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O 01.1 - Park Paměti nár..." sheetId="2" r:id="rId2"/>
    <sheet name="SO 01.2 - Park Paměti nár..." sheetId="3" r:id="rId3"/>
    <sheet name="SO 02.1 - Park Clam-Galla..." sheetId="4" r:id="rId4"/>
    <sheet name="SO 02.2 - Park Clam-Galla..." sheetId="5" r:id="rId5"/>
    <sheet name="SO 03.1 - Park Zborovská ..." sheetId="6" r:id="rId6"/>
    <sheet name="SO 03.2 - Park Zborovská ..." sheetId="7" r:id="rId7"/>
    <sheet name="SO 04 - Park Riegrova (u ..." sheetId="8" r:id="rId8"/>
    <sheet name="SO 05.1 - Park u Viladomů..." sheetId="9" r:id="rId9"/>
    <sheet name="SO 05.2 - Park u Viladomů..." sheetId="10" r:id="rId10"/>
    <sheet name="SO 06.1 - Cesty u přehrad..." sheetId="11" r:id="rId11"/>
    <sheet name="SO 06.2 - Cesty u přehrad..." sheetId="12" r:id="rId12"/>
    <sheet name="VRN - Vedlejší rozpočtové..." sheetId="13" r:id="rId13"/>
    <sheet name="SO 07 Holého" sheetId="17" r:id="rId14"/>
  </sheets>
  <externalReferences>
    <externalReference r:id="rId17"/>
  </externalReferences>
  <definedNames>
    <definedName name="_xlnm._FilterDatabase" localSheetId="1" hidden="1">'SO 01.1 - Park Paměti nár...'!$C$124:$K$149</definedName>
    <definedName name="_xlnm._FilterDatabase" localSheetId="2" hidden="1">'SO 01.2 - Park Paměti nár...'!$C$124:$K$149</definedName>
    <definedName name="_xlnm._FilterDatabase" localSheetId="3" hidden="1">'SO 02.1 - Park Clam-Galla...'!$C$125:$K$161</definedName>
    <definedName name="_xlnm._FilterDatabase" localSheetId="4" hidden="1">'SO 02.2 - Park Clam-Galla...'!$C$123:$K$140</definedName>
    <definedName name="_xlnm._FilterDatabase" localSheetId="5" hidden="1">'SO 03.1 - Park Zborovská ...'!$C$124:$K$160</definedName>
    <definedName name="_xlnm._FilterDatabase" localSheetId="6" hidden="1">'SO 03.2 - Park Zborovská ...'!$C$125:$K$191</definedName>
    <definedName name="_xlnm._FilterDatabase" localSheetId="7" hidden="1">'SO 04 - Park Riegrova (u ...'!$C$121:$K$164</definedName>
    <definedName name="_xlnm._FilterDatabase" localSheetId="8" hidden="1">'SO 05.1 - Park u Viladomů...'!$C$124:$K$147</definedName>
    <definedName name="_xlnm._FilterDatabase" localSheetId="9" hidden="1">'SO 05.2 - Park u Viladomů...'!$C$124:$K$146</definedName>
    <definedName name="_xlnm._FilterDatabase" localSheetId="10" hidden="1">'SO 06.1 - Cesty u přehrad...'!$C$125:$K$169</definedName>
    <definedName name="_xlnm._FilterDatabase" localSheetId="11" hidden="1">'SO 06.2 - Cesty u přehrad...'!$C$125:$K$161</definedName>
    <definedName name="_xlnm._FilterDatabase" localSheetId="12" hidden="1">'VRN - Vedlejší rozpočtové...'!$C$119:$K$132</definedName>
    <definedName name="_xlnm.Print_Area" localSheetId="0">'Rekapitulace stavby'!$D$4:$AO$76,'Rekapitulace stavby'!$C$82:$AQ$113</definedName>
    <definedName name="_xlnm.Print_Area" localSheetId="1">'SO 01.1 - Park Paměti nár...'!$C$4:$J$76,'SO 01.1 - Park Paměti nár...'!$C$82:$J$104,'SO 01.1 - Park Paměti nár...'!$C$110:$J$149</definedName>
    <definedName name="_xlnm.Print_Area" localSheetId="2">'SO 01.2 - Park Paměti nár...'!$C$4:$J$76,'SO 01.2 - Park Paměti nár...'!$C$82:$J$104,'SO 01.2 - Park Paměti nár...'!$C$110:$J$149</definedName>
    <definedName name="_xlnm.Print_Area" localSheetId="3">'SO 02.1 - Park Clam-Galla...'!$C$4:$J$76,'SO 02.1 - Park Clam-Galla...'!$C$82:$J$105,'SO 02.1 - Park Clam-Galla...'!$C$111:$J$161</definedName>
    <definedName name="_xlnm.Print_Area" localSheetId="4">'SO 02.2 - Park Clam-Galla...'!$C$4:$J$76,'SO 02.2 - Park Clam-Galla...'!$C$82:$J$103,'SO 02.2 - Park Clam-Galla...'!$C$109:$J$140</definedName>
    <definedName name="_xlnm.Print_Area" localSheetId="5">'SO 03.1 - Park Zborovská ...'!$C$4:$J$76,'SO 03.1 - Park Zborovská ...'!$C$82:$J$104,'SO 03.1 - Park Zborovská ...'!$C$110:$J$160</definedName>
    <definedName name="_xlnm.Print_Area" localSheetId="6">'SO 03.2 - Park Zborovská ...'!$C$4:$J$76,'SO 03.2 - Park Zborovská ...'!$C$82:$J$105,'SO 03.2 - Park Zborovská ...'!$C$111:$J$191</definedName>
    <definedName name="_xlnm.Print_Area" localSheetId="7">'SO 04 - Park Riegrova (u ...'!$C$4:$J$76,'SO 04 - Park Riegrova (u ...'!$C$82:$J$103,'SO 04 - Park Riegrova (u ...'!$C$109:$J$164</definedName>
    <definedName name="_xlnm.Print_Area" localSheetId="8">'SO 05.1 - Park u Viladomů...'!$C$4:$J$76,'SO 05.1 - Park u Viladomů...'!$C$82:$J$104,'SO 05.1 - Park u Viladomů...'!$C$110:$J$147</definedName>
    <definedName name="_xlnm.Print_Area" localSheetId="9">'SO 05.2 - Park u Viladomů...'!$C$4:$J$76,'SO 05.2 - Park u Viladomů...'!$C$82:$J$104,'SO 05.2 - Park u Viladomů...'!$C$110:$J$146</definedName>
    <definedName name="_xlnm.Print_Area" localSheetId="10">'SO 06.1 - Cesty u přehrad...'!$C$4:$J$76,'SO 06.1 - Cesty u přehrad...'!$C$82:$J$105,'SO 06.1 - Cesty u přehrad...'!$C$111:$J$169</definedName>
    <definedName name="_xlnm.Print_Area" localSheetId="11">'SO 06.2 - Cesty u přehrad...'!$C$4:$J$76,'SO 06.2 - Cesty u přehrad...'!$C$82:$J$105,'SO 06.2 - Cesty u přehrad...'!$C$111:$J$161</definedName>
    <definedName name="_xlnm.Print_Area" localSheetId="12">'VRN - Vedlejší rozpočtové...'!$C$4:$J$76,'VRN - Vedlejší rozpočtové...'!$C$82:$J$101,'VRN - Vedlejší rozpočtové...'!$C$107:$J$132</definedName>
    <definedName name="_xlnm.Print_Titles" localSheetId="0">'Rekapitulace stavby'!$92:$92</definedName>
    <definedName name="_xlnm.Print_Titles" localSheetId="1">'SO 01.1 - Park Paměti nár...'!$124:$124</definedName>
    <definedName name="_xlnm.Print_Titles" localSheetId="2">'SO 01.2 - Park Paměti nár...'!$124:$124</definedName>
    <definedName name="_xlnm.Print_Titles" localSheetId="3">'SO 02.1 - Park Clam-Galla...'!$125:$125</definedName>
    <definedName name="_xlnm.Print_Titles" localSheetId="4">'SO 02.2 - Park Clam-Galla...'!$123:$123</definedName>
    <definedName name="_xlnm.Print_Titles" localSheetId="5">'SO 03.1 - Park Zborovská ...'!$124:$124</definedName>
    <definedName name="_xlnm.Print_Titles" localSheetId="6">'SO 03.2 - Park Zborovská ...'!$125:$125</definedName>
    <definedName name="_xlnm.Print_Titles" localSheetId="7">'SO 04 - Park Riegrova (u ...'!$121:$121</definedName>
    <definedName name="_xlnm.Print_Titles" localSheetId="8">'SO 05.1 - Park u Viladomů...'!$124:$124</definedName>
    <definedName name="_xlnm.Print_Titles" localSheetId="9">'SO 05.2 - Park u Viladomů...'!$124:$124</definedName>
    <definedName name="_xlnm.Print_Titles" localSheetId="10">'SO 06.1 - Cesty u přehrad...'!$125:$125</definedName>
    <definedName name="_xlnm.Print_Titles" localSheetId="11">'SO 06.2 - Cesty u přehrad...'!$125:$125</definedName>
    <definedName name="_xlnm.Print_Titles" localSheetId="12">'VRN - Vedlejší rozpočtové...'!$119:$119</definedName>
  </definedNames>
  <calcPr calcId="162913"/>
</workbook>
</file>

<file path=xl/sharedStrings.xml><?xml version="1.0" encoding="utf-8"?>
<sst xmlns="http://schemas.openxmlformats.org/spreadsheetml/2006/main" count="7596" uniqueCount="782">
  <si>
    <t>Export Komplet</t>
  </si>
  <si>
    <t/>
  </si>
  <si>
    <t>2.0</t>
  </si>
  <si>
    <t>False</t>
  </si>
  <si>
    <t>{63b3b365-73e2-4e17-9cb9-9e98af09654e}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</si>
  <si>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</si>
  <si>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</si>
  <si>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</si>
  <si>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</si>
  <si>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</si>
  <si>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</si>
  <si>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</si>
  <si>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</si>
  <si>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2022063</t>
  </si>
  <si>
    <t>Stavba:</t>
  </si>
  <si>
    <t>Obnova parkových cest v Liberci</t>
  </si>
  <si>
    <t>KSO:</t>
  </si>
  <si>
    <t>CC-CZ:</t>
  </si>
  <si>
    <t>Místo:</t>
  </si>
  <si>
    <t>Liberec</t>
  </si>
  <si>
    <t>Datum:</t>
  </si>
  <si>
    <t>Zadavatel:</t>
  </si>
  <si>
    <t>IČ:</t>
  </si>
  <si>
    <t>Statutární město Liberec</t>
  </si>
  <si>
    <t>DIČ:</t>
  </si>
  <si>
    <t>Zhotovitel:</t>
  </si>
  <si>
    <t xml:space="preserve"> 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</si>
  <si>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</si>
  <si>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</si>
  <si>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</si>
  <si>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</si>
  <si>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</si>
  <si>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</si>
  <si>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</si>
  <si>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</si>
  <si>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</si>
  <si>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</si>
  <si>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</si>
  <si>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</si>
  <si>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</si>
  <si>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</si>
  <si>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</si>
  <si>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</si>
  <si>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</si>
  <si>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</si>
  <si>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</si>
  <si>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</si>
  <si>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</si>
  <si>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</si>
  <si>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</si>
  <si>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</si>
  <si>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</si>
  <si>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</si>
  <si>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</si>
  <si>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</si>
  <si>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</si>
  <si>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</si>
  <si>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</si>
  <si>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</si>
  <si>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</si>
  <si>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</si>
  <si>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</si>
  <si>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</si>
  <si>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</si>
  <si>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</si>
  <si>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</si>
  <si>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</si>
  <si>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</si>
  <si>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</si>
  <si>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</si>
  <si>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</si>
  <si>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</si>
  <si>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</si>
  <si>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</si>
  <si>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</si>
  <si>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</si>
  <si>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Park Paměti národa (Jablonecká ul.)</t>
  </si>
  <si>
    <t>STA</t>
  </si>
  <si>
    <t>1</t>
  </si>
  <si>
    <t>{e55bde4c-be3c-484e-995e-8553ebf83849}</t>
  </si>
  <si>
    <t>2</t>
  </si>
  <si>
    <t>/</t>
  </si>
  <si>
    <t>SO 01.1</t>
  </si>
  <si>
    <t>Park Paměti národa (Jablonecká ul.) - uznatelné náklady</t>
  </si>
  <si>
    <t>Soupis</t>
  </si>
  <si>
    <t>{c6461ad0-14f2-470c-84c8-8b28e21e814a}</t>
  </si>
  <si>
    <t>SO 01.2</t>
  </si>
  <si>
    <t>Park Paměti národa (Jablonecká ul.) - neuznatelné náklady</t>
  </si>
  <si>
    <t>{9f88794b-4576-4cef-a9f3-41cc65755b7d}</t>
  </si>
  <si>
    <t>SO 02</t>
  </si>
  <si>
    <t>Park Clam-Gallasů (bývalé letní kino)</t>
  </si>
  <si>
    <t>{3bba8708-7859-4099-be46-6197046f87d4}</t>
  </si>
  <si>
    <t>SO 02.1</t>
  </si>
  <si>
    <t>Park Clam-Gallasů (bývalé letní kino) - uznatelné náklady</t>
  </si>
  <si>
    <t>{76d77d4d-e0b2-4bce-b0af-2e7723676472}</t>
  </si>
  <si>
    <t>SO 02.2</t>
  </si>
  <si>
    <t>Park Clam-Gallasů (bývalé letní kino) - neuznatelné náklady</t>
  </si>
  <si>
    <t>{672fd8ff-a107-46c0-9477-d3e8c2b9029d}</t>
  </si>
  <si>
    <t>SO 03</t>
  </si>
  <si>
    <t>Park Zborovská rokle</t>
  </si>
  <si>
    <t>{38c4f5b8-6c4a-4fdd-bf19-60c42944c759}</t>
  </si>
  <si>
    <t>SO 03.1</t>
  </si>
  <si>
    <t>Park Zborovská rokle - uznatelné náklady</t>
  </si>
  <si>
    <t>{17a46b61-b49a-42d1-9554-900491168a9b}</t>
  </si>
  <si>
    <t>SO 03.2</t>
  </si>
  <si>
    <t>Park Zborovská rokle - neuznatelné náklady</t>
  </si>
  <si>
    <t>{3e823129-9e6b-4caf-a896-42ebb0557296}</t>
  </si>
  <si>
    <t>SO 04</t>
  </si>
  <si>
    <t>Park Riegrova (u ZOO)</t>
  </si>
  <si>
    <t>{2e40aead-f19f-426c-a08b-25c719d0ecd9}</t>
  </si>
  <si>
    <t>SO 05</t>
  </si>
  <si>
    <t>Park u Viladomů (Masarykova ul.))</t>
  </si>
  <si>
    <t>{77f167b9-a554-4b5a-b305-7bad47fbd49e}</t>
  </si>
  <si>
    <t>SO 05.1</t>
  </si>
  <si>
    <t>Park u Viladomů (Masarykova ul.) - uznatelné náklady</t>
  </si>
  <si>
    <t>{3816ac1a-164f-4322-9c2d-ef917094823d}</t>
  </si>
  <si>
    <t>SO 05.2</t>
  </si>
  <si>
    <t>Park u Viladomů (Masarykova ul.) - neuznatelné náklady</t>
  </si>
  <si>
    <t>{d858263d-73a6-42cc-adb6-e5090fb58970}</t>
  </si>
  <si>
    <t>SO 06</t>
  </si>
  <si>
    <t>Cesty u přehrady</t>
  </si>
  <si>
    <t>{875b59b5-bc8c-4a5e-87f6-27ace8a8d349}</t>
  </si>
  <si>
    <t>SO 06.1</t>
  </si>
  <si>
    <t>Cesty u přehrady - uznatelné náklady</t>
  </si>
  <si>
    <t>{7eacbf6c-188a-4f38-ad6f-528fddb30517}</t>
  </si>
  <si>
    <t>SO 06.2</t>
  </si>
  <si>
    <t>Cesty u přehrady - neuznatelné náklady</t>
  </si>
  <si>
    <t>{bb551726-6e82-4d15-9665-c5f2f85ed558}</t>
  </si>
  <si>
    <t>VRN</t>
  </si>
  <si>
    <t>Vedlejší rozpočtové náklady</t>
  </si>
  <si>
    <t>{804e4ae8-3fe8-4b61-a3f5-574cb0acf7f5}</t>
  </si>
  <si>
    <t>KRYCÍ LIST SOUPISU PRACÍ</t>
  </si>
  <si>
    <t>Objekt:</t>
  </si>
  <si>
    <t>SO 01 - Park Paměti národa (Jablonecká ul.)</t>
  </si>
  <si>
    <t>Soupis:</t>
  </si>
  <si>
    <t>SO 01.1 - Park Paměti národa (Jablonecká ul.) - uznatelné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</si>
  <si>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</si>
  <si>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</si>
  <si>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</si>
  <si>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</si>
  <si>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</si>
  <si>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</si>
  <si>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</si>
  <si>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</si>
  <si>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</si>
  <si>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</si>
  <si>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</si>
  <si>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</si>
  <si>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</si>
  <si>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</si>
  <si>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</si>
  <si>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</si>
  <si>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</si>
  <si>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</si>
  <si>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</si>
  <si>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</si>
  <si>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</si>
  <si>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</si>
  <si>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</si>
  <si>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</si>
  <si>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</si>
  <si>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</si>
  <si>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</si>
  <si>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</si>
  <si>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</si>
  <si>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</si>
  <si>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m2</t>
  </si>
  <si>
    <t>4</t>
  </si>
  <si>
    <t>876451575</t>
  </si>
  <si>
    <t>VV</t>
  </si>
  <si>
    <t>"odstranění stávajícího nesoudržného krytu v tl. cca 50 mm odtěžením, případně metením"</t>
  </si>
  <si>
    <t>"schody"</t>
  </si>
  <si>
    <t>24,7*1,2</t>
  </si>
  <si>
    <t>2,5*(3,5+1,2)/2</t>
  </si>
  <si>
    <t>Součet</t>
  </si>
  <si>
    <t>183403153-R</t>
  </si>
  <si>
    <t>Úprava nového krytu před zhutněním - vyhrabání a přemístění větších frakcí do spodních vrstev</t>
  </si>
  <si>
    <t>-287521066</t>
  </si>
  <si>
    <t>5</t>
  </si>
  <si>
    <t>Komunikace pozemní</t>
  </si>
  <si>
    <t>3</t>
  </si>
  <si>
    <t>566501111</t>
  </si>
  <si>
    <t>Úprava dosavadního krytu z kameniva drceného jako podklad pro nový kryt  s vyrovnáním profilu v příčném i podélném směru, s vlhčením a zhutněním, s doplněním kamenivem drceným, jeho rozprostřením a zhutněním, v množství přes 0,08 do 0,10 m3/m2</t>
  </si>
  <si>
    <t>1596512958</t>
  </si>
  <si>
    <t>"vyspravení krytu žulovým eluviem (perkem) 0-32 mm"</t>
  </si>
  <si>
    <t>997</t>
  </si>
  <si>
    <t>Přesun sutě</t>
  </si>
  <si>
    <t>997221551</t>
  </si>
  <si>
    <t>Vodorovná doprava suti  bez naložení, ale se složením a s hrubým urovnáním ze sypkých materiálů, na vzdálenost do 1 km</t>
  </si>
  <si>
    <t>t</t>
  </si>
  <si>
    <t>-863966993</t>
  </si>
  <si>
    <t>997221559</t>
  </si>
  <si>
    <t>Vodorovná doprava suti  bez naložení, ale se složením a s hrubým urovnáním Příplatek k ceně za každý další i započatý 1 km přes 1 km</t>
  </si>
  <si>
    <t>-1865786600</t>
  </si>
  <si>
    <t>"deponie investora do 10 km (Londýnská ul.) - bez poplatku"</t>
  </si>
  <si>
    <t>3,019*9</t>
  </si>
  <si>
    <t>6</t>
  </si>
  <si>
    <t>997221611</t>
  </si>
  <si>
    <t>Nakládání na dopravní prostředky  pro vodorovnou dopravu suti</t>
  </si>
  <si>
    <t>276917053</t>
  </si>
  <si>
    <t>998</t>
  </si>
  <si>
    <t>Přesun hmot</t>
  </si>
  <si>
    <t>7</t>
  </si>
  <si>
    <t>998225111</t>
  </si>
  <si>
    <t>Přesun hmot pro komunikace s krytem z kameniva, monolitickým betonovým nebo živičným  dopravní vzdálenost do 200 m jakékoliv délky objektu</t>
  </si>
  <si>
    <t>1596765829</t>
  </si>
  <si>
    <t>SO 01.2 - Park Paměti národa (Jablonecká ul.) - neuznatelné náklady</t>
  </si>
  <si>
    <t>113107161</t>
  </si>
  <si>
    <t>Odstranění podkladů nebo krytů strojně plochy jednotlivě přes 50 m2 do 200 m2 s přemístěním hmot na skládku na vzdálenost do 20 m nebo s naložením na dopravní prostředek z kameniva hrubého drceného, o tl. vrstvy do 100 mm</t>
  </si>
  <si>
    <t>1818572586</t>
  </si>
  <si>
    <t>"cesta"</t>
  </si>
  <si>
    <t>67*1,5</t>
  </si>
  <si>
    <t>7,7*1,5/2</t>
  </si>
  <si>
    <t>-925785452</t>
  </si>
  <si>
    <t>1466218098</t>
  </si>
  <si>
    <t>-1127412905</t>
  </si>
  <si>
    <t>280026458</t>
  </si>
  <si>
    <t>9,033*9</t>
  </si>
  <si>
    <t>-2068155403</t>
  </si>
  <si>
    <t>1535879686</t>
  </si>
  <si>
    <t>SO 02 - Park Clam-Gallasů (bývalé letní kino)</t>
  </si>
  <si>
    <t>SO 02.1 - Park Clam-Gallasů (bývalé letní kino) - uznatelné náklady</t>
  </si>
  <si>
    <t xml:space="preserve">    9 - Ostatní konstrukce a práce, bourání</t>
  </si>
  <si>
    <t>-313687505</t>
  </si>
  <si>
    <t>"páteřní cesta +10% na úpravu křižovatek do ztracena"</t>
  </si>
  <si>
    <t>64,5*3*1,1</t>
  </si>
  <si>
    <t>"cesta k odvodňovači +10% na úpravu křižovatek do ztracena"</t>
  </si>
  <si>
    <t>15,3*4,5*1,1</t>
  </si>
  <si>
    <t>"cesta k hotelu"</t>
  </si>
  <si>
    <t>14*5,6</t>
  </si>
  <si>
    <t>1519607708</t>
  </si>
  <si>
    <t>-261074805</t>
  </si>
  <si>
    <t>597661111</t>
  </si>
  <si>
    <t>Rigol dlážděný  do lože z betonu prostého tl. 100 mm, s vyplněním a zatřením spár cementovou maltou z dlažebních kostek drobných</t>
  </si>
  <si>
    <t>1191257359</t>
  </si>
  <si>
    <t>"lokální oprava stávajícího rigolu - cca 1 m2"</t>
  </si>
  <si>
    <t>9</t>
  </si>
  <si>
    <t>Ostatní konstrukce a práce, bourání</t>
  </si>
  <si>
    <t>93890220-R</t>
  </si>
  <si>
    <t>Čištění příkopů komunikací s odstraněním travnatého porostu nebo nánosu s naložením na dopravní prostředek nebo s přemístěním na hromady na vzdálenost do 20 m ručně při šířce dna do 400 mm a objemu nánosu do 0,15 m3/m</t>
  </si>
  <si>
    <t>m</t>
  </si>
  <si>
    <t>1066739623</t>
  </si>
  <si>
    <t>-2136389892</t>
  </si>
  <si>
    <t>-250406326</t>
  </si>
  <si>
    <t>32,02*9</t>
  </si>
  <si>
    <t>8</t>
  </si>
  <si>
    <t>47112742</t>
  </si>
  <si>
    <t>1969798448</t>
  </si>
  <si>
    <t>SO 02.2 - Park Clam-Gallasů (bývalé letní kino) - neuznatelné náklady</t>
  </si>
  <si>
    <t>174151101</t>
  </si>
  <si>
    <t>Zásyp sypaninou z jakékoliv horniny strojně s uložením výkopku ve vrstvách se zhutněním jam, šachet, rýh nebo kolem objektů v těchto vykopávkách</t>
  </si>
  <si>
    <t>m3</t>
  </si>
  <si>
    <t>1472928282</t>
  </si>
  <si>
    <t>"po odbourání betonu při vstupu na páteřní cestu z ul. Komenského"</t>
  </si>
  <si>
    <t>"využit materiál z cesty"</t>
  </si>
  <si>
    <t>3,6*0,7*0,3</t>
  </si>
  <si>
    <t>961044111</t>
  </si>
  <si>
    <t>Bourání základů z betonu  prostého</t>
  </si>
  <si>
    <t>821986056</t>
  </si>
  <si>
    <t>"odbourání betonu při vstupu na páteřní cestu z ul. Komenského"</t>
  </si>
  <si>
    <t>997221561</t>
  </si>
  <si>
    <t>Vodorovná doprava suti  bez naložení, ale se složením a s hrubým urovnáním z kusových materiálů, na vzdálenost do 1 km</t>
  </si>
  <si>
    <t>-963741467</t>
  </si>
  <si>
    <t>997221569</t>
  </si>
  <si>
    <t>2002351158</t>
  </si>
  <si>
    <t>1,512*9 'Přepočtené koeficientem množství</t>
  </si>
  <si>
    <t>997221861</t>
  </si>
  <si>
    <t>Poplatek za uložení stavebního odpadu na recyklační skládce (skládkovné) z prostého betonu zatříděného do Katalogu odpadů pod kódem 17 01 01</t>
  </si>
  <si>
    <t>436583429</t>
  </si>
  <si>
    <t>SO 03 - Park Zborovská rokle</t>
  </si>
  <si>
    <t>SO 03.1 - Park Zborovská rokle - uznatelné náklady</t>
  </si>
  <si>
    <t>113107121</t>
  </si>
  <si>
    <t>Odstranění podkladů nebo krytů ručně s přemístěním hmot na skládku na vzdálenost do 3 m nebo s naložením na dopravní prostředek z kameniva hrubého drceného, o tl. vrstvy do 100 mm</t>
  </si>
  <si>
    <t>-2020998674</t>
  </si>
  <si>
    <t>63*1,75</t>
  </si>
  <si>
    <t>-269386019</t>
  </si>
  <si>
    <t>"cesty"</t>
  </si>
  <si>
    <t>43*1,85</t>
  </si>
  <si>
    <t>24*1,56</t>
  </si>
  <si>
    <t>24*1,5</t>
  </si>
  <si>
    <t>30*2,7</t>
  </si>
  <si>
    <t>-33260651</t>
  </si>
  <si>
    <t>110,25+233,99</t>
  </si>
  <si>
    <t>-684942093</t>
  </si>
  <si>
    <t>752240393</t>
  </si>
  <si>
    <t>923056653</t>
  </si>
  <si>
    <t>29,26*9</t>
  </si>
  <si>
    <t>771510667</t>
  </si>
  <si>
    <t>1526041158</t>
  </si>
  <si>
    <t>SO 03.2 - Park Zborovská rokle - neuznatelné náklady</t>
  </si>
  <si>
    <t xml:space="preserve">    4 - Vodorovné konstrukce</t>
  </si>
  <si>
    <t>132312131</t>
  </si>
  <si>
    <t>Hloubení nezapažených rýh šířky do 800 mm ručně s urovnáním dna do předepsaného profilu a spádu v hornině třídy těžitelnosti II skupiny 4 soudržných</t>
  </si>
  <si>
    <t>-1778874317</t>
  </si>
  <si>
    <t>"pro novou svodnici"</t>
  </si>
  <si>
    <t>"nový příčný žlábek a obruby"</t>
  </si>
  <si>
    <t>2*2,8*(0,4+2*0,13)*0,25</t>
  </si>
  <si>
    <t>"pro obrubník"</t>
  </si>
  <si>
    <t>2*0,2*0,25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</si>
  <si>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</si>
  <si>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</si>
  <si>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1309611095</t>
  </si>
  <si>
    <t>"ornice na místo určení"</t>
  </si>
  <si>
    <t>24*1,5*0,25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</si>
  <si>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</si>
  <si>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</si>
  <si>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738545681</t>
  </si>
  <si>
    <t>9*3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</si>
  <si>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</si>
  <si>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</si>
  <si>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-984536665</t>
  </si>
  <si>
    <t>"ornice z deponie investora (Londýnská ul.) - bez poplatku"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</si>
  <si>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</si>
  <si>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</si>
  <si>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641274704</t>
  </si>
  <si>
    <t>"přebytečný výkopek"</t>
  </si>
  <si>
    <t>"deponie investora (Londýnská ul.) - bez poplatku"</t>
  </si>
  <si>
    <t>1,024</t>
  </si>
  <si>
    <t>167111101</t>
  </si>
  <si>
    <t>Nakládání, skládání a překládání neulehlého výkopku nebo sypaniny ručně nakládání, z hornin třídy těžitelnosti I, skupiny 1 až 3</t>
  </si>
  <si>
    <t>-142961885</t>
  </si>
  <si>
    <t>"ornice na kolečko k místu určení"</t>
  </si>
  <si>
    <t>167111102</t>
  </si>
  <si>
    <t>Nakládání, skládání a překládání neulehlého výkopku nebo sypaniny ručně nakládání, z hornin třídy těžitelnosti II, skupiny 4 a 5</t>
  </si>
  <si>
    <t>1710746902</t>
  </si>
  <si>
    <t>167151101</t>
  </si>
  <si>
    <t>Nakládání, skládání a překládání neulehlého výkopku nebo sypaniny strojně nakládání, množství do 100 m3, z horniny třídy těžitelnosti I, skupiny 1 až 3</t>
  </si>
  <si>
    <t>-1972629868</t>
  </si>
  <si>
    <t>171251201</t>
  </si>
  <si>
    <t>Uložení sypaniny na skládky nebo meziskládky bez hutnění s upravením uložené sypaniny do předepsaného tvaru</t>
  </si>
  <si>
    <t>746497346</t>
  </si>
  <si>
    <t>10</t>
  </si>
  <si>
    <t>181111113</t>
  </si>
  <si>
    <t>Plošná úprava terénu v zemině skupiny 1 až 4 s urovnáním povrchu bez doplnění ornice souvislé plochy do 500 m2 při nerovnostech terénu přes 50 do 100 mm na svahu přes 1:2 do 1:1</t>
  </si>
  <si>
    <t>666430164</t>
  </si>
  <si>
    <t>"dosypání ornice kolem betonových patek obrubníků"</t>
  </si>
  <si>
    <t>"úprava před zatravněním"</t>
  </si>
  <si>
    <t>11</t>
  </si>
  <si>
    <t>181411132</t>
  </si>
  <si>
    <t>Založení trávníku na půdě předem připravené plochy do 1000 m2 výsevem včetně utažení parkového na svahu přes 1:5 do 1:2</t>
  </si>
  <si>
    <t>705291216</t>
  </si>
  <si>
    <t>12</t>
  </si>
  <si>
    <t>M</t>
  </si>
  <si>
    <t>00572410</t>
  </si>
  <si>
    <t>osivo směs travní parková</t>
  </si>
  <si>
    <t>kg</t>
  </si>
  <si>
    <t>-1292456520</t>
  </si>
  <si>
    <t>36*0,02 'Přepočtené koeficientem množství</t>
  </si>
  <si>
    <t>13</t>
  </si>
  <si>
    <t>182311124</t>
  </si>
  <si>
    <t>Rozprostření a urovnání ornice ve svahu sklonu přes 1:5 ručně při souvislé ploše, tl. vrstvy přes 200 do 250 mm</t>
  </si>
  <si>
    <t>-945562950</t>
  </si>
  <si>
    <t>Vodorovné konstrukce</t>
  </si>
  <si>
    <t>14</t>
  </si>
  <si>
    <t>451577877</t>
  </si>
  <si>
    <t>Podklad nebo lože pod dlažbu (přídlažbu)  v ploše vodorovné nebo ve sklonu do 1:5, tloušťky od 30 do 100 mm ze štěrkopísku</t>
  </si>
  <si>
    <t>1125352573</t>
  </si>
  <si>
    <t>2*2,8*(0,4+2*0,13)*1,1</t>
  </si>
  <si>
    <t>-1273456759</t>
  </si>
  <si>
    <t>"nový příčný žlábek"</t>
  </si>
  <si>
    <t>2*2,8*0,4</t>
  </si>
  <si>
    <t>16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</si>
  <si>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</si>
  <si>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</si>
  <si>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898745907</t>
  </si>
  <si>
    <t>"příčný odvodňovací práh"</t>
  </si>
  <si>
    <t>17</t>
  </si>
  <si>
    <t>59217016</t>
  </si>
  <si>
    <t>obrubník betonový chodníkový 1000x80x250mm</t>
  </si>
  <si>
    <t>212016490</t>
  </si>
  <si>
    <t>2*1,02 'Přepočtené koeficientem množství</t>
  </si>
  <si>
    <t>18</t>
  </si>
  <si>
    <t>916241213</t>
  </si>
  <si>
    <t>Osazení obrubníku kamenného se zřízením lože, s vyplněním a zatřením spár cementovou maltou stojatého s boční opěrou z betonu prostého, do lože z betonu prostého</t>
  </si>
  <si>
    <t>1806373963</t>
  </si>
  <si>
    <t>"pro nový nový příčný žlábek (oboustranně, z toho 1x vyvýšený + 40 mm)"</t>
  </si>
  <si>
    <t>2*2,8*2</t>
  </si>
  <si>
    <t>19</t>
  </si>
  <si>
    <t>58380001</t>
  </si>
  <si>
    <t>krajník kamenný žulový silniční 130x200x300-800mm</t>
  </si>
  <si>
    <t>436197461</t>
  </si>
  <si>
    <t>11,2*1,02 'Přepočtené koeficientem množství</t>
  </si>
  <si>
    <t>20</t>
  </si>
  <si>
    <t>119287319</t>
  </si>
  <si>
    <t>SO 04 - Park Riegrova (u ZOO)</t>
  </si>
  <si>
    <t>1376066654</t>
  </si>
  <si>
    <t>2,9*3,5</t>
  </si>
  <si>
    <t>2*2</t>
  </si>
  <si>
    <t>24*3,5</t>
  </si>
  <si>
    <t>18,7*2,3</t>
  </si>
  <si>
    <t>8*2,6</t>
  </si>
  <si>
    <t>5,2*8</t>
  </si>
  <si>
    <t>6,5*2,5</t>
  </si>
  <si>
    <t>471090181</t>
  </si>
  <si>
    <t>564871011</t>
  </si>
  <si>
    <t>Podklad ze štěrkodrti ŠD s rozprostřením a zhutněním plochy jednotlivě do 100 m2, po zhutnění tl. 250 mm</t>
  </si>
  <si>
    <t>-1593451306</t>
  </si>
  <si>
    <t>"vyplň erozních rýh"</t>
  </si>
  <si>
    <t>(9+6,5+5,5)*0,5</t>
  </si>
  <si>
    <t>-1632446759</t>
  </si>
  <si>
    <t>1190122284</t>
  </si>
  <si>
    <t>938902322</t>
  </si>
  <si>
    <t>Čištění rigolů komunikací s odstraněním travnatého porostu nebo nánosu s naložením na dopravní prostředek nebo s přemístěním na hromady na vzdálenost do 20 m ručně při tl. nánosu přes 50 do 100 mm</t>
  </si>
  <si>
    <t>1769868630</t>
  </si>
  <si>
    <t>42+11+24+2+3</t>
  </si>
  <si>
    <t>938902329-R</t>
  </si>
  <si>
    <t>Vyčištění vsaku z kamenného záhozu - objem cca 0,5 m3</t>
  </si>
  <si>
    <t>kus</t>
  </si>
  <si>
    <t>-1768107453</t>
  </si>
  <si>
    <t>640344974</t>
  </si>
  <si>
    <t>-1105509173</t>
  </si>
  <si>
    <t>26,036*9</t>
  </si>
  <si>
    <t>-936617740</t>
  </si>
  <si>
    <t>246648598</t>
  </si>
  <si>
    <t>SO 05 - Park u Viladomů (Masarykova ul.))</t>
  </si>
  <si>
    <t>SO 05.1 - Park u Viladomů (Masarykova ul.) - uznatelné náklady</t>
  </si>
  <si>
    <t>-1852382497</t>
  </si>
  <si>
    <t>42*2,1*1,05</t>
  </si>
  <si>
    <t>7*2,3</t>
  </si>
  <si>
    <t>744159190</t>
  </si>
  <si>
    <t>-699229196</t>
  </si>
  <si>
    <t>-1360310363</t>
  </si>
  <si>
    <t>-1622592561</t>
  </si>
  <si>
    <t>9,24*9</t>
  </si>
  <si>
    <t>-471508714</t>
  </si>
  <si>
    <t>-658993134</t>
  </si>
  <si>
    <t>SO 05.2 - Park u Viladomů (Masarykova ul.) - neuznatelné náklady</t>
  </si>
  <si>
    <t>-2048373180</t>
  </si>
  <si>
    <t>2*2,4*0,2*0,2</t>
  </si>
  <si>
    <t>-1038767595</t>
  </si>
  <si>
    <t>0,192</t>
  </si>
  <si>
    <t>-1234860605</t>
  </si>
  <si>
    <t>1742947604</t>
  </si>
  <si>
    <t>597361121-R</t>
  </si>
  <si>
    <t>Svodnice ocelová atypická s mříží kotvená do betonu (svodnice dle požadavků zadavatele)</t>
  </si>
  <si>
    <t>1832416337</t>
  </si>
  <si>
    <t>2*2,4</t>
  </si>
  <si>
    <t>919735120-R</t>
  </si>
  <si>
    <t>Proříznutí obrubníků (50/250 mm) pro vyústění svodnice</t>
  </si>
  <si>
    <t>-307386002</t>
  </si>
  <si>
    <t>SO 06 - Cesty u přehrady</t>
  </si>
  <si>
    <t>SO 06.1 - Cesty u přehrady - uznatelné náklady</t>
  </si>
  <si>
    <t>1850648361</t>
  </si>
  <si>
    <t>"hlavní cesta ze silnice od hráze"</t>
  </si>
  <si>
    <t>16*3,3</t>
  </si>
  <si>
    <t>493887179</t>
  </si>
  <si>
    <t>"cesta z hráze"</t>
  </si>
  <si>
    <t>12*2,6</t>
  </si>
  <si>
    <t>"cesta od Bílého mlýnu"</t>
  </si>
  <si>
    <t>2,8*69</t>
  </si>
  <si>
    <t>564761101</t>
  </si>
  <si>
    <t>Podklad nebo kryt z kameniva hrubého drceného vel. 32-63 mm s rozprostřením a zhutněním plochy jednotlivě do 100 m2, po zhutnění tl. 200 mm</t>
  </si>
  <si>
    <t>125580677</t>
  </si>
  <si>
    <t>"výplň erozních ploch"</t>
  </si>
  <si>
    <t>"hlavní cesta ze silnice - 50%"</t>
  </si>
  <si>
    <t>16*3,3*50/100</t>
  </si>
  <si>
    <t>-2103529411</t>
  </si>
  <si>
    <t>938909321</t>
  </si>
  <si>
    <t>Čištění vozovek metením bláta, prachu nebo hlinitého nánosu s odklizením na hromady na vzdálenost do 20 m nebo naložením na dopravní prostředek ručně povrchu podkladu nebo krytu štěrkového</t>
  </si>
  <si>
    <t>873573042</t>
  </si>
  <si>
    <t>"cesta z hráze - pouze zamést"</t>
  </si>
  <si>
    <t>2035025483</t>
  </si>
  <si>
    <t>887885034</t>
  </si>
  <si>
    <t>8,976*9</t>
  </si>
  <si>
    <t>202904103</t>
  </si>
  <si>
    <t>1081908027</t>
  </si>
  <si>
    <t>SO 06.2 - Cesty u přehrady - neuznatelné náklady</t>
  </si>
  <si>
    <t>214965734</t>
  </si>
  <si>
    <t>"po odbourání betonu"</t>
  </si>
  <si>
    <t>"lokální opravy  (cca 5 míst)"</t>
  </si>
  <si>
    <t>30</t>
  </si>
  <si>
    <t>"lokální opravy  (cca 5 míst) - pouze zamést"</t>
  </si>
  <si>
    <t>2084395524</t>
  </si>
  <si>
    <t>"odbourání 1 ks patky"</t>
  </si>
  <si>
    <t>0,5*0,5*0,5</t>
  </si>
  <si>
    <t>0,6*9</t>
  </si>
  <si>
    <t>-1125749006</t>
  </si>
  <si>
    <t>"beton"</t>
  </si>
  <si>
    <t>0,25</t>
  </si>
  <si>
    <t>2083593427</t>
  </si>
  <si>
    <t>0,25*9</t>
  </si>
  <si>
    <t>-1786111274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</si>
  <si>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</si>
  <si>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</si>
  <si>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</si>
  <si>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</si>
  <si>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VRN3</t>
  </si>
  <si>
    <t>Zařízení staveniště</t>
  </si>
  <si>
    <t>030001000</t>
  </si>
  <si>
    <t>Kč</t>
  </si>
  <si>
    <t>1024</t>
  </si>
  <si>
    <t>-1279882653</t>
  </si>
  <si>
    <t>VRN6</t>
  </si>
  <si>
    <t>Územní vlivy</t>
  </si>
  <si>
    <t>062503000</t>
  </si>
  <si>
    <t>Složitý terén staveniště</t>
  </si>
  <si>
    <t>-1621663936</t>
  </si>
  <si>
    <t>"omezený přístup těžké techniky"</t>
  </si>
  <si>
    <t>VRN7</t>
  </si>
  <si>
    <t>Provozní vlivy</t>
  </si>
  <si>
    <t>072103001-R</t>
  </si>
  <si>
    <t>Dopravní opatření během výstavby</t>
  </si>
  <si>
    <t>690897546</t>
  </si>
  <si>
    <t>073002000</t>
  </si>
  <si>
    <t>Ztížený pohyb vozidel v centrech měst</t>
  </si>
  <si>
    <t>456601176</t>
  </si>
  <si>
    <t>"parkové plochy v centru města"</t>
  </si>
  <si>
    <t>ALB expert s.r.o.</t>
  </si>
  <si>
    <t>{ae84ec31-4aa2-4c4b-b44d-42fd17d5767c}</t>
  </si>
  <si>
    <t>SO 101 - Oprava parkových cest Prokopa Holého v Liberci</t>
  </si>
  <si>
    <t>PSV - Práce a dodávky PSV</t>
  </si>
  <si>
    <t xml:space="preserve">    767 - Konstrukce zámečnické</t>
  </si>
  <si>
    <t xml:space="preserve">    VRN1 - Průzkumné, geodetické a projektové práce</t>
  </si>
  <si>
    <t>113106151</t>
  </si>
  <si>
    <t>Rozebrání dlažeb vozovek z velkých kostek s ložem z kameniva ručně</t>
  </si>
  <si>
    <t>-739292291</t>
  </si>
  <si>
    <t>"v místě lavičky"</t>
  </si>
  <si>
    <t>113106161</t>
  </si>
  <si>
    <t>Rozebrání dlažeb vozovek z drobných kostek s ložem z kameniva ručně</t>
  </si>
  <si>
    <t>-504598935</t>
  </si>
  <si>
    <t>"vybourání stávajícího žlabu z drobných kostek"</t>
  </si>
  <si>
    <t>5*0,65</t>
  </si>
  <si>
    <t>113107130</t>
  </si>
  <si>
    <t>Odstranění podkladu z betonu prostého tl do 100 mm ručně</t>
  </si>
  <si>
    <t>954726714</t>
  </si>
  <si>
    <t>"lože pod dlažbu v místě lavičky"</t>
  </si>
  <si>
    <t>"lože stávajícího žlabu z drobných kostek"</t>
  </si>
  <si>
    <t>113107142</t>
  </si>
  <si>
    <t>Odstranění podkladu živičného tl přes 50 do 100 mm ručně</t>
  </si>
  <si>
    <t>1791909743</t>
  </si>
  <si>
    <t>"ve spodní části"</t>
  </si>
  <si>
    <t>16*0,2</t>
  </si>
  <si>
    <t>113202111</t>
  </si>
  <si>
    <t>Vytrhání obrub krajníků obrubníků stojatých</t>
  </si>
  <si>
    <t>-1337114176</t>
  </si>
  <si>
    <t>"vybourání silniční obruby"</t>
  </si>
  <si>
    <t>15,3</t>
  </si>
  <si>
    <t>113205111</t>
  </si>
  <si>
    <t>Vytrhání ocelových svodnic kotvených do sypaniny</t>
  </si>
  <si>
    <t>1469838420</t>
  </si>
  <si>
    <t>"3 ks, d=3,2 m"</t>
  </si>
  <si>
    <t>3*3,2</t>
  </si>
  <si>
    <t>122211101</t>
  </si>
  <si>
    <t>Odkopávky a prokopávky v hornině třídy těžitelnosti I, skupiny 3 ručně</t>
  </si>
  <si>
    <t>-1354772022</t>
  </si>
  <si>
    <t>"pro vyrovnání pásoviny"</t>
  </si>
  <si>
    <t>(7+2*0,5)*0,5*0,15</t>
  </si>
  <si>
    <t>122251101</t>
  </si>
  <si>
    <t>Odkopávky a prokopávky nezapažené v hornině třídy těžitelnosti I skupiny 3 objem do 20 m3 strojně</t>
  </si>
  <si>
    <t>-1151016630</t>
  </si>
  <si>
    <t>"kamenná svodnice - přídlažba"</t>
  </si>
  <si>
    <t>3*3*0,5*1,1</t>
  </si>
  <si>
    <t>"prodloužení podélné přídlažby ze stáv. materiálu (v místě lavičky)"</t>
  </si>
  <si>
    <t>10*1,1</t>
  </si>
  <si>
    <t>"nový žlábek"</t>
  </si>
  <si>
    <t>15,3*0,85*1,1</t>
  </si>
  <si>
    <t>(26+7)*0,5*1,1</t>
  </si>
  <si>
    <t>Mezisoučet</t>
  </si>
  <si>
    <t>48,406*0,3</t>
  </si>
  <si>
    <t>Vodorovné přemístění přes 9 000 do 10000 m výkopku/sypaniny z horniny třídy těžitelnosti I skupiny 1 až 3</t>
  </si>
  <si>
    <t>-715128650</t>
  </si>
  <si>
    <t>"odvoz na skládku do 10 km"</t>
  </si>
  <si>
    <t>14,522</t>
  </si>
  <si>
    <t>171201231</t>
  </si>
  <si>
    <t>Poplatek za uložení zeminy a kamení na recyklační skládce (skládkovné) kód odpadu 17 05 04</t>
  </si>
  <si>
    <t>619668717</t>
  </si>
  <si>
    <t>14,522*2</t>
  </si>
  <si>
    <t>174111101</t>
  </si>
  <si>
    <t>Zásyp jam, šachet rýh nebo kolem objektů sypaninou se zhutněním ručně</t>
  </si>
  <si>
    <t>1449434262</t>
  </si>
  <si>
    <t>"pro vyrovnání pásoviny - zpětný zásyp"</t>
  </si>
  <si>
    <t>181411131</t>
  </si>
  <si>
    <t>Založení parkového trávníku výsevem pl do 1000 m2 v rovině a ve svahu do 1:5</t>
  </si>
  <si>
    <t>-1760462999</t>
  </si>
  <si>
    <t>"dohumusování a  osetí zbytkových ploch - odborný odhad 75 m2"</t>
  </si>
  <si>
    <t>75</t>
  </si>
  <si>
    <t>899034007</t>
  </si>
  <si>
    <t>75*0,035 'Přepočtené koeficientem množství</t>
  </si>
  <si>
    <t>182303111</t>
  </si>
  <si>
    <t>Doplnění zeminy nebo substrátu na travnatých plochách tl do 50 mm rovina v rovinně a svahu do 1:5</t>
  </si>
  <si>
    <t>-70253434</t>
  </si>
  <si>
    <t>"dohumusování zbytkových ploch - odborný odhad 75 m2"</t>
  </si>
  <si>
    <t>"tl. do 100 mm (2x 50 mm)"</t>
  </si>
  <si>
    <t>2*75</t>
  </si>
  <si>
    <t>10371500</t>
  </si>
  <si>
    <t>substrát pro trávníky VL</t>
  </si>
  <si>
    <t>-460135673</t>
  </si>
  <si>
    <t>150*0,051 'Přepočtené koeficientem množství</t>
  </si>
  <si>
    <t>451317777</t>
  </si>
  <si>
    <t>Podklad nebo lože pod dlažbu vodorovný nebo do sklonu 1:5 z betonu prostého tl přes 50 do 100 mm</t>
  </si>
  <si>
    <t>716378199</t>
  </si>
  <si>
    <t>3*3*0,5*1,05</t>
  </si>
  <si>
    <t>10*1,05</t>
  </si>
  <si>
    <t>Podklad nebo lože pod dlažbu vodorovný nebo do sklonu 1:5 ze štěrkopísku tl přes 30 do 100 mm</t>
  </si>
  <si>
    <t>-150232688</t>
  </si>
  <si>
    <t>566201111</t>
  </si>
  <si>
    <t>Úprava krytu z kameniva drceného pro nový kryt s doplněním kameniva drceného do 0,04 m3/m2</t>
  </si>
  <si>
    <t>-507849339</t>
  </si>
  <si>
    <t>"doplnění a přespádování plochy perkem s hliněnou frakcí v tl. 30-50 mm (t.j. 0,04 m3/m2)"</t>
  </si>
  <si>
    <t>"stávající chodník"</t>
  </si>
  <si>
    <t>287</t>
  </si>
  <si>
    <t>"lokální doplnění stávající páteřní parkové cesty"</t>
  </si>
  <si>
    <t>"předpoklad 5 míst x 2 m2"</t>
  </si>
  <si>
    <t>5*2</t>
  </si>
  <si>
    <t>"vyspravení rozptylových ploch a kolem zabudovaných konstrukcí herních prvků"</t>
  </si>
  <si>
    <t>"odborný odhad  - upřesní se dle skutečnosti při realizaci"</t>
  </si>
  <si>
    <t>100</t>
  </si>
  <si>
    <t>566301111</t>
  </si>
  <si>
    <t>Úprava krytu z kameniva drceného pro nový kryt s doplněním kameniva drceného přes 0,04 do 0,06 m3/m2</t>
  </si>
  <si>
    <t>-1862782709</t>
  </si>
  <si>
    <t>"modelace terénu chodníku za novou svodnicí vč. doplnění materiálu (perk)"</t>
  </si>
  <si>
    <t>"3 ks x 1 x3 m2, tl. 0-100 mm (t.j. cca 0,05 m3/m2)"</t>
  </si>
  <si>
    <t>3*1*3</t>
  </si>
  <si>
    <t>566901122-R</t>
  </si>
  <si>
    <t>Doplnění malých ploch jednotlivě do 15 m2 žulou v rozpadu tl. 100-150 mm</t>
  </si>
  <si>
    <t>-56823781</t>
  </si>
  <si>
    <t>"erozní rýhy vč. opravy po rozebrané dlažbě"</t>
  </si>
  <si>
    <t>4+25*0,5</t>
  </si>
  <si>
    <t>"výplň rýhy po odstraněných svodnicích"</t>
  </si>
  <si>
    <t>3*3,2*0,2</t>
  </si>
  <si>
    <t>572243111-R</t>
  </si>
  <si>
    <t>Vyspravení malých ploch asfaltovým betonem ACO (AB)</t>
  </si>
  <si>
    <t>-1100473469</t>
  </si>
  <si>
    <t>"doplnění asfaltu po osazení obruby v tl. 100 mm + 20% navíc"</t>
  </si>
  <si>
    <t>"objemová hmotnost asfaltové směsi uvažoavána 2,55 t/m3"</t>
  </si>
  <si>
    <t>16*0,2*0,1*1,2*2,55</t>
  </si>
  <si>
    <t>22</t>
  </si>
  <si>
    <t>591141111</t>
  </si>
  <si>
    <t>Kladení dlažby z kostek velkých z kamene na MC tl 50 mm</t>
  </si>
  <si>
    <t>268156752</t>
  </si>
  <si>
    <t>23</t>
  </si>
  <si>
    <t>591241111</t>
  </si>
  <si>
    <t>Kladení dlažby z kostek drobných z kamene na MC tl 50 mm</t>
  </si>
  <si>
    <t>-278471863</t>
  </si>
  <si>
    <t>3*3*0,5</t>
  </si>
  <si>
    <t>24</t>
  </si>
  <si>
    <t>58381007</t>
  </si>
  <si>
    <t>kostka štípaná dlažební žula drobná 8/10</t>
  </si>
  <si>
    <t>-1371792764</t>
  </si>
  <si>
    <t>4,5*1,02 'Přepočtené koeficientem množství</t>
  </si>
  <si>
    <t>25</t>
  </si>
  <si>
    <t>Rigol dlážděný do lože z betonu tl 100 mm z dlažebních kostek drobných</t>
  </si>
  <si>
    <t>-707358859</t>
  </si>
  <si>
    <t>15,3*0,85</t>
  </si>
  <si>
    <t>26</t>
  </si>
  <si>
    <t>597661112</t>
  </si>
  <si>
    <t>Rigol dlážděný do lože z betonu tl 100 mm z dlažebních kostek velkých</t>
  </si>
  <si>
    <t>1522653630</t>
  </si>
  <si>
    <t>(26+7)*0,5</t>
  </si>
  <si>
    <t>27</t>
  </si>
  <si>
    <t>916111113</t>
  </si>
  <si>
    <t>Osazení obruby z velkých kostek s boční opěrou do lože z betonu prostého</t>
  </si>
  <si>
    <t>-716302008</t>
  </si>
  <si>
    <t>"obnova stávajícího žlabu - VK 20 ks"</t>
  </si>
  <si>
    <t>20*0,17</t>
  </si>
  <si>
    <t>28</t>
  </si>
  <si>
    <t>58381008</t>
  </si>
  <si>
    <t>kostka štípaná dlažební žula velká 15/17</t>
  </si>
  <si>
    <t>-1363432201</t>
  </si>
  <si>
    <t>3,4*0,17 'Přepočtené koeficientem množství</t>
  </si>
  <si>
    <t>29</t>
  </si>
  <si>
    <t>Osazení obrubníku kamenného stojatého s boční opěrou do lože z betonu prostého</t>
  </si>
  <si>
    <t>-1544901560</t>
  </si>
  <si>
    <t>"kamenná svodnice"</t>
  </si>
  <si>
    <t>"nová obruba vč. zakončení žlabu, zarážka"</t>
  </si>
  <si>
    <t>15,3*2+2</t>
  </si>
  <si>
    <t>42229755</t>
  </si>
  <si>
    <t>41,6*1,02 'Přepočtené koeficientem množství</t>
  </si>
  <si>
    <t>31</t>
  </si>
  <si>
    <t>919731122</t>
  </si>
  <si>
    <t>Zarovnání styčné plochy podkladu nebo krytu živičného tl přes 50 do 100 mm</t>
  </si>
  <si>
    <t>1827235750</t>
  </si>
  <si>
    <t>"zaříznutí vozovky podél vybouraných obrubníků"</t>
  </si>
  <si>
    <t>32</t>
  </si>
  <si>
    <t>919732221</t>
  </si>
  <si>
    <t>Styčná spára napojení nového živičného povrchu na stávající za tepla š 15 mm hl 25 mm bez prořezání</t>
  </si>
  <si>
    <t>-1002714572</t>
  </si>
  <si>
    <t>33</t>
  </si>
  <si>
    <t>919735112</t>
  </si>
  <si>
    <t>Řezání stávajícího živičného krytu hl přes 50 do 100 mm</t>
  </si>
  <si>
    <t>-1617607815</t>
  </si>
  <si>
    <t>34</t>
  </si>
  <si>
    <t>938902410-R</t>
  </si>
  <si>
    <t>Pročištění 2 ks uličních vpustí vč. jejich propojení potrubím d=6 m</t>
  </si>
  <si>
    <t>kpl</t>
  </si>
  <si>
    <t>-1006101298</t>
  </si>
  <si>
    <t>35</t>
  </si>
  <si>
    <t>979071112</t>
  </si>
  <si>
    <t>Očištění dlažebních kostek velkých s původním spárováním živičnou směsí nebo MC</t>
  </si>
  <si>
    <t>1125259432</t>
  </si>
  <si>
    <t>"v místě lavičky - pro zpoětné použití"</t>
  </si>
  <si>
    <t>36</t>
  </si>
  <si>
    <t>Vodorovná doprava suti z kusových materiálů do 1 km</t>
  </si>
  <si>
    <t>2089661949</t>
  </si>
  <si>
    <t>"beton, asfalt"</t>
  </si>
  <si>
    <t>10,517-2,244</t>
  </si>
  <si>
    <t>37</t>
  </si>
  <si>
    <t>Příplatek ZKD 1 km u vodorovné dopravy suti z kusových materiálů</t>
  </si>
  <si>
    <t>13830291</t>
  </si>
  <si>
    <t>8,273*9 'Přepočtené koeficientem množství</t>
  </si>
  <si>
    <t>38</t>
  </si>
  <si>
    <t>997221571</t>
  </si>
  <si>
    <t>Vodorovná doprava vybouraných hmot do 1 km</t>
  </si>
  <si>
    <t>-1912251036</t>
  </si>
  <si>
    <t>"ocelové svodnice a pásnice"</t>
  </si>
  <si>
    <t>2,208+0,036</t>
  </si>
  <si>
    <t>39</t>
  </si>
  <si>
    <t>997221579</t>
  </si>
  <si>
    <t>Příplatek ZKD 1 km u vodorovné dopravy vybouraných hmot</t>
  </si>
  <si>
    <t>-826560898</t>
  </si>
  <si>
    <t>2,244*9 'Přepočtené koeficientem množství</t>
  </si>
  <si>
    <t>40</t>
  </si>
  <si>
    <t>997221615</t>
  </si>
  <si>
    <t>Poplatek za uložení na skládce (skládkovné) stavebního odpadu betonového kód odpadu 17 01 01</t>
  </si>
  <si>
    <t>-601776426</t>
  </si>
  <si>
    <t>8,273-0,704</t>
  </si>
  <si>
    <t>41</t>
  </si>
  <si>
    <t>997221645</t>
  </si>
  <si>
    <t>Poplatek za uložení na skládce (skládkovné) odpadu asfaltového bez dehtu kód odpadu 17 03 02</t>
  </si>
  <si>
    <t>-1880264959</t>
  </si>
  <si>
    <t>42</t>
  </si>
  <si>
    <t>997221659-R</t>
  </si>
  <si>
    <t>Uložení ocelových prvků na skládku investora (bez poplatku)</t>
  </si>
  <si>
    <t>1122951577</t>
  </si>
  <si>
    <t>43</t>
  </si>
  <si>
    <t>Přesun hmot pro pozemní komunikace s krytem z kamene, monolitickým betonovým nebo živičným</t>
  </si>
  <si>
    <t>204011527</t>
  </si>
  <si>
    <t>PSV</t>
  </si>
  <si>
    <t>Práce a dodávky PSV</t>
  </si>
  <si>
    <t>767</t>
  </si>
  <si>
    <t>Konstrukce zámečnické</t>
  </si>
  <si>
    <t>44</t>
  </si>
  <si>
    <t>767991910-R</t>
  </si>
  <si>
    <t>Opravy zámečnických konstrukcí ostatní</t>
  </si>
  <si>
    <t>-791416705</t>
  </si>
  <si>
    <t>"vyrovnání stávající pásoviny"</t>
  </si>
  <si>
    <t>45</t>
  </si>
  <si>
    <t>767991912-R</t>
  </si>
  <si>
    <t xml:space="preserve">Opravy zámečnických konstrukcí ostatní - samostatné řezání </t>
  </si>
  <si>
    <t>522563635</t>
  </si>
  <si>
    <t>"6 řezů pásoviny 6/100"</t>
  </si>
  <si>
    <t>6*0,1</t>
  </si>
  <si>
    <t>46</t>
  </si>
  <si>
    <t>767995114</t>
  </si>
  <si>
    <t>Montáž atypických zámečnických konstrukcí hm přes 20 do 50 kg</t>
  </si>
  <si>
    <t>-1415498720</t>
  </si>
  <si>
    <t>"pásovina 6/100, d=5 m"</t>
  </si>
  <si>
    <t>5*4,71</t>
  </si>
  <si>
    <t>"trny R20, d=0,5 m, 10 ks"</t>
  </si>
  <si>
    <t>10*0,5*2,466</t>
  </si>
  <si>
    <t>47</t>
  </si>
  <si>
    <t>13321022</t>
  </si>
  <si>
    <t>tyč ocelová plochá jakost S235JR (11 375) 100x60mm</t>
  </si>
  <si>
    <t>-1679118899</t>
  </si>
  <si>
    <t>5*4,71*1,1/1000</t>
  </si>
  <si>
    <t>48</t>
  </si>
  <si>
    <t>13021017</t>
  </si>
  <si>
    <t>tyč ocelová kruhová žebírková DIN 488 jakost B500B (10 505) výztuž do betonu D 20mm</t>
  </si>
  <si>
    <t>-1923833877</t>
  </si>
  <si>
    <t>10*0,5*2,466*1,1/1000</t>
  </si>
  <si>
    <t>49</t>
  </si>
  <si>
    <t>767996801</t>
  </si>
  <si>
    <t>Demontáž atypických zámečnických konstrukcí rozebráním hm jednotlivých dílů do 50 kg</t>
  </si>
  <si>
    <t>-1998862000</t>
  </si>
  <si>
    <t>"odstranění stávajích zdeformovaných svodnic"</t>
  </si>
  <si>
    <t>50</t>
  </si>
  <si>
    <t>998767101</t>
  </si>
  <si>
    <t>Přesun hmot tonážní pro zámečnické konstrukce v objektech v do 6 m</t>
  </si>
  <si>
    <t>-1173884461</t>
  </si>
  <si>
    <t>VRN1</t>
  </si>
  <si>
    <t>Průzkumné, geodetické a projektové práce</t>
  </si>
  <si>
    <t>51</t>
  </si>
  <si>
    <t>012103000-R</t>
  </si>
  <si>
    <t>Vytýčení inženýrských sítí</t>
  </si>
  <si>
    <t>-1295050626</t>
  </si>
  <si>
    <t>52</t>
  </si>
  <si>
    <t>1465523412</t>
  </si>
  <si>
    <t>53</t>
  </si>
  <si>
    <t>191027196</t>
  </si>
  <si>
    <t>SO 07</t>
  </si>
  <si>
    <t>Holého - park</t>
  </si>
  <si>
    <t>vyplň údaj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</si>
</sst>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8"/>
      <color rgb="FF0000A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0" fillId="4" borderId="0" xfId="0" applyFill="1" applyProtection="1">
      <protection/>
    </xf>
    <xf numFmtId="0" fontId="37" fillId="0" borderId="0" xfId="20"/>
    <xf numFmtId="0" fontId="25" fillId="0" borderId="0" xfId="0" applyFont="1" applyAlignment="1">
      <alignment vertical="center" wrapText="1"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5" borderId="0" xfId="0" applyNumberFormat="1" applyFont="1" applyFill="1" applyAlignment="1" applyProtection="1">
      <alignment horizontal="left" vertical="center"/>
      <protection/>
    </xf>
    <xf numFmtId="0" fontId="3" fillId="5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1" fillId="3" borderId="0" xfId="0" applyFont="1" applyFill="1" applyAlignment="1" applyProtection="1">
      <alignment horizontal="left" vertical="center"/>
      <protection/>
    </xf>
    <xf numFmtId="0" fontId="21" fillId="3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3" borderId="13" xfId="0" applyFont="1" applyFill="1" applyBorder="1" applyAlignment="1" applyProtection="1">
      <alignment horizontal="center" vertical="center" wrapText="1"/>
      <protection/>
    </xf>
    <xf numFmtId="0" fontId="21" fillId="3" borderId="14" xfId="0" applyFont="1" applyFill="1" applyBorder="1" applyAlignment="1" applyProtection="1">
      <alignment horizontal="center" vertical="center" wrapText="1"/>
      <protection/>
    </xf>
    <xf numFmtId="0" fontId="21" fillId="3" borderId="15" xfId="0" applyFont="1" applyFill="1" applyBorder="1" applyAlignment="1" applyProtection="1">
      <alignment horizontal="center" vertical="center" wrapText="1"/>
      <protection/>
    </xf>
    <xf numFmtId="0" fontId="21" fillId="3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 applyProtection="1">
      <alignment vertical="center"/>
      <protection/>
    </xf>
    <xf numFmtId="0" fontId="35" fillId="0" borderId="17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0" fillId="4" borderId="0" xfId="0" applyFont="1" applyFill="1" applyAlignment="1" applyProtection="1">
      <alignment horizontal="left" vertical="center"/>
      <protection/>
    </xf>
    <xf numFmtId="0" fontId="0" fillId="4" borderId="1" xfId="0" applyFill="1" applyBorder="1" applyProtection="1">
      <protection/>
    </xf>
    <xf numFmtId="0" fontId="0" fillId="4" borderId="2" xfId="0" applyFill="1" applyBorder="1" applyProtection="1">
      <protection/>
    </xf>
    <xf numFmtId="0" fontId="0" fillId="4" borderId="3" xfId="0" applyFill="1" applyBorder="1" applyProtection="1">
      <protection/>
    </xf>
    <xf numFmtId="0" fontId="15" fillId="4" borderId="0" xfId="0" applyFont="1" applyFill="1" applyAlignment="1" applyProtection="1">
      <alignment horizontal="left" vertical="center"/>
      <protection/>
    </xf>
    <xf numFmtId="0" fontId="30" fillId="4" borderId="0" xfId="0" applyFont="1" applyFill="1" applyAlignment="1" applyProtection="1">
      <alignment horizontal="left" vertical="center"/>
      <protection/>
    </xf>
    <xf numFmtId="0" fontId="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3" xfId="0" applyFont="1" applyFill="1" applyBorder="1" applyAlignment="1" applyProtection="1">
      <alignment vertical="center"/>
      <protection/>
    </xf>
    <xf numFmtId="0" fontId="0" fillId="4" borderId="3" xfId="0" applyFill="1" applyBorder="1" applyAlignment="1" applyProtection="1">
      <alignment vertical="center"/>
      <protection/>
    </xf>
    <xf numFmtId="0" fontId="0" fillId="4" borderId="0" xfId="0" applyFill="1" applyAlignment="1" applyProtection="1">
      <alignment vertical="center"/>
      <protection/>
    </xf>
    <xf numFmtId="0" fontId="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 wrapText="1"/>
      <protection/>
    </xf>
    <xf numFmtId="0" fontId="0" fillId="4" borderId="3" xfId="0" applyFont="1" applyFill="1" applyBorder="1" applyAlignment="1" applyProtection="1">
      <alignment vertical="center" wrapText="1"/>
      <protection/>
    </xf>
    <xf numFmtId="0" fontId="0" fillId="4" borderId="3" xfId="0" applyFill="1" applyBorder="1" applyAlignment="1" applyProtection="1">
      <alignment vertical="center" wrapText="1"/>
      <protection/>
    </xf>
    <xf numFmtId="0" fontId="0" fillId="4" borderId="0" xfId="0" applyFill="1" applyAlignment="1" applyProtection="1">
      <alignment vertical="center" wrapText="1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16" fillId="4" borderId="0" xfId="0" applyFont="1" applyFill="1" applyAlignment="1" applyProtection="1">
      <alignment horizontal="left" vertical="center"/>
      <protection/>
    </xf>
    <xf numFmtId="4" fontId="23" fillId="4" borderId="0" xfId="0" applyNumberFormat="1" applyFont="1" applyFill="1" applyAlignment="1" applyProtection="1">
      <alignment vertical="center"/>
      <protection/>
    </xf>
    <xf numFmtId="0" fontId="2" fillId="4" borderId="0" xfId="0" applyFont="1" applyFill="1" applyAlignment="1" applyProtection="1">
      <alignment horizontal="right" vertical="center"/>
      <protection/>
    </xf>
    <xf numFmtId="0" fontId="20" fillId="4" borderId="0" xfId="0" applyFont="1" applyFill="1" applyAlignment="1" applyProtection="1">
      <alignment horizontal="left" vertical="center"/>
      <protection/>
    </xf>
    <xf numFmtId="4" fontId="2" fillId="4" borderId="0" xfId="0" applyNumberFormat="1" applyFont="1" applyFill="1" applyAlignment="1" applyProtection="1">
      <alignment vertical="center"/>
      <protection/>
    </xf>
    <xf numFmtId="164" fontId="2" fillId="4" borderId="0" xfId="0" applyNumberFormat="1" applyFont="1" applyFill="1" applyAlignment="1" applyProtection="1">
      <alignment horizontal="right" vertical="center"/>
      <protection/>
    </xf>
    <xf numFmtId="0" fontId="5" fillId="4" borderId="6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5" fillId="4" borderId="7" xfId="0" applyFont="1" applyFill="1" applyBorder="1" applyAlignment="1" applyProtection="1">
      <alignment horizontal="right" vertical="center"/>
      <protection/>
    </xf>
    <xf numFmtId="0" fontId="5" fillId="4" borderId="7" xfId="0" applyFont="1" applyFill="1" applyBorder="1" applyAlignment="1" applyProtection="1">
      <alignment horizontal="center" vertical="center"/>
      <protection/>
    </xf>
    <xf numFmtId="4" fontId="5" fillId="4" borderId="7" xfId="0" applyNumberFormat="1" applyFont="1" applyFill="1" applyBorder="1" applyAlignment="1" applyProtection="1">
      <alignment vertical="center"/>
      <protection/>
    </xf>
    <xf numFmtId="0" fontId="0" fillId="4" borderId="21" xfId="0" applyFont="1" applyFill="1" applyBorder="1" applyAlignment="1" applyProtection="1">
      <alignment vertical="center"/>
      <protection/>
    </xf>
    <xf numFmtId="0" fontId="18" fillId="4" borderId="4" xfId="0" applyFont="1" applyFill="1" applyBorder="1" applyAlignment="1" applyProtection="1">
      <alignment horizontal="left" vertical="center"/>
      <protection/>
    </xf>
    <xf numFmtId="0" fontId="0" fillId="4" borderId="4" xfId="0" applyFill="1" applyBorder="1" applyAlignment="1" applyProtection="1">
      <alignment vertical="center"/>
      <protection/>
    </xf>
    <xf numFmtId="0" fontId="2" fillId="4" borderId="5" xfId="0" applyFont="1" applyFill="1" applyBorder="1" applyAlignment="1" applyProtection="1">
      <alignment horizontal="left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2" fillId="4" borderId="5" xfId="0" applyFont="1" applyFill="1" applyBorder="1" applyAlignment="1" applyProtection="1">
      <alignment horizontal="center" vertical="center"/>
      <protection/>
    </xf>
    <xf numFmtId="0" fontId="2" fillId="4" borderId="5" xfId="0" applyFont="1" applyFill="1" applyBorder="1" applyAlignment="1" applyProtection="1">
      <alignment horizontal="right" vertical="center"/>
      <protection/>
    </xf>
    <xf numFmtId="0" fontId="0" fillId="4" borderId="4" xfId="0" applyFont="1" applyFill="1" applyBorder="1" applyAlignment="1" applyProtection="1">
      <alignment vertical="center"/>
      <protection/>
    </xf>
    <xf numFmtId="0" fontId="0" fillId="4" borderId="8" xfId="0" applyFont="1" applyFill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0" fillId="4" borderId="1" xfId="0" applyFont="1" applyFill="1" applyBorder="1" applyAlignment="1" applyProtection="1">
      <alignment vertical="center"/>
      <protection/>
    </xf>
    <xf numFmtId="0" fontId="0" fillId="4" borderId="2" xfId="0" applyFont="1" applyFill="1" applyBorder="1" applyAlignment="1" applyProtection="1">
      <alignment vertical="center"/>
      <protection/>
    </xf>
    <xf numFmtId="165" fontId="3" fillId="4" borderId="0" xfId="0" applyNumberFormat="1" applyFont="1" applyFill="1" applyAlignment="1" applyProtection="1">
      <alignment horizontal="left" vertical="center"/>
      <protection/>
    </xf>
    <xf numFmtId="0" fontId="3" fillId="4" borderId="0" xfId="0" applyFont="1" applyFill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1" fillId="4" borderId="0" xfId="0" applyFont="1" applyFill="1" applyAlignment="1" applyProtection="1">
      <alignment horizontal="left" vertical="center"/>
      <protection/>
    </xf>
    <xf numFmtId="0" fontId="7" fillId="4" borderId="0" xfId="0" applyFont="1" applyFill="1" applyAlignment="1" applyProtection="1">
      <alignment vertical="center"/>
      <protection/>
    </xf>
    <xf numFmtId="0" fontId="7" fillId="4" borderId="3" xfId="0" applyFont="1" applyFill="1" applyBorder="1" applyAlignment="1" applyProtection="1">
      <alignment vertical="center"/>
      <protection/>
    </xf>
    <xf numFmtId="0" fontId="7" fillId="4" borderId="19" xfId="0" applyFont="1" applyFill="1" applyBorder="1" applyAlignment="1" applyProtection="1">
      <alignment horizontal="left" vertical="center"/>
      <protection/>
    </xf>
    <xf numFmtId="0" fontId="7" fillId="4" borderId="19" xfId="0" applyFont="1" applyFill="1" applyBorder="1" applyAlignment="1" applyProtection="1">
      <alignment vertical="center"/>
      <protection/>
    </xf>
    <xf numFmtId="4" fontId="7" fillId="4" borderId="19" xfId="0" applyNumberFormat="1" applyFont="1" applyFill="1" applyBorder="1" applyAlignment="1" applyProtection="1">
      <alignment vertical="center"/>
      <protection/>
    </xf>
    <xf numFmtId="0" fontId="8" fillId="4" borderId="0" xfId="0" applyFont="1" applyFill="1" applyAlignment="1" applyProtection="1">
      <alignment vertical="center"/>
      <protection/>
    </xf>
    <xf numFmtId="0" fontId="8" fillId="4" borderId="3" xfId="0" applyFont="1" applyFill="1" applyBorder="1" applyAlignment="1" applyProtection="1">
      <alignment vertical="center"/>
      <protection/>
    </xf>
    <xf numFmtId="0" fontId="8" fillId="4" borderId="19" xfId="0" applyFont="1" applyFill="1" applyBorder="1" applyAlignment="1" applyProtection="1">
      <alignment horizontal="left" vertical="center"/>
      <protection/>
    </xf>
    <xf numFmtId="0" fontId="8" fillId="4" borderId="19" xfId="0" applyFont="1" applyFill="1" applyBorder="1" applyAlignment="1" applyProtection="1">
      <alignment vertical="center"/>
      <protection/>
    </xf>
    <xf numFmtId="4" fontId="8" fillId="4" borderId="19" xfId="0" applyNumberFormat="1" applyFont="1" applyFill="1" applyBorder="1" applyAlignment="1" applyProtection="1">
      <alignment vertical="center"/>
      <protection/>
    </xf>
    <xf numFmtId="0" fontId="0" fillId="4" borderId="0" xfId="0" applyFont="1" applyFill="1" applyAlignment="1" applyProtection="1">
      <alignment horizontal="center" vertical="center" wrapText="1"/>
      <protection/>
    </xf>
    <xf numFmtId="0" fontId="0" fillId="4" borderId="3" xfId="0" applyFont="1" applyFill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4" fontId="23" fillId="4" borderId="0" xfId="0" applyNumberFormat="1" applyFont="1" applyFill="1" applyAlignment="1" applyProtection="1">
      <alignment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4" borderId="10" xfId="0" applyFill="1" applyBorder="1" applyAlignment="1" applyProtection="1">
      <alignment vertical="center"/>
      <protection/>
    </xf>
    <xf numFmtId="166" fontId="32" fillId="4" borderId="10" xfId="0" applyNumberFormat="1" applyFont="1" applyFill="1" applyBorder="1" applyAlignment="1" applyProtection="1">
      <alignment/>
      <protection/>
    </xf>
    <xf numFmtId="166" fontId="32" fillId="4" borderId="11" xfId="0" applyNumberFormat="1" applyFont="1" applyFill="1" applyBorder="1" applyAlignment="1" applyProtection="1">
      <alignment/>
      <protection/>
    </xf>
    <xf numFmtId="4" fontId="33" fillId="4" borderId="0" xfId="0" applyNumberFormat="1" applyFont="1" applyFill="1" applyAlignment="1" applyProtection="1">
      <alignment vertical="center"/>
      <protection/>
    </xf>
    <xf numFmtId="0" fontId="9" fillId="4" borderId="0" xfId="0" applyFont="1" applyFill="1" applyAlignment="1" applyProtection="1">
      <alignment/>
      <protection/>
    </xf>
    <xf numFmtId="0" fontId="9" fillId="4" borderId="3" xfId="0" applyFont="1" applyFill="1" applyBorder="1" applyAlignment="1" applyProtection="1">
      <alignment/>
      <protection/>
    </xf>
    <xf numFmtId="0" fontId="9" fillId="4" borderId="0" xfId="0" applyFont="1" applyFill="1" applyAlignment="1" applyProtection="1">
      <alignment horizontal="left"/>
      <protection/>
    </xf>
    <xf numFmtId="0" fontId="7" fillId="4" borderId="0" xfId="0" applyFont="1" applyFill="1" applyAlignment="1" applyProtection="1">
      <alignment horizontal="left"/>
      <protection/>
    </xf>
    <xf numFmtId="4" fontId="7" fillId="4" borderId="0" xfId="0" applyNumberFormat="1" applyFont="1" applyFill="1" applyAlignment="1" applyProtection="1">
      <alignment/>
      <protection/>
    </xf>
    <xf numFmtId="0" fontId="9" fillId="4" borderId="17" xfId="0" applyFont="1" applyFill="1" applyBorder="1" applyAlignment="1" applyProtection="1">
      <alignment/>
      <protection/>
    </xf>
    <xf numFmtId="0" fontId="9" fillId="4" borderId="0" xfId="0" applyFont="1" applyFill="1" applyBorder="1" applyAlignment="1" applyProtection="1">
      <alignment/>
      <protection/>
    </xf>
    <xf numFmtId="166" fontId="9" fillId="4" borderId="0" xfId="0" applyNumberFormat="1" applyFont="1" applyFill="1" applyBorder="1" applyAlignment="1" applyProtection="1">
      <alignment/>
      <protection/>
    </xf>
    <xf numFmtId="166" fontId="9" fillId="4" borderId="12" xfId="0" applyNumberFormat="1" applyFont="1" applyFill="1" applyBorder="1" applyAlignment="1" applyProtection="1">
      <alignment/>
      <protection/>
    </xf>
    <xf numFmtId="0" fontId="9" fillId="4" borderId="0" xfId="0" applyFont="1" applyFill="1" applyAlignment="1" applyProtection="1">
      <alignment horizontal="center"/>
      <protection/>
    </xf>
    <xf numFmtId="4" fontId="9" fillId="4" borderId="0" xfId="0" applyNumberFormat="1" applyFont="1" applyFill="1" applyAlignment="1" applyProtection="1">
      <alignment vertical="center"/>
      <protection/>
    </xf>
    <xf numFmtId="0" fontId="8" fillId="4" borderId="0" xfId="0" applyFont="1" applyFill="1" applyAlignment="1" applyProtection="1">
      <alignment horizontal="left"/>
      <protection/>
    </xf>
    <xf numFmtId="4" fontId="8" fillId="4" borderId="0" xfId="0" applyNumberFormat="1" applyFont="1" applyFill="1" applyAlignment="1" applyProtection="1">
      <alignment/>
      <protection/>
    </xf>
    <xf numFmtId="0" fontId="21" fillId="4" borderId="22" xfId="0" applyFont="1" applyFill="1" applyBorder="1" applyAlignment="1" applyProtection="1">
      <alignment horizontal="center" vertical="center"/>
      <protection/>
    </xf>
    <xf numFmtId="49" fontId="21" fillId="4" borderId="22" xfId="0" applyNumberFormat="1" applyFont="1" applyFill="1" applyBorder="1" applyAlignment="1" applyProtection="1">
      <alignment horizontal="left" vertical="center" wrapText="1"/>
      <protection/>
    </xf>
    <xf numFmtId="0" fontId="21" fillId="4" borderId="22" xfId="0" applyFont="1" applyFill="1" applyBorder="1" applyAlignment="1" applyProtection="1">
      <alignment horizontal="left" vertical="center" wrapText="1"/>
      <protection/>
    </xf>
    <xf numFmtId="0" fontId="21" fillId="4" borderId="22" xfId="0" applyFont="1" applyFill="1" applyBorder="1" applyAlignment="1" applyProtection="1">
      <alignment horizontal="center" vertical="center" wrapText="1"/>
      <protection/>
    </xf>
    <xf numFmtId="167" fontId="21" fillId="4" borderId="22" xfId="0" applyNumberFormat="1" applyFont="1" applyFill="1" applyBorder="1" applyAlignment="1" applyProtection="1">
      <alignment vertical="center"/>
      <protection/>
    </xf>
    <xf numFmtId="4" fontId="21" fillId="4" borderId="22" xfId="0" applyNumberFormat="1" applyFont="1" applyFill="1" applyBorder="1" applyAlignment="1" applyProtection="1">
      <alignment vertical="center"/>
      <protection/>
    </xf>
    <xf numFmtId="0" fontId="0" fillId="4" borderId="22" xfId="0" applyFont="1" applyFill="1" applyBorder="1" applyAlignment="1" applyProtection="1">
      <alignment vertical="center"/>
      <protection/>
    </xf>
    <xf numFmtId="0" fontId="22" fillId="4" borderId="17" xfId="0" applyFont="1" applyFill="1" applyBorder="1" applyAlignment="1" applyProtection="1">
      <alignment horizontal="left" vertical="center"/>
      <protection/>
    </xf>
    <xf numFmtId="0" fontId="22" fillId="4" borderId="0" xfId="0" applyFont="1" applyFill="1" applyBorder="1" applyAlignment="1" applyProtection="1">
      <alignment horizontal="center" vertical="center"/>
      <protection/>
    </xf>
    <xf numFmtId="166" fontId="22" fillId="4" borderId="0" xfId="0" applyNumberFormat="1" applyFont="1" applyFill="1" applyBorder="1" applyAlignment="1" applyProtection="1">
      <alignment vertical="center"/>
      <protection/>
    </xf>
    <xf numFmtId="166" fontId="22" fillId="4" borderId="12" xfId="0" applyNumberFormat="1" applyFont="1" applyFill="1" applyBorder="1" applyAlignment="1" applyProtection="1">
      <alignment vertical="center"/>
      <protection/>
    </xf>
    <xf numFmtId="4" fontId="0" fillId="4" borderId="0" xfId="0" applyNumberFormat="1" applyFont="1" applyFill="1" applyAlignment="1" applyProtection="1">
      <alignment vertical="center"/>
      <protection/>
    </xf>
    <xf numFmtId="0" fontId="10" fillId="4" borderId="0" xfId="0" applyFont="1" applyFill="1" applyAlignment="1" applyProtection="1">
      <alignment vertical="center"/>
      <protection/>
    </xf>
    <xf numFmtId="0" fontId="10" fillId="4" borderId="3" xfId="0" applyFont="1" applyFill="1" applyBorder="1" applyAlignment="1" applyProtection="1">
      <alignment vertical="center"/>
      <protection/>
    </xf>
    <xf numFmtId="0" fontId="34" fillId="4" borderId="0" xfId="0" applyFont="1" applyFill="1" applyAlignment="1" applyProtection="1">
      <alignment horizontal="left" vertical="center"/>
      <protection/>
    </xf>
    <xf numFmtId="0" fontId="10" fillId="4" borderId="0" xfId="0" applyFont="1" applyFill="1" applyAlignment="1" applyProtection="1">
      <alignment horizontal="left" vertical="center"/>
      <protection/>
    </xf>
    <xf numFmtId="0" fontId="10" fillId="4" borderId="0" xfId="0" applyFont="1" applyFill="1" applyAlignment="1" applyProtection="1">
      <alignment horizontal="left" vertical="center" wrapText="1"/>
      <protection/>
    </xf>
    <xf numFmtId="0" fontId="10" fillId="4" borderId="17" xfId="0" applyFont="1" applyFill="1" applyBorder="1" applyAlignment="1" applyProtection="1">
      <alignment vertical="center"/>
      <protection/>
    </xf>
    <xf numFmtId="0" fontId="10" fillId="4" borderId="0" xfId="0" applyFont="1" applyFill="1" applyBorder="1" applyAlignment="1" applyProtection="1">
      <alignment vertical="center"/>
      <protection/>
    </xf>
    <xf numFmtId="0" fontId="10" fillId="4" borderId="12" xfId="0" applyFont="1" applyFill="1" applyBorder="1" applyAlignment="1" applyProtection="1">
      <alignment vertical="center"/>
      <protection/>
    </xf>
    <xf numFmtId="0" fontId="11" fillId="4" borderId="0" xfId="0" applyFont="1" applyFill="1" applyAlignment="1" applyProtection="1">
      <alignment vertical="center"/>
      <protection/>
    </xf>
    <xf numFmtId="0" fontId="11" fillId="4" borderId="3" xfId="0" applyFont="1" applyFill="1" applyBorder="1" applyAlignment="1" applyProtection="1">
      <alignment vertical="center"/>
      <protection/>
    </xf>
    <xf numFmtId="0" fontId="11" fillId="4" borderId="0" xfId="0" applyFont="1" applyFill="1" applyAlignment="1" applyProtection="1">
      <alignment horizontal="left" vertical="center"/>
      <protection/>
    </xf>
    <xf numFmtId="0" fontId="11" fillId="4" borderId="0" xfId="0" applyFont="1" applyFill="1" applyAlignment="1" applyProtection="1">
      <alignment horizontal="left" vertical="center" wrapText="1"/>
      <protection/>
    </xf>
    <xf numFmtId="167" fontId="11" fillId="4" borderId="0" xfId="0" applyNumberFormat="1" applyFont="1" applyFill="1" applyAlignment="1" applyProtection="1">
      <alignment vertical="center"/>
      <protection/>
    </xf>
    <xf numFmtId="0" fontId="11" fillId="4" borderId="17" xfId="0" applyFont="1" applyFill="1" applyBorder="1" applyAlignment="1" applyProtection="1">
      <alignment vertical="center"/>
      <protection/>
    </xf>
    <xf numFmtId="0" fontId="11" fillId="4" borderId="0" xfId="0" applyFont="1" applyFill="1" applyBorder="1" applyAlignment="1" applyProtection="1">
      <alignment vertical="center"/>
      <protection/>
    </xf>
    <xf numFmtId="0" fontId="11" fillId="4" borderId="12" xfId="0" applyFont="1" applyFill="1" applyBorder="1" applyAlignment="1" applyProtection="1">
      <alignment vertical="center"/>
      <protection/>
    </xf>
    <xf numFmtId="0" fontId="12" fillId="4" borderId="0" xfId="0" applyFont="1" applyFill="1" applyAlignment="1" applyProtection="1">
      <alignment vertical="center"/>
      <protection/>
    </xf>
    <xf numFmtId="0" fontId="12" fillId="4" borderId="3" xfId="0" applyFont="1" applyFill="1" applyBorder="1" applyAlignment="1" applyProtection="1">
      <alignment vertical="center"/>
      <protection/>
    </xf>
    <xf numFmtId="0" fontId="12" fillId="4" borderId="0" xfId="0" applyFont="1" applyFill="1" applyAlignment="1" applyProtection="1">
      <alignment horizontal="left" vertical="center"/>
      <protection/>
    </xf>
    <xf numFmtId="0" fontId="12" fillId="4" borderId="0" xfId="0" applyFont="1" applyFill="1" applyAlignment="1" applyProtection="1">
      <alignment horizontal="left" vertical="center" wrapText="1"/>
      <protection/>
    </xf>
    <xf numFmtId="167" fontId="12" fillId="4" borderId="0" xfId="0" applyNumberFormat="1" applyFont="1" applyFill="1" applyAlignment="1" applyProtection="1">
      <alignment vertical="center"/>
      <protection/>
    </xf>
    <xf numFmtId="0" fontId="12" fillId="4" borderId="17" xfId="0" applyFont="1" applyFill="1" applyBorder="1" applyAlignment="1" applyProtection="1">
      <alignment vertical="center"/>
      <protection/>
    </xf>
    <xf numFmtId="0" fontId="12" fillId="4" borderId="0" xfId="0" applyFont="1" applyFill="1" applyBorder="1" applyAlignment="1" applyProtection="1">
      <alignment vertical="center"/>
      <protection/>
    </xf>
    <xf numFmtId="0" fontId="12" fillId="4" borderId="12" xfId="0" applyFont="1" applyFill="1" applyBorder="1" applyAlignment="1" applyProtection="1">
      <alignment vertical="center"/>
      <protection/>
    </xf>
    <xf numFmtId="0" fontId="38" fillId="4" borderId="0" xfId="0" applyFont="1" applyFill="1" applyAlignment="1" applyProtection="1">
      <alignment vertical="center"/>
      <protection/>
    </xf>
    <xf numFmtId="0" fontId="38" fillId="4" borderId="3" xfId="0" applyFont="1" applyFill="1" applyBorder="1" applyAlignment="1" applyProtection="1">
      <alignment vertical="center"/>
      <protection/>
    </xf>
    <xf numFmtId="0" fontId="38" fillId="4" borderId="0" xfId="0" applyFont="1" applyFill="1" applyAlignment="1" applyProtection="1">
      <alignment horizontal="left" vertical="center"/>
      <protection/>
    </xf>
    <xf numFmtId="0" fontId="38" fillId="4" borderId="0" xfId="0" applyFont="1" applyFill="1" applyAlignment="1" applyProtection="1">
      <alignment horizontal="left" vertical="center" wrapText="1"/>
      <protection/>
    </xf>
    <xf numFmtId="167" fontId="38" fillId="4" borderId="0" xfId="0" applyNumberFormat="1" applyFont="1" applyFill="1" applyAlignment="1" applyProtection="1">
      <alignment vertical="center"/>
      <protection/>
    </xf>
    <xf numFmtId="0" fontId="38" fillId="4" borderId="17" xfId="0" applyFont="1" applyFill="1" applyBorder="1" applyAlignment="1" applyProtection="1">
      <alignment vertical="center"/>
      <protection/>
    </xf>
    <xf numFmtId="0" fontId="38" fillId="4" borderId="0" xfId="0" applyFont="1" applyFill="1" applyBorder="1" applyAlignment="1" applyProtection="1">
      <alignment vertical="center"/>
      <protection/>
    </xf>
    <xf numFmtId="0" fontId="38" fillId="4" borderId="12" xfId="0" applyFont="1" applyFill="1" applyBorder="1" applyAlignment="1" applyProtection="1">
      <alignment vertical="center"/>
      <protection/>
    </xf>
    <xf numFmtId="0" fontId="35" fillId="4" borderId="22" xfId="0" applyFont="1" applyFill="1" applyBorder="1" applyAlignment="1" applyProtection="1">
      <alignment horizontal="center" vertical="center"/>
      <protection/>
    </xf>
    <xf numFmtId="49" fontId="35" fillId="4" borderId="22" xfId="0" applyNumberFormat="1" applyFont="1" applyFill="1" applyBorder="1" applyAlignment="1" applyProtection="1">
      <alignment horizontal="left" vertical="center" wrapText="1"/>
      <protection/>
    </xf>
    <xf numFmtId="0" fontId="35" fillId="4" borderId="22" xfId="0" applyFont="1" applyFill="1" applyBorder="1" applyAlignment="1" applyProtection="1">
      <alignment horizontal="left" vertical="center" wrapText="1"/>
      <protection/>
    </xf>
    <xf numFmtId="0" fontId="35" fillId="4" borderId="22" xfId="0" applyFont="1" applyFill="1" applyBorder="1" applyAlignment="1" applyProtection="1">
      <alignment horizontal="center" vertical="center" wrapText="1"/>
      <protection/>
    </xf>
    <xf numFmtId="167" fontId="35" fillId="4" borderId="22" xfId="0" applyNumberFormat="1" applyFont="1" applyFill="1" applyBorder="1" applyAlignment="1" applyProtection="1">
      <alignment vertical="center"/>
      <protection/>
    </xf>
    <xf numFmtId="4" fontId="35" fillId="4" borderId="22" xfId="0" applyNumberFormat="1" applyFont="1" applyFill="1" applyBorder="1" applyAlignment="1" applyProtection="1">
      <alignment vertical="center"/>
      <protection/>
    </xf>
    <xf numFmtId="0" fontId="36" fillId="4" borderId="22" xfId="0" applyFont="1" applyFill="1" applyBorder="1" applyAlignment="1" applyProtection="1">
      <alignment vertical="center"/>
      <protection/>
    </xf>
    <xf numFmtId="0" fontId="36" fillId="4" borderId="3" xfId="0" applyFont="1" applyFill="1" applyBorder="1" applyAlignment="1" applyProtection="1">
      <alignment vertical="center"/>
      <protection/>
    </xf>
    <xf numFmtId="0" fontId="35" fillId="4" borderId="17" xfId="0" applyFont="1" applyFill="1" applyBorder="1" applyAlignment="1" applyProtection="1">
      <alignment horizontal="left" vertical="center"/>
      <protection/>
    </xf>
    <xf numFmtId="0" fontId="35" fillId="4" borderId="0" xfId="0" applyFont="1" applyFill="1" applyBorder="1" applyAlignment="1" applyProtection="1">
      <alignment horizontal="center" vertical="center"/>
      <protection/>
    </xf>
    <xf numFmtId="0" fontId="22" fillId="4" borderId="18" xfId="0" applyFont="1" applyFill="1" applyBorder="1" applyAlignment="1" applyProtection="1">
      <alignment horizontal="left" vertical="center"/>
      <protection/>
    </xf>
    <xf numFmtId="0" fontId="22" fillId="4" borderId="19" xfId="0" applyFont="1" applyFill="1" applyBorder="1" applyAlignment="1" applyProtection="1">
      <alignment horizontal="center" vertical="center"/>
      <protection/>
    </xf>
    <xf numFmtId="166" fontId="22" fillId="4" borderId="19" xfId="0" applyNumberFormat="1" applyFont="1" applyFill="1" applyBorder="1" applyAlignment="1" applyProtection="1">
      <alignment vertical="center"/>
      <protection/>
    </xf>
    <xf numFmtId="166" fontId="22" fillId="4" borderId="20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Alignment="1" applyProtection="1">
      <alignment horizontal="left" vertical="center"/>
      <protection locked="0"/>
    </xf>
    <xf numFmtId="4" fontId="21" fillId="5" borderId="22" xfId="0" applyNumberFormat="1" applyFont="1" applyFill="1" applyBorder="1" applyAlignment="1" applyProtection="1">
      <alignment vertical="center"/>
      <protection locked="0"/>
    </xf>
    <xf numFmtId="4" fontId="35" fillId="5" borderId="22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5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0" fontId="21" fillId="3" borderId="7" xfId="0" applyFont="1" applyFill="1" applyBorder="1" applyAlignment="1">
      <alignment horizontal="right" vertical="center"/>
    </xf>
    <xf numFmtId="0" fontId="21" fillId="3" borderId="7" xfId="0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1" fillId="3" borderId="6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4" fillId="6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5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4" borderId="0" xfId="0" applyFont="1" applyFill="1" applyAlignment="1" applyProtection="1">
      <alignment horizontal="left" vertical="center" wrapText="1"/>
      <protection/>
    </xf>
    <xf numFmtId="0" fontId="0" fillId="4" borderId="0" xfId="0" applyFont="1" applyFill="1" applyAlignment="1" applyProtection="1">
      <alignment vertical="center"/>
      <protection/>
    </xf>
    <xf numFmtId="0" fontId="2" fillId="4" borderId="0" xfId="0" applyFont="1" applyFill="1" applyAlignment="1" applyProtection="1">
      <alignment horizontal="left" vertical="center" wrapText="1"/>
      <protection/>
    </xf>
    <xf numFmtId="0" fontId="2" fillId="4" borderId="0" xfId="0" applyFont="1" applyFill="1" applyAlignment="1" applyProtection="1">
      <alignment horizontal="left" vertical="center"/>
      <protection/>
    </xf>
    <xf numFmtId="0" fontId="14" fillId="4" borderId="0" xfId="0" applyFont="1" applyFill="1" applyAlignment="1" applyProtection="1">
      <alignment horizontal="center" vertical="center"/>
      <protection/>
    </xf>
    <xf numFmtId="0" fontId="0" fillId="4" borderId="0" xfId="0" applyFill="1" applyProtection="1">
      <protection/>
    </xf>
    <xf numFmtId="0" fontId="3" fillId="4" borderId="0" xfId="0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058%20-%20Park%20Prokopa%20Hol&#233;ho%20v%20Liberc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101 - Oprava parkových..."/>
    </sheetNames>
    <sheetDataSet>
      <sheetData sheetId="0">
        <row r="6">
          <cell r="K6" t="str">
            <v>Park Prokopa Holého v Liberci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8"/>
  <sheetViews>
    <sheetView showGridLines="0" tabSelected="1" workbookViewId="0" topLeftCell="A100">
      <selection activeCell="D14" sqref="D14:AG1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hidden="1" customWidth="1"/>
    <col min="58" max="63" width="9.140625" style="1" hidden="1" customWidth="1"/>
    <col min="64" max="70" width="9.28125" style="1" customWidth="1"/>
    <col min="71" max="91" width="9.28125" style="1" hidden="1" customWidth="1"/>
    <col min="92" max="16384" width="9.28125" style="1" customWidth="1"/>
  </cols>
  <sheetData>
    <row r="1" spans="1:74" ht="12">
      <c r="A1" s="9" t="s">
        <v>0</v>
      </c>
      <c r="AZ1" s="9" t="s">
        <v>1</v>
      </c>
      <c r="BA1" s="9" t="s">
        <v>2</v>
      </c>
      <c r="BB1" s="9" t="s">
        <v>1</v>
      </c>
      <c r="BT1" s="9" t="s">
        <v>3</v>
      </c>
      <c r="BU1" s="9" t="s">
        <v>3</v>
      </c>
      <c r="BV1" s="9" t="s">
        <v>4</v>
      </c>
    </row>
    <row r="2" spans="44:72" ht="36.95" customHeight="1">
      <c r="AR2" s="402" t="s">
        <v>5</v>
      </c>
      <c r="AS2" s="403"/>
      <c r="AT2" s="403"/>
      <c r="AU2" s="403"/>
      <c r="AV2" s="403"/>
      <c r="AW2" s="403"/>
      <c r="AX2" s="403"/>
      <c r="AY2" s="403"/>
      <c r="AZ2" s="403"/>
      <c r="BA2" s="403"/>
      <c r="BB2" s="403"/>
      <c r="BC2" s="403"/>
      <c r="BD2" s="403"/>
      <c r="BE2" s="403"/>
      <c r="BS2" s="10" t="s">
        <v>6</v>
      </c>
      <c r="BT2" s="10" t="s">
        <v>7</v>
      </c>
    </row>
    <row r="3" spans="2:72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3"/>
      <c r="BS3" s="10" t="s">
        <v>6</v>
      </c>
      <c r="BT3" s="10" t="s">
        <v>8</v>
      </c>
    </row>
    <row r="4" spans="2:71" ht="24.95" customHeight="1">
      <c r="B4" s="13"/>
      <c r="D4" s="14" t="s">
        <v>9</v>
      </c>
      <c r="AR4" s="13"/>
      <c r="AS4" s="15" t="s">
        <v>10</v>
      </c>
      <c r="BS4" s="10" t="s">
        <v>11</v>
      </c>
    </row>
    <row r="5" spans="2:71" ht="12" customHeight="1">
      <c r="B5" s="13"/>
      <c r="D5" s="16" t="s">
        <v>12</v>
      </c>
      <c r="K5" s="412" t="s">
        <v>13</v>
      </c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R5" s="13"/>
      <c r="BS5" s="10" t="s">
        <v>6</v>
      </c>
    </row>
    <row r="6" spans="2:71" ht="36.95" customHeight="1">
      <c r="B6" s="13"/>
      <c r="D6" s="18" t="s">
        <v>14</v>
      </c>
      <c r="K6" s="413" t="s">
        <v>15</v>
      </c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R6" s="13"/>
      <c r="BS6" s="10" t="s">
        <v>6</v>
      </c>
    </row>
    <row r="7" spans="2:71" ht="12" customHeight="1">
      <c r="B7" s="13"/>
      <c r="D7" s="19" t="s">
        <v>16</v>
      </c>
      <c r="K7" s="17" t="s">
        <v>1</v>
      </c>
      <c r="AK7" s="19" t="s">
        <v>17</v>
      </c>
      <c r="AN7" s="17" t="s">
        <v>1</v>
      </c>
      <c r="AR7" s="13"/>
      <c r="BS7" s="10" t="s">
        <v>6</v>
      </c>
    </row>
    <row r="8" spans="2:71" ht="12" customHeight="1">
      <c r="B8" s="13"/>
      <c r="D8" s="19" t="s">
        <v>18</v>
      </c>
      <c r="K8" s="17" t="s">
        <v>19</v>
      </c>
      <c r="AK8" s="19" t="s">
        <v>20</v>
      </c>
      <c r="AN8" s="376" t="s">
        <v>781</v>
      </c>
      <c r="AR8" s="13"/>
      <c r="BS8" s="10" t="s">
        <v>6</v>
      </c>
    </row>
    <row r="9" spans="2:71" ht="14.45" customHeight="1">
      <c r="B9" s="13"/>
      <c r="AR9" s="13"/>
      <c r="BS9" s="10" t="s">
        <v>6</v>
      </c>
    </row>
    <row r="10" spans="2:71" ht="12" customHeight="1">
      <c r="B10" s="13"/>
      <c r="D10" s="19" t="s">
        <v>21</v>
      </c>
      <c r="AK10" s="19" t="s">
        <v>22</v>
      </c>
      <c r="AN10" s="17" t="s">
        <v>1</v>
      </c>
      <c r="AR10" s="13"/>
      <c r="BS10" s="10" t="s">
        <v>6</v>
      </c>
    </row>
    <row r="11" spans="2:71" ht="18.4" customHeight="1">
      <c r="B11" s="13"/>
      <c r="E11" s="17" t="s">
        <v>23</v>
      </c>
      <c r="AK11" s="19" t="s">
        <v>24</v>
      </c>
      <c r="AN11" s="17" t="s">
        <v>1</v>
      </c>
      <c r="AR11" s="13"/>
      <c r="BS11" s="10" t="s">
        <v>6</v>
      </c>
    </row>
    <row r="12" spans="2:71" ht="6.95" customHeight="1">
      <c r="B12" s="13"/>
      <c r="AR12" s="13"/>
      <c r="BS12" s="10" t="s">
        <v>6</v>
      </c>
    </row>
    <row r="13" spans="2:71" ht="12" customHeight="1">
      <c r="B13" s="13"/>
      <c r="D13" s="19" t="s">
        <v>25</v>
      </c>
      <c r="AK13" s="19" t="s">
        <v>22</v>
      </c>
      <c r="AN13" s="376" t="s">
        <v>781</v>
      </c>
      <c r="AR13" s="13"/>
      <c r="BS13" s="10" t="s">
        <v>6</v>
      </c>
    </row>
    <row r="14" spans="2:71" ht="12.75">
      <c r="B14" s="13"/>
      <c r="D14" s="381" t="s">
        <v>781</v>
      </c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K14" s="19" t="s">
        <v>24</v>
      </c>
      <c r="AN14" s="376" t="s">
        <v>781</v>
      </c>
      <c r="AR14" s="13"/>
      <c r="BS14" s="10" t="s">
        <v>6</v>
      </c>
    </row>
    <row r="15" spans="2:71" ht="6.95" customHeight="1">
      <c r="B15" s="13"/>
      <c r="AR15" s="13"/>
      <c r="BS15" s="10" t="s">
        <v>3</v>
      </c>
    </row>
    <row r="16" spans="2:71" ht="12" customHeight="1">
      <c r="B16" s="13"/>
      <c r="D16" s="19" t="s">
        <v>27</v>
      </c>
      <c r="AK16" s="19" t="s">
        <v>22</v>
      </c>
      <c r="AN16" s="17" t="s">
        <v>1</v>
      </c>
      <c r="AR16" s="13"/>
      <c r="BS16" s="10" t="s">
        <v>3</v>
      </c>
    </row>
    <row r="17" spans="2:71" ht="18.4" customHeight="1">
      <c r="B17" s="13"/>
      <c r="E17" s="17" t="s">
        <v>26</v>
      </c>
      <c r="AK17" s="19" t="s">
        <v>24</v>
      </c>
      <c r="AN17" s="17" t="s">
        <v>1</v>
      </c>
      <c r="AR17" s="13"/>
      <c r="BS17" s="10" t="s">
        <v>28</v>
      </c>
    </row>
    <row r="18" spans="2:71" ht="6.95" customHeight="1">
      <c r="B18" s="13"/>
      <c r="AR18" s="13"/>
      <c r="BS18" s="10" t="s">
        <v>6</v>
      </c>
    </row>
    <row r="19" spans="2:71" ht="12" customHeight="1">
      <c r="B19" s="13"/>
      <c r="D19" s="19" t="s">
        <v>29</v>
      </c>
      <c r="AK19" s="19" t="s">
        <v>22</v>
      </c>
      <c r="AN19" s="17" t="s">
        <v>1</v>
      </c>
      <c r="AR19" s="13"/>
      <c r="BS19" s="10" t="s">
        <v>6</v>
      </c>
    </row>
    <row r="20" spans="2:71" ht="18.4" customHeight="1">
      <c r="B20" s="13"/>
      <c r="E20" s="17" t="s">
        <v>26</v>
      </c>
      <c r="AK20" s="19" t="s">
        <v>24</v>
      </c>
      <c r="AN20" s="17" t="s">
        <v>1</v>
      </c>
      <c r="AR20" s="13"/>
      <c r="BS20" s="10" t="s">
        <v>3</v>
      </c>
    </row>
    <row r="21" spans="2:44" ht="6.95" customHeight="1">
      <c r="B21" s="13"/>
      <c r="AR21" s="13"/>
    </row>
    <row r="22" spans="2:44" ht="12" customHeight="1">
      <c r="B22" s="13"/>
      <c r="D22" s="19" t="s">
        <v>30</v>
      </c>
      <c r="AR22" s="13"/>
    </row>
    <row r="23" spans="2:44" ht="16.5" customHeight="1">
      <c r="B23" s="13"/>
      <c r="E23" s="414" t="s">
        <v>1</v>
      </c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4"/>
      <c r="AI23" s="414"/>
      <c r="AJ23" s="414"/>
      <c r="AK23" s="414"/>
      <c r="AL23" s="414"/>
      <c r="AM23" s="414"/>
      <c r="AN23" s="414"/>
      <c r="AR23" s="13"/>
    </row>
    <row r="24" spans="2:44" ht="6.95" customHeight="1">
      <c r="B24" s="13"/>
      <c r="AR24" s="13"/>
    </row>
    <row r="25" spans="2:44" ht="6.95" customHeight="1">
      <c r="B25" s="1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R25" s="13"/>
    </row>
    <row r="26" spans="1:57" s="2" customFormat="1" ht="25.9" customHeight="1">
      <c r="A26" s="21"/>
      <c r="B26" s="22"/>
      <c r="C26" s="21"/>
      <c r="D26" s="23" t="s">
        <v>31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415">
        <f>ROUND(AG94,2)</f>
        <v>0</v>
      </c>
      <c r="AL26" s="416"/>
      <c r="AM26" s="416"/>
      <c r="AN26" s="416"/>
      <c r="AO26" s="416"/>
      <c r="AP26" s="21"/>
      <c r="AQ26" s="21"/>
      <c r="AR26" s="22"/>
      <c r="BE26" s="21"/>
    </row>
    <row r="27" spans="1:57" s="2" customFormat="1" ht="6.95" customHeight="1">
      <c r="A27" s="2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2"/>
      <c r="BE27" s="21"/>
    </row>
    <row r="28" spans="1:57" s="2" customFormat="1" ht="12.75">
      <c r="A28" s="2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417" t="s">
        <v>32</v>
      </c>
      <c r="M28" s="417"/>
      <c r="N28" s="417"/>
      <c r="O28" s="417"/>
      <c r="P28" s="417"/>
      <c r="Q28" s="21"/>
      <c r="R28" s="21"/>
      <c r="S28" s="21"/>
      <c r="T28" s="21"/>
      <c r="U28" s="21"/>
      <c r="V28" s="21"/>
      <c r="W28" s="417" t="s">
        <v>33</v>
      </c>
      <c r="X28" s="417"/>
      <c r="Y28" s="417"/>
      <c r="Z28" s="417"/>
      <c r="AA28" s="417"/>
      <c r="AB28" s="417"/>
      <c r="AC28" s="417"/>
      <c r="AD28" s="417"/>
      <c r="AE28" s="417"/>
      <c r="AF28" s="21"/>
      <c r="AG28" s="21"/>
      <c r="AH28" s="21"/>
      <c r="AI28" s="21"/>
      <c r="AJ28" s="21"/>
      <c r="AK28" s="417" t="s">
        <v>34</v>
      </c>
      <c r="AL28" s="417"/>
      <c r="AM28" s="417"/>
      <c r="AN28" s="417"/>
      <c r="AO28" s="417"/>
      <c r="AP28" s="21"/>
      <c r="AQ28" s="21"/>
      <c r="AR28" s="22"/>
      <c r="BE28" s="21"/>
    </row>
    <row r="29" spans="2:44" s="3" customFormat="1" ht="14.45" customHeight="1">
      <c r="B29" s="25"/>
      <c r="D29" s="19" t="s">
        <v>35</v>
      </c>
      <c r="F29" s="19" t="s">
        <v>36</v>
      </c>
      <c r="L29" s="397">
        <v>0.21</v>
      </c>
      <c r="M29" s="396"/>
      <c r="N29" s="396"/>
      <c r="O29" s="396"/>
      <c r="P29" s="396"/>
      <c r="W29" s="395">
        <f>ROUND(AZ94,2)</f>
        <v>0</v>
      </c>
      <c r="X29" s="396"/>
      <c r="Y29" s="396"/>
      <c r="Z29" s="396"/>
      <c r="AA29" s="396"/>
      <c r="AB29" s="396"/>
      <c r="AC29" s="396"/>
      <c r="AD29" s="396"/>
      <c r="AE29" s="396"/>
      <c r="AK29" s="395">
        <f>ROUND(AV94,2)</f>
        <v>0</v>
      </c>
      <c r="AL29" s="396"/>
      <c r="AM29" s="396"/>
      <c r="AN29" s="396"/>
      <c r="AO29" s="396"/>
      <c r="AR29" s="25"/>
    </row>
    <row r="30" spans="2:44" s="3" customFormat="1" ht="14.45" customHeight="1">
      <c r="B30" s="25"/>
      <c r="F30" s="19" t="s">
        <v>37</v>
      </c>
      <c r="L30" s="397">
        <v>0.15</v>
      </c>
      <c r="M30" s="396"/>
      <c r="N30" s="396"/>
      <c r="O30" s="396"/>
      <c r="P30" s="396"/>
      <c r="W30" s="395">
        <f>ROUND(BA94,2)</f>
        <v>0</v>
      </c>
      <c r="X30" s="396"/>
      <c r="Y30" s="396"/>
      <c r="Z30" s="396"/>
      <c r="AA30" s="396"/>
      <c r="AB30" s="396"/>
      <c r="AC30" s="396"/>
      <c r="AD30" s="396"/>
      <c r="AE30" s="396"/>
      <c r="AK30" s="395">
        <f>ROUND(AW94,2)</f>
        <v>0</v>
      </c>
      <c r="AL30" s="396"/>
      <c r="AM30" s="396"/>
      <c r="AN30" s="396"/>
      <c r="AO30" s="396"/>
      <c r="AR30" s="25"/>
    </row>
    <row r="31" spans="2:44" s="3" customFormat="1" ht="14.45" customHeight="1" hidden="1">
      <c r="B31" s="25"/>
      <c r="F31" s="19" t="s">
        <v>38</v>
      </c>
      <c r="L31" s="397">
        <v>0.21</v>
      </c>
      <c r="M31" s="396"/>
      <c r="N31" s="396"/>
      <c r="O31" s="396"/>
      <c r="P31" s="396"/>
      <c r="W31" s="395">
        <f>ROUND(BB94,2)</f>
        <v>0</v>
      </c>
      <c r="X31" s="396"/>
      <c r="Y31" s="396"/>
      <c r="Z31" s="396"/>
      <c r="AA31" s="396"/>
      <c r="AB31" s="396"/>
      <c r="AC31" s="396"/>
      <c r="AD31" s="396"/>
      <c r="AE31" s="396"/>
      <c r="AK31" s="395">
        <v>0</v>
      </c>
      <c r="AL31" s="396"/>
      <c r="AM31" s="396"/>
      <c r="AN31" s="396"/>
      <c r="AO31" s="396"/>
      <c r="AR31" s="25"/>
    </row>
    <row r="32" spans="2:44" s="3" customFormat="1" ht="14.45" customHeight="1" hidden="1">
      <c r="B32" s="25"/>
      <c r="F32" s="19" t="s">
        <v>39</v>
      </c>
      <c r="L32" s="397">
        <v>0.15</v>
      </c>
      <c r="M32" s="396"/>
      <c r="N32" s="396"/>
      <c r="O32" s="396"/>
      <c r="P32" s="396"/>
      <c r="W32" s="395">
        <f>ROUND(BC94,2)</f>
        <v>0</v>
      </c>
      <c r="X32" s="396"/>
      <c r="Y32" s="396"/>
      <c r="Z32" s="396"/>
      <c r="AA32" s="396"/>
      <c r="AB32" s="396"/>
      <c r="AC32" s="396"/>
      <c r="AD32" s="396"/>
      <c r="AE32" s="396"/>
      <c r="AK32" s="395">
        <v>0</v>
      </c>
      <c r="AL32" s="396"/>
      <c r="AM32" s="396"/>
      <c r="AN32" s="396"/>
      <c r="AO32" s="396"/>
      <c r="AR32" s="25"/>
    </row>
    <row r="33" spans="2:44" s="3" customFormat="1" ht="14.45" customHeight="1" hidden="1">
      <c r="B33" s="25"/>
      <c r="F33" s="19" t="s">
        <v>40</v>
      </c>
      <c r="L33" s="397">
        <v>0</v>
      </c>
      <c r="M33" s="396"/>
      <c r="N33" s="396"/>
      <c r="O33" s="396"/>
      <c r="P33" s="396"/>
      <c r="W33" s="395">
        <f>ROUND(BD94,2)</f>
        <v>0</v>
      </c>
      <c r="X33" s="396"/>
      <c r="Y33" s="396"/>
      <c r="Z33" s="396"/>
      <c r="AA33" s="396"/>
      <c r="AB33" s="396"/>
      <c r="AC33" s="396"/>
      <c r="AD33" s="396"/>
      <c r="AE33" s="396"/>
      <c r="AK33" s="395">
        <v>0</v>
      </c>
      <c r="AL33" s="396"/>
      <c r="AM33" s="396"/>
      <c r="AN33" s="396"/>
      <c r="AO33" s="396"/>
      <c r="AR33" s="25"/>
    </row>
    <row r="34" spans="1:57" s="2" customFormat="1" ht="6.95" customHeight="1">
      <c r="A34" s="21"/>
      <c r="B34" s="2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  <c r="BE34" s="21"/>
    </row>
    <row r="35" spans="1:57" s="2" customFormat="1" ht="25.9" customHeight="1">
      <c r="A35" s="21"/>
      <c r="B35" s="22"/>
      <c r="C35" s="26"/>
      <c r="D35" s="27" t="s">
        <v>41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 t="s">
        <v>42</v>
      </c>
      <c r="U35" s="28"/>
      <c r="V35" s="28"/>
      <c r="W35" s="28"/>
      <c r="X35" s="401" t="s">
        <v>43</v>
      </c>
      <c r="Y35" s="399"/>
      <c r="Z35" s="399"/>
      <c r="AA35" s="399"/>
      <c r="AB35" s="399"/>
      <c r="AC35" s="28"/>
      <c r="AD35" s="28"/>
      <c r="AE35" s="28"/>
      <c r="AF35" s="28"/>
      <c r="AG35" s="28"/>
      <c r="AH35" s="28"/>
      <c r="AI35" s="28"/>
      <c r="AJ35" s="28"/>
      <c r="AK35" s="398">
        <f>SUM(AK26:AK33)</f>
        <v>0</v>
      </c>
      <c r="AL35" s="399"/>
      <c r="AM35" s="399"/>
      <c r="AN35" s="399"/>
      <c r="AO35" s="400"/>
      <c r="AP35" s="26"/>
      <c r="AQ35" s="26"/>
      <c r="AR35" s="22"/>
      <c r="BE35" s="21"/>
    </row>
    <row r="36" spans="1:57" s="2" customFormat="1" ht="6.95" customHeight="1">
      <c r="A36" s="21"/>
      <c r="B36" s="2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2"/>
      <c r="BE36" s="21"/>
    </row>
    <row r="37" spans="1:57" s="2" customFormat="1" ht="14.45" customHeight="1">
      <c r="A37" s="21"/>
      <c r="B37" s="2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2"/>
      <c r="BE37" s="21"/>
    </row>
    <row r="38" spans="2:44" ht="14.45" customHeight="1">
      <c r="B38" s="13"/>
      <c r="AR38" s="13"/>
    </row>
    <row r="39" spans="2:44" ht="14.45" customHeight="1">
      <c r="B39" s="13"/>
      <c r="AR39" s="13"/>
    </row>
    <row r="40" spans="2:44" ht="14.45" customHeight="1">
      <c r="B40" s="13"/>
      <c r="AR40" s="13"/>
    </row>
    <row r="41" spans="2:44" ht="14.45" customHeight="1">
      <c r="B41" s="13"/>
      <c r="AR41" s="13"/>
    </row>
    <row r="42" spans="2:44" ht="14.45" customHeight="1">
      <c r="B42" s="13"/>
      <c r="AR42" s="13"/>
    </row>
    <row r="43" spans="2:44" ht="14.45" customHeight="1">
      <c r="B43" s="13"/>
      <c r="AR43" s="13"/>
    </row>
    <row r="44" spans="2:44" ht="14.45" customHeight="1">
      <c r="B44" s="13"/>
      <c r="AR44" s="13"/>
    </row>
    <row r="45" spans="2:44" ht="14.45" customHeight="1">
      <c r="B45" s="13"/>
      <c r="AR45" s="13"/>
    </row>
    <row r="46" spans="2:44" ht="14.45" customHeight="1">
      <c r="B46" s="13"/>
      <c r="AR46" s="13"/>
    </row>
    <row r="47" spans="2:44" ht="14.45" customHeight="1">
      <c r="B47" s="13"/>
      <c r="AR47" s="13"/>
    </row>
    <row r="48" spans="2:44" ht="14.45" customHeight="1">
      <c r="B48" s="13"/>
      <c r="AR48" s="13"/>
    </row>
    <row r="49" spans="2:44" s="2" customFormat="1" ht="14.45" customHeight="1">
      <c r="B49" s="30"/>
      <c r="D49" s="31" t="s">
        <v>44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1" t="s">
        <v>45</v>
      </c>
      <c r="AI49" s="32"/>
      <c r="AJ49" s="32"/>
      <c r="AK49" s="32"/>
      <c r="AL49" s="32"/>
      <c r="AM49" s="32"/>
      <c r="AN49" s="32"/>
      <c r="AO49" s="32"/>
      <c r="AR49" s="30"/>
    </row>
    <row r="50" spans="2:44" ht="12">
      <c r="B50" s="13"/>
      <c r="AR50" s="13"/>
    </row>
    <row r="51" spans="2:44" ht="12">
      <c r="B51" s="13"/>
      <c r="AR51" s="13"/>
    </row>
    <row r="52" spans="2:44" ht="12">
      <c r="B52" s="13"/>
      <c r="AR52" s="13"/>
    </row>
    <row r="53" spans="2:44" ht="12">
      <c r="B53" s="13"/>
      <c r="AR53" s="13"/>
    </row>
    <row r="54" spans="2:44" ht="12">
      <c r="B54" s="13"/>
      <c r="AR54" s="13"/>
    </row>
    <row r="55" spans="2:44" ht="12">
      <c r="B55" s="13"/>
      <c r="AR55" s="13"/>
    </row>
    <row r="56" spans="2:44" ht="12">
      <c r="B56" s="13"/>
      <c r="AR56" s="13"/>
    </row>
    <row r="57" spans="2:44" ht="12">
      <c r="B57" s="13"/>
      <c r="AR57" s="13"/>
    </row>
    <row r="58" spans="2:44" ht="12">
      <c r="B58" s="13"/>
      <c r="AR58" s="13"/>
    </row>
    <row r="59" spans="2:44" ht="12">
      <c r="B59" s="13"/>
      <c r="AR59" s="13"/>
    </row>
    <row r="60" spans="1:57" s="2" customFormat="1" ht="12.75">
      <c r="A60" s="21"/>
      <c r="B60" s="22"/>
      <c r="C60" s="21"/>
      <c r="D60" s="33" t="s">
        <v>46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33" t="s">
        <v>47</v>
      </c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33" t="s">
        <v>46</v>
      </c>
      <c r="AI60" s="24"/>
      <c r="AJ60" s="24"/>
      <c r="AK60" s="24"/>
      <c r="AL60" s="24"/>
      <c r="AM60" s="33" t="s">
        <v>47</v>
      </c>
      <c r="AN60" s="24"/>
      <c r="AO60" s="24"/>
      <c r="AP60" s="21"/>
      <c r="AQ60" s="21"/>
      <c r="AR60" s="22"/>
      <c r="BE60" s="21"/>
    </row>
    <row r="61" spans="2:44" ht="12">
      <c r="B61" s="13"/>
      <c r="AR61" s="13"/>
    </row>
    <row r="62" spans="2:44" ht="12">
      <c r="B62" s="13"/>
      <c r="AR62" s="13"/>
    </row>
    <row r="63" spans="2:44" ht="12">
      <c r="B63" s="13"/>
      <c r="AR63" s="13"/>
    </row>
    <row r="64" spans="1:57" s="2" customFormat="1" ht="12.75">
      <c r="A64" s="21"/>
      <c r="B64" s="22"/>
      <c r="C64" s="21"/>
      <c r="D64" s="31" t="s">
        <v>48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1" t="s">
        <v>49</v>
      </c>
      <c r="AI64" s="34"/>
      <c r="AJ64" s="34"/>
      <c r="AK64" s="34"/>
      <c r="AL64" s="34"/>
      <c r="AM64" s="34"/>
      <c r="AN64" s="34"/>
      <c r="AO64" s="34"/>
      <c r="AP64" s="21"/>
      <c r="AQ64" s="21"/>
      <c r="AR64" s="22"/>
      <c r="BE64" s="21"/>
    </row>
    <row r="65" spans="2:44" ht="12">
      <c r="B65" s="13"/>
      <c r="AR65" s="13"/>
    </row>
    <row r="66" spans="2:44" ht="12">
      <c r="B66" s="13"/>
      <c r="AR66" s="13"/>
    </row>
    <row r="67" spans="2:44" ht="12">
      <c r="B67" s="13"/>
      <c r="AR67" s="13"/>
    </row>
    <row r="68" spans="2:44" ht="12">
      <c r="B68" s="13"/>
      <c r="AR68" s="13"/>
    </row>
    <row r="69" spans="2:44" ht="12">
      <c r="B69" s="13"/>
      <c r="AR69" s="13"/>
    </row>
    <row r="70" spans="2:44" ht="12">
      <c r="B70" s="13"/>
      <c r="AR70" s="13"/>
    </row>
    <row r="71" spans="2:44" ht="12">
      <c r="B71" s="13"/>
      <c r="AR71" s="13"/>
    </row>
    <row r="72" spans="2:44" ht="12">
      <c r="B72" s="13"/>
      <c r="AR72" s="13"/>
    </row>
    <row r="73" spans="2:44" ht="12">
      <c r="B73" s="13"/>
      <c r="AR73" s="13"/>
    </row>
    <row r="74" spans="2:44" ht="12">
      <c r="B74" s="13"/>
      <c r="AR74" s="13"/>
    </row>
    <row r="75" spans="1:57" s="2" customFormat="1" ht="12.75">
      <c r="A75" s="21"/>
      <c r="B75" s="22"/>
      <c r="C75" s="21"/>
      <c r="D75" s="33" t="s">
        <v>46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33" t="s">
        <v>47</v>
      </c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33" t="s">
        <v>46</v>
      </c>
      <c r="AI75" s="24"/>
      <c r="AJ75" s="24"/>
      <c r="AK75" s="24"/>
      <c r="AL75" s="24"/>
      <c r="AM75" s="33" t="s">
        <v>47</v>
      </c>
      <c r="AN75" s="24"/>
      <c r="AO75" s="24"/>
      <c r="AP75" s="21"/>
      <c r="AQ75" s="21"/>
      <c r="AR75" s="22"/>
      <c r="BE75" s="21"/>
    </row>
    <row r="76" spans="1:57" s="2" customFormat="1" ht="12">
      <c r="A76" s="21"/>
      <c r="B76" s="22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2"/>
      <c r="BE76" s="21"/>
    </row>
    <row r="77" spans="1:57" s="2" customFormat="1" ht="6.95" customHeight="1">
      <c r="A77" s="21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22"/>
      <c r="BE77" s="21"/>
    </row>
    <row r="81" spans="1:57" s="2" customFormat="1" ht="6.95" customHeight="1">
      <c r="A81" s="21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22"/>
      <c r="BE81" s="21"/>
    </row>
    <row r="82" spans="1:57" s="2" customFormat="1" ht="24.95" customHeight="1">
      <c r="A82" s="21"/>
      <c r="B82" s="22"/>
      <c r="C82" s="14" t="s">
        <v>50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2"/>
      <c r="BE82" s="21"/>
    </row>
    <row r="83" spans="1:57" s="2" customFormat="1" ht="6.95" customHeight="1">
      <c r="A83" s="21"/>
      <c r="B83" s="2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2"/>
      <c r="BE83" s="21"/>
    </row>
    <row r="84" spans="2:44" s="4" customFormat="1" ht="12" customHeight="1">
      <c r="B84" s="39"/>
      <c r="C84" s="19" t="s">
        <v>12</v>
      </c>
      <c r="L84" s="4" t="str">
        <f>K5</f>
        <v>2022063</v>
      </c>
      <c r="AR84" s="39"/>
    </row>
    <row r="85" spans="2:44" s="5" customFormat="1" ht="36.95" customHeight="1">
      <c r="B85" s="40"/>
      <c r="C85" s="41" t="s">
        <v>14</v>
      </c>
      <c r="L85" s="418" t="str">
        <f>K6</f>
        <v>Obnova parkových cest v Liberci</v>
      </c>
      <c r="M85" s="419"/>
      <c r="N85" s="419"/>
      <c r="O85" s="419"/>
      <c r="P85" s="419"/>
      <c r="Q85" s="419"/>
      <c r="R85" s="419"/>
      <c r="S85" s="419"/>
      <c r="T85" s="419"/>
      <c r="U85" s="419"/>
      <c r="V85" s="419"/>
      <c r="W85" s="419"/>
      <c r="X85" s="419"/>
      <c r="Y85" s="419"/>
      <c r="Z85" s="419"/>
      <c r="AA85" s="419"/>
      <c r="AB85" s="419"/>
      <c r="AC85" s="419"/>
      <c r="AD85" s="419"/>
      <c r="AE85" s="419"/>
      <c r="AF85" s="419"/>
      <c r="AG85" s="419"/>
      <c r="AH85" s="419"/>
      <c r="AI85" s="419"/>
      <c r="AJ85" s="419"/>
      <c r="AK85" s="419"/>
      <c r="AL85" s="419"/>
      <c r="AM85" s="419"/>
      <c r="AN85" s="419"/>
      <c r="AO85" s="419"/>
      <c r="AR85" s="40"/>
    </row>
    <row r="86" spans="1:57" s="2" customFormat="1" ht="6.95" customHeight="1">
      <c r="A86" s="21"/>
      <c r="B86" s="22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2"/>
      <c r="BE86" s="21"/>
    </row>
    <row r="87" spans="1:57" s="2" customFormat="1" ht="12" customHeight="1">
      <c r="A87" s="21"/>
      <c r="B87" s="22"/>
      <c r="C87" s="19" t="s">
        <v>18</v>
      </c>
      <c r="D87" s="21"/>
      <c r="E87" s="21"/>
      <c r="F87" s="21"/>
      <c r="G87" s="21"/>
      <c r="H87" s="21"/>
      <c r="I87" s="21"/>
      <c r="J87" s="21"/>
      <c r="K87" s="21"/>
      <c r="L87" s="42" t="str">
        <f>IF(K8="","",K8)</f>
        <v>Liberec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19" t="s">
        <v>20</v>
      </c>
      <c r="AJ87" s="21"/>
      <c r="AK87" s="21"/>
      <c r="AL87" s="21"/>
      <c r="AM87" s="406" t="str">
        <f>IF(AN8="","",AN8)</f>
        <v>vyplň údaj</v>
      </c>
      <c r="AN87" s="406"/>
      <c r="AO87" s="21"/>
      <c r="AP87" s="21"/>
      <c r="AQ87" s="21"/>
      <c r="AR87" s="22"/>
      <c r="BE87" s="21"/>
    </row>
    <row r="88" spans="1:57" s="2" customFormat="1" ht="6.95" customHeight="1">
      <c r="A88" s="21"/>
      <c r="B88" s="22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2"/>
      <c r="BE88" s="21"/>
    </row>
    <row r="89" spans="1:57" s="2" customFormat="1" ht="15.2" customHeight="1">
      <c r="A89" s="21"/>
      <c r="B89" s="22"/>
      <c r="C89" s="19" t="s">
        <v>21</v>
      </c>
      <c r="D89" s="21"/>
      <c r="E89" s="21"/>
      <c r="F89" s="21"/>
      <c r="G89" s="21"/>
      <c r="H89" s="21"/>
      <c r="I89" s="21"/>
      <c r="J89" s="21"/>
      <c r="K89" s="21"/>
      <c r="L89" s="4" t="str">
        <f>IF(E11="","",E11)</f>
        <v>Statutární město Liberec</v>
      </c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19" t="s">
        <v>27</v>
      </c>
      <c r="AJ89" s="21"/>
      <c r="AK89" s="21"/>
      <c r="AL89" s="21"/>
      <c r="AM89" s="407" t="str">
        <f>IF(E17="","",E17)</f>
        <v xml:space="preserve"> </v>
      </c>
      <c r="AN89" s="408"/>
      <c r="AO89" s="408"/>
      <c r="AP89" s="408"/>
      <c r="AQ89" s="21"/>
      <c r="AR89" s="22"/>
      <c r="AS89" s="391" t="s">
        <v>51</v>
      </c>
      <c r="AT89" s="392"/>
      <c r="AU89" s="43"/>
      <c r="AV89" s="43"/>
      <c r="AW89" s="43"/>
      <c r="AX89" s="43"/>
      <c r="AY89" s="43"/>
      <c r="AZ89" s="43"/>
      <c r="BA89" s="43"/>
      <c r="BB89" s="43"/>
      <c r="BC89" s="43"/>
      <c r="BD89" s="44"/>
      <c r="BE89" s="21"/>
    </row>
    <row r="90" spans="1:57" s="2" customFormat="1" ht="15.2" customHeight="1">
      <c r="A90" s="21"/>
      <c r="B90" s="22"/>
      <c r="C90" s="19" t="s">
        <v>25</v>
      </c>
      <c r="D90" s="21"/>
      <c r="E90" s="21"/>
      <c r="F90" s="21"/>
      <c r="G90" s="21"/>
      <c r="H90" s="21"/>
      <c r="I90" s="21"/>
      <c r="J90" s="21"/>
      <c r="K90" s="21"/>
      <c r="L90" s="4" t="str">
        <f>IF(D14="","",D14)</f>
        <v>vyplň údaj</v>
      </c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19" t="s">
        <v>29</v>
      </c>
      <c r="AJ90" s="21"/>
      <c r="AK90" s="21"/>
      <c r="AL90" s="21"/>
      <c r="AM90" s="407" t="str">
        <f>IF(E20="","",E20)</f>
        <v xml:space="preserve"> </v>
      </c>
      <c r="AN90" s="408"/>
      <c r="AO90" s="408"/>
      <c r="AP90" s="408"/>
      <c r="AQ90" s="21"/>
      <c r="AR90" s="22"/>
      <c r="AS90" s="393"/>
      <c r="AT90" s="394"/>
      <c r="AU90" s="45"/>
      <c r="AV90" s="45"/>
      <c r="AW90" s="45"/>
      <c r="AX90" s="45"/>
      <c r="AY90" s="45"/>
      <c r="AZ90" s="45"/>
      <c r="BA90" s="45"/>
      <c r="BB90" s="45"/>
      <c r="BC90" s="45"/>
      <c r="BD90" s="46"/>
      <c r="BE90" s="21"/>
    </row>
    <row r="91" spans="1:57" s="2" customFormat="1" ht="10.9" customHeight="1">
      <c r="A91" s="21"/>
      <c r="B91" s="22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2"/>
      <c r="AS91" s="393"/>
      <c r="AT91" s="394"/>
      <c r="AU91" s="45"/>
      <c r="AV91" s="45"/>
      <c r="AW91" s="45"/>
      <c r="AX91" s="45"/>
      <c r="AY91" s="45"/>
      <c r="AZ91" s="45"/>
      <c r="BA91" s="45"/>
      <c r="BB91" s="45"/>
      <c r="BC91" s="45"/>
      <c r="BD91" s="46"/>
      <c r="BE91" s="21"/>
    </row>
    <row r="92" spans="1:57" s="2" customFormat="1" ht="29.25" customHeight="1">
      <c r="A92" s="21"/>
      <c r="B92" s="22"/>
      <c r="C92" s="420" t="s">
        <v>52</v>
      </c>
      <c r="D92" s="405"/>
      <c r="E92" s="405"/>
      <c r="F92" s="405"/>
      <c r="G92" s="405"/>
      <c r="H92" s="47"/>
      <c r="I92" s="409" t="s">
        <v>53</v>
      </c>
      <c r="J92" s="405"/>
      <c r="K92" s="405"/>
      <c r="L92" s="405"/>
      <c r="M92" s="405"/>
      <c r="N92" s="405"/>
      <c r="O92" s="405"/>
      <c r="P92" s="405"/>
      <c r="Q92" s="405"/>
      <c r="R92" s="405"/>
      <c r="S92" s="405"/>
      <c r="T92" s="405"/>
      <c r="U92" s="405"/>
      <c r="V92" s="405"/>
      <c r="W92" s="405"/>
      <c r="X92" s="405"/>
      <c r="Y92" s="405"/>
      <c r="Z92" s="405"/>
      <c r="AA92" s="405"/>
      <c r="AB92" s="405"/>
      <c r="AC92" s="405"/>
      <c r="AD92" s="405"/>
      <c r="AE92" s="405"/>
      <c r="AF92" s="405"/>
      <c r="AG92" s="404" t="s">
        <v>54</v>
      </c>
      <c r="AH92" s="405"/>
      <c r="AI92" s="405"/>
      <c r="AJ92" s="405"/>
      <c r="AK92" s="405"/>
      <c r="AL92" s="405"/>
      <c r="AM92" s="405"/>
      <c r="AN92" s="409" t="s">
        <v>55</v>
      </c>
      <c r="AO92" s="405"/>
      <c r="AP92" s="410"/>
      <c r="AQ92" s="48" t="s">
        <v>56</v>
      </c>
      <c r="AR92" s="22"/>
      <c r="AS92" s="49" t="s">
        <v>57</v>
      </c>
      <c r="AT92" s="50" t="s">
        <v>58</v>
      </c>
      <c r="AU92" s="50" t="s">
        <v>59</v>
      </c>
      <c r="AV92" s="50" t="s">
        <v>60</v>
      </c>
      <c r="AW92" s="50" t="s">
        <v>61</v>
      </c>
      <c r="AX92" s="50" t="s">
        <v>62</v>
      </c>
      <c r="AY92" s="50" t="s">
        <v>63</v>
      </c>
      <c r="AZ92" s="50" t="s">
        <v>64</v>
      </c>
      <c r="BA92" s="50" t="s">
        <v>65</v>
      </c>
      <c r="BB92" s="50" t="s">
        <v>66</v>
      </c>
      <c r="BC92" s="50" t="s">
        <v>67</v>
      </c>
      <c r="BD92" s="51" t="s">
        <v>68</v>
      </c>
      <c r="BE92" s="21"/>
    </row>
    <row r="93" spans="1:57" s="2" customFormat="1" ht="10.9" customHeight="1">
      <c r="A93" s="21"/>
      <c r="B93" s="22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2"/>
      <c r="AS93" s="5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  <c r="BE93" s="21"/>
    </row>
    <row r="94" spans="2:90" s="6" customFormat="1" ht="32.45" customHeight="1">
      <c r="B94" s="55"/>
      <c r="C94" s="56" t="s">
        <v>69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411">
        <f>ROUND(AG95+AG98+AG101+AG104+AG105+AG108+AG111+AH112,2)</f>
        <v>0</v>
      </c>
      <c r="AH94" s="411"/>
      <c r="AI94" s="411"/>
      <c r="AJ94" s="411"/>
      <c r="AK94" s="411"/>
      <c r="AL94" s="411"/>
      <c r="AM94" s="411"/>
      <c r="AN94" s="387">
        <f>SUM(AN95+AN98+AN101+AN104+AN105+AN108+AN111+AN112)</f>
        <v>0</v>
      </c>
      <c r="AO94" s="387"/>
      <c r="AP94" s="387"/>
      <c r="AQ94" s="58" t="s">
        <v>1</v>
      </c>
      <c r="AR94" s="55"/>
      <c r="AS94" s="59">
        <f>ROUND(AS95+AS98+AS101+AS104+AS105+AS108+AS111,2)</f>
        <v>0</v>
      </c>
      <c r="AT94" s="60">
        <f aca="true" t="shared" si="0" ref="AT94:AT111">ROUND(SUM(AV94:AW94),2)</f>
        <v>0</v>
      </c>
      <c r="AU94" s="61">
        <f>ROUND(AU95+AU98+AU101+AU104+AU105+AU108+AU111,5)</f>
        <v>365.61257</v>
      </c>
      <c r="AV94" s="60">
        <f>ROUND(AZ94*L29,2)</f>
        <v>0</v>
      </c>
      <c r="AW94" s="60">
        <f>ROUND(BA94*L30,2)</f>
        <v>0</v>
      </c>
      <c r="AX94" s="60">
        <f>ROUND(BB94*L29,2)</f>
        <v>0</v>
      </c>
      <c r="AY94" s="60">
        <f>ROUND(BC94*L30,2)</f>
        <v>0</v>
      </c>
      <c r="AZ94" s="60">
        <f>ROUND(AZ95+AZ98+AZ101+AZ104+AZ105+AZ108+AZ111,2)</f>
        <v>0</v>
      </c>
      <c r="BA94" s="60">
        <f>ROUND(BA95+BA98+BA101+BA104+BA105+BA108+BA111,2)</f>
        <v>0</v>
      </c>
      <c r="BB94" s="60">
        <f>ROUND(BB95+BB98+BB101+BB104+BB105+BB108+BB111,2)</f>
        <v>0</v>
      </c>
      <c r="BC94" s="60">
        <f>ROUND(BC95+BC98+BC101+BC104+BC105+BC108+BC111,2)</f>
        <v>0</v>
      </c>
      <c r="BD94" s="62">
        <f>ROUND(BD95+BD98+BD101+BD104+BD105+BD108+BD111,2)</f>
        <v>0</v>
      </c>
      <c r="BS94" s="63" t="s">
        <v>70</v>
      </c>
      <c r="BT94" s="63" t="s">
        <v>71</v>
      </c>
      <c r="BU94" s="64" t="s">
        <v>72</v>
      </c>
      <c r="BV94" s="63" t="s">
        <v>73</v>
      </c>
      <c r="BW94" s="63" t="s">
        <v>4</v>
      </c>
      <c r="BX94" s="63" t="s">
        <v>74</v>
      </c>
      <c r="CL94" s="63" t="s">
        <v>1</v>
      </c>
    </row>
    <row r="95" spans="2:91" s="7" customFormat="1" ht="16.5" customHeight="1">
      <c r="B95" s="65"/>
      <c r="C95" s="66"/>
      <c r="D95" s="382" t="s">
        <v>75</v>
      </c>
      <c r="E95" s="382"/>
      <c r="F95" s="382"/>
      <c r="G95" s="382"/>
      <c r="H95" s="382"/>
      <c r="I95" s="68"/>
      <c r="J95" s="382" t="s">
        <v>76</v>
      </c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2"/>
      <c r="AD95" s="382"/>
      <c r="AE95" s="382"/>
      <c r="AF95" s="382"/>
      <c r="AG95" s="389">
        <f>ROUND(SUM(AG96:AG97),2)</f>
        <v>0</v>
      </c>
      <c r="AH95" s="386"/>
      <c r="AI95" s="386"/>
      <c r="AJ95" s="386"/>
      <c r="AK95" s="386"/>
      <c r="AL95" s="386"/>
      <c r="AM95" s="386"/>
      <c r="AN95" s="385">
        <f>SUM(AG95,AT95)</f>
        <v>0</v>
      </c>
      <c r="AO95" s="386"/>
      <c r="AP95" s="386"/>
      <c r="AQ95" s="69" t="s">
        <v>77</v>
      </c>
      <c r="AR95" s="65"/>
      <c r="AS95" s="70">
        <f>ROUND(SUM(AS96:AS97),2)</f>
        <v>0</v>
      </c>
      <c r="AT95" s="71">
        <f t="shared" si="0"/>
        <v>0</v>
      </c>
      <c r="AU95" s="72">
        <f>ROUND(SUM(AU96:AU97),5)</f>
        <v>19.64471</v>
      </c>
      <c r="AV95" s="71">
        <f>ROUND(AZ95*L29,2)</f>
        <v>0</v>
      </c>
      <c r="AW95" s="71">
        <f>ROUND(BA95*L30,2)</f>
        <v>0</v>
      </c>
      <c r="AX95" s="71">
        <f>ROUND(BB95*L29,2)</f>
        <v>0</v>
      </c>
      <c r="AY95" s="71">
        <f>ROUND(BC95*L30,2)</f>
        <v>0</v>
      </c>
      <c r="AZ95" s="71">
        <f>ROUND(SUM(AZ96:AZ97),2)</f>
        <v>0</v>
      </c>
      <c r="BA95" s="71">
        <f>ROUND(SUM(BA96:BA97),2)</f>
        <v>0</v>
      </c>
      <c r="BB95" s="71">
        <f>ROUND(SUM(BB96:BB97),2)</f>
        <v>0</v>
      </c>
      <c r="BC95" s="71">
        <f>ROUND(SUM(BC96:BC97),2)</f>
        <v>0</v>
      </c>
      <c r="BD95" s="73">
        <f>ROUND(SUM(BD96:BD97),2)</f>
        <v>0</v>
      </c>
      <c r="BS95" s="74" t="s">
        <v>70</v>
      </c>
      <c r="BT95" s="74" t="s">
        <v>78</v>
      </c>
      <c r="BU95" s="74" t="s">
        <v>72</v>
      </c>
      <c r="BV95" s="74" t="s">
        <v>73</v>
      </c>
      <c r="BW95" s="74" t="s">
        <v>79</v>
      </c>
      <c r="BX95" s="74" t="s">
        <v>4</v>
      </c>
      <c r="CL95" s="74" t="s">
        <v>1</v>
      </c>
      <c r="CM95" s="74" t="s">
        <v>80</v>
      </c>
    </row>
    <row r="96" spans="1:90" s="4" customFormat="1" ht="23.25" customHeight="1">
      <c r="A96" s="75" t="s">
        <v>81</v>
      </c>
      <c r="B96" s="39"/>
      <c r="C96" s="8"/>
      <c r="D96" s="8"/>
      <c r="E96" s="388" t="s">
        <v>82</v>
      </c>
      <c r="F96" s="388"/>
      <c r="G96" s="388"/>
      <c r="H96" s="388"/>
      <c r="I96" s="388"/>
      <c r="J96" s="8"/>
      <c r="K96" s="388" t="s">
        <v>83</v>
      </c>
      <c r="L96" s="388"/>
      <c r="M96" s="388"/>
      <c r="N96" s="388"/>
      <c r="O96" s="388"/>
      <c r="P96" s="388"/>
      <c r="Q96" s="388"/>
      <c r="R96" s="388"/>
      <c r="S96" s="388"/>
      <c r="T96" s="388"/>
      <c r="U96" s="388"/>
      <c r="V96" s="388"/>
      <c r="W96" s="388"/>
      <c r="X96" s="388"/>
      <c r="Y96" s="388"/>
      <c r="Z96" s="388"/>
      <c r="AA96" s="388"/>
      <c r="AB96" s="388"/>
      <c r="AC96" s="388"/>
      <c r="AD96" s="388"/>
      <c r="AE96" s="388"/>
      <c r="AF96" s="388"/>
      <c r="AG96" s="383">
        <f>'SO 01.1 - Park Paměti nár...'!J32</f>
        <v>0</v>
      </c>
      <c r="AH96" s="384"/>
      <c r="AI96" s="384"/>
      <c r="AJ96" s="384"/>
      <c r="AK96" s="384"/>
      <c r="AL96" s="384"/>
      <c r="AM96" s="384"/>
      <c r="AN96" s="383">
        <f aca="true" t="shared" si="1" ref="AN96:AN110">SUM(AG96,AT96)</f>
        <v>0</v>
      </c>
      <c r="AO96" s="384"/>
      <c r="AP96" s="384"/>
      <c r="AQ96" s="76" t="s">
        <v>84</v>
      </c>
      <c r="AR96" s="39"/>
      <c r="AS96" s="77">
        <v>0</v>
      </c>
      <c r="AT96" s="78">
        <f t="shared" si="0"/>
        <v>0</v>
      </c>
      <c r="AU96" s="79">
        <f>'SO 01.1 - Park Paměti nár...'!P125</f>
        <v>5.160143000000001</v>
      </c>
      <c r="AV96" s="78">
        <f>'SO 01.1 - Park Paměti nár...'!J35</f>
        <v>0</v>
      </c>
      <c r="AW96" s="78">
        <f>'SO 01.1 - Park Paměti nár...'!J36</f>
        <v>0</v>
      </c>
      <c r="AX96" s="78">
        <f>'SO 01.1 - Park Paměti nár...'!J37</f>
        <v>0</v>
      </c>
      <c r="AY96" s="78">
        <f>'SO 01.1 - Park Paměti nár...'!J38</f>
        <v>0</v>
      </c>
      <c r="AZ96" s="78">
        <f>'SO 01.1 - Park Paměti nár...'!F35</f>
        <v>0</v>
      </c>
      <c r="BA96" s="78">
        <f>'SO 01.1 - Park Paměti nár...'!F36</f>
        <v>0</v>
      </c>
      <c r="BB96" s="78">
        <f>'SO 01.1 - Park Paměti nár...'!F37</f>
        <v>0</v>
      </c>
      <c r="BC96" s="78">
        <f>'SO 01.1 - Park Paměti nár...'!F38</f>
        <v>0</v>
      </c>
      <c r="BD96" s="80">
        <f>'SO 01.1 - Park Paměti nár...'!F39</f>
        <v>0</v>
      </c>
      <c r="BT96" s="17" t="s">
        <v>80</v>
      </c>
      <c r="BV96" s="17" t="s">
        <v>73</v>
      </c>
      <c r="BW96" s="17" t="s">
        <v>85</v>
      </c>
      <c r="BX96" s="17" t="s">
        <v>79</v>
      </c>
      <c r="CL96" s="17" t="s">
        <v>1</v>
      </c>
    </row>
    <row r="97" spans="1:90" s="4" customFormat="1" ht="23.25" customHeight="1">
      <c r="A97" s="75" t="s">
        <v>81</v>
      </c>
      <c r="B97" s="39"/>
      <c r="C97" s="8"/>
      <c r="D97" s="8"/>
      <c r="E97" s="388" t="s">
        <v>86</v>
      </c>
      <c r="F97" s="388"/>
      <c r="G97" s="388"/>
      <c r="H97" s="388"/>
      <c r="I97" s="388"/>
      <c r="J97" s="8"/>
      <c r="K97" s="388" t="s">
        <v>87</v>
      </c>
      <c r="L97" s="388"/>
      <c r="M97" s="388"/>
      <c r="N97" s="388"/>
      <c r="O97" s="388"/>
      <c r="P97" s="388"/>
      <c r="Q97" s="388"/>
      <c r="R97" s="388"/>
      <c r="S97" s="388"/>
      <c r="T97" s="388"/>
      <c r="U97" s="388"/>
      <c r="V97" s="388"/>
      <c r="W97" s="388"/>
      <c r="X97" s="388"/>
      <c r="Y97" s="388"/>
      <c r="Z97" s="388"/>
      <c r="AA97" s="388"/>
      <c r="AB97" s="388"/>
      <c r="AC97" s="388"/>
      <c r="AD97" s="388"/>
      <c r="AE97" s="388"/>
      <c r="AF97" s="388"/>
      <c r="AG97" s="383">
        <f>'SO 01.2 - Park Paměti nár...'!J32</f>
        <v>0</v>
      </c>
      <c r="AH97" s="384"/>
      <c r="AI97" s="384"/>
      <c r="AJ97" s="384"/>
      <c r="AK97" s="384"/>
      <c r="AL97" s="384"/>
      <c r="AM97" s="384"/>
      <c r="AN97" s="383">
        <f t="shared" si="1"/>
        <v>0</v>
      </c>
      <c r="AO97" s="384"/>
      <c r="AP97" s="384"/>
      <c r="AQ97" s="76" t="s">
        <v>84</v>
      </c>
      <c r="AR97" s="39"/>
      <c r="AS97" s="77">
        <v>0</v>
      </c>
      <c r="AT97" s="78">
        <f t="shared" si="0"/>
        <v>0</v>
      </c>
      <c r="AU97" s="79">
        <f>'SO 01.2 - Park Paměti nár...'!P125</f>
        <v>14.484564000000002</v>
      </c>
      <c r="AV97" s="78">
        <f>'SO 01.2 - Park Paměti nár...'!J35</f>
        <v>0</v>
      </c>
      <c r="AW97" s="78">
        <f>'SO 01.2 - Park Paměti nár...'!J36</f>
        <v>0</v>
      </c>
      <c r="AX97" s="78">
        <f>'SO 01.2 - Park Paměti nár...'!J37</f>
        <v>0</v>
      </c>
      <c r="AY97" s="78">
        <f>'SO 01.2 - Park Paměti nár...'!J38</f>
        <v>0</v>
      </c>
      <c r="AZ97" s="78">
        <f>'SO 01.2 - Park Paměti nár...'!F35</f>
        <v>0</v>
      </c>
      <c r="BA97" s="78">
        <f>'SO 01.2 - Park Paměti nár...'!F36</f>
        <v>0</v>
      </c>
      <c r="BB97" s="78">
        <f>'SO 01.2 - Park Paměti nár...'!F37</f>
        <v>0</v>
      </c>
      <c r="BC97" s="78">
        <f>'SO 01.2 - Park Paměti nár...'!F38</f>
        <v>0</v>
      </c>
      <c r="BD97" s="80">
        <f>'SO 01.2 - Park Paměti nár...'!F39</f>
        <v>0</v>
      </c>
      <c r="BT97" s="17" t="s">
        <v>80</v>
      </c>
      <c r="BV97" s="17" t="s">
        <v>73</v>
      </c>
      <c r="BW97" s="17" t="s">
        <v>88</v>
      </c>
      <c r="BX97" s="17" t="s">
        <v>79</v>
      </c>
      <c r="CL97" s="17" t="s">
        <v>1</v>
      </c>
    </row>
    <row r="98" spans="2:91" s="7" customFormat="1" ht="16.5" customHeight="1">
      <c r="B98" s="65"/>
      <c r="C98" s="66"/>
      <c r="D98" s="382" t="s">
        <v>89</v>
      </c>
      <c r="E98" s="382"/>
      <c r="F98" s="382"/>
      <c r="G98" s="382"/>
      <c r="H98" s="382"/>
      <c r="I98" s="68"/>
      <c r="J98" s="382" t="s">
        <v>90</v>
      </c>
      <c r="K98" s="382"/>
      <c r="L98" s="382"/>
      <c r="M98" s="382"/>
      <c r="N98" s="382"/>
      <c r="O98" s="382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382"/>
      <c r="AA98" s="382"/>
      <c r="AB98" s="382"/>
      <c r="AC98" s="382"/>
      <c r="AD98" s="382"/>
      <c r="AE98" s="382"/>
      <c r="AF98" s="382"/>
      <c r="AG98" s="389">
        <f>ROUND(SUM(AG99:AG100),2)</f>
        <v>0</v>
      </c>
      <c r="AH98" s="386"/>
      <c r="AI98" s="386"/>
      <c r="AJ98" s="386"/>
      <c r="AK98" s="386"/>
      <c r="AL98" s="386"/>
      <c r="AM98" s="386"/>
      <c r="AN98" s="385">
        <f t="shared" si="1"/>
        <v>0</v>
      </c>
      <c r="AO98" s="386"/>
      <c r="AP98" s="386"/>
      <c r="AQ98" s="69" t="s">
        <v>77</v>
      </c>
      <c r="AR98" s="65"/>
      <c r="AS98" s="70">
        <f>ROUND(SUM(AS99:AS100),2)</f>
        <v>0</v>
      </c>
      <c r="AT98" s="71">
        <f t="shared" si="0"/>
        <v>0</v>
      </c>
      <c r="AU98" s="72">
        <f>ROUND(SUM(AU99:AU100),5)</f>
        <v>60.60824</v>
      </c>
      <c r="AV98" s="71">
        <f>ROUND(AZ98*L29,2)</f>
        <v>0</v>
      </c>
      <c r="AW98" s="71">
        <f>ROUND(BA98*L30,2)</f>
        <v>0</v>
      </c>
      <c r="AX98" s="71">
        <f>ROUND(BB98*L29,2)</f>
        <v>0</v>
      </c>
      <c r="AY98" s="71">
        <f>ROUND(BC98*L30,2)</f>
        <v>0</v>
      </c>
      <c r="AZ98" s="71">
        <f>ROUND(SUM(AZ99:AZ100),2)</f>
        <v>0</v>
      </c>
      <c r="BA98" s="71">
        <f>ROUND(SUM(BA99:BA100),2)</f>
        <v>0</v>
      </c>
      <c r="BB98" s="71">
        <f>ROUND(SUM(BB99:BB100),2)</f>
        <v>0</v>
      </c>
      <c r="BC98" s="71">
        <f>ROUND(SUM(BC99:BC100),2)</f>
        <v>0</v>
      </c>
      <c r="BD98" s="73">
        <f>ROUND(SUM(BD99:BD100),2)</f>
        <v>0</v>
      </c>
      <c r="BS98" s="74" t="s">
        <v>70</v>
      </c>
      <c r="BT98" s="74" t="s">
        <v>78</v>
      </c>
      <c r="BU98" s="74" t="s">
        <v>72</v>
      </c>
      <c r="BV98" s="74" t="s">
        <v>73</v>
      </c>
      <c r="BW98" s="74" t="s">
        <v>91</v>
      </c>
      <c r="BX98" s="74" t="s">
        <v>4</v>
      </c>
      <c r="CL98" s="74" t="s">
        <v>1</v>
      </c>
      <c r="CM98" s="74" t="s">
        <v>80</v>
      </c>
    </row>
    <row r="99" spans="1:90" s="4" customFormat="1" ht="23.25" customHeight="1">
      <c r="A99" s="75" t="s">
        <v>81</v>
      </c>
      <c r="B99" s="39"/>
      <c r="C99" s="8"/>
      <c r="D99" s="8"/>
      <c r="E99" s="388" t="s">
        <v>92</v>
      </c>
      <c r="F99" s="388"/>
      <c r="G99" s="388"/>
      <c r="H99" s="388"/>
      <c r="I99" s="388"/>
      <c r="J99" s="8"/>
      <c r="K99" s="388" t="s">
        <v>93</v>
      </c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  <c r="Z99" s="388"/>
      <c r="AA99" s="388"/>
      <c r="AB99" s="388"/>
      <c r="AC99" s="388"/>
      <c r="AD99" s="388"/>
      <c r="AE99" s="388"/>
      <c r="AF99" s="388"/>
      <c r="AG99" s="383">
        <f>'SO 02.1 - Park Clam-Galla...'!J32</f>
        <v>0</v>
      </c>
      <c r="AH99" s="384"/>
      <c r="AI99" s="384"/>
      <c r="AJ99" s="384"/>
      <c r="AK99" s="384"/>
      <c r="AL99" s="384"/>
      <c r="AM99" s="384"/>
      <c r="AN99" s="383">
        <f t="shared" si="1"/>
        <v>0</v>
      </c>
      <c r="AO99" s="384"/>
      <c r="AP99" s="384"/>
      <c r="AQ99" s="76" t="s">
        <v>84</v>
      </c>
      <c r="AR99" s="39"/>
      <c r="AS99" s="77">
        <v>0</v>
      </c>
      <c r="AT99" s="78">
        <f t="shared" si="0"/>
        <v>0</v>
      </c>
      <c r="AU99" s="79">
        <f>'SO 02.1 - Park Clam-Galla...'!P126</f>
        <v>55.165043999999995</v>
      </c>
      <c r="AV99" s="78">
        <f>'SO 02.1 - Park Clam-Galla...'!J35</f>
        <v>0</v>
      </c>
      <c r="AW99" s="78">
        <f>'SO 02.1 - Park Clam-Galla...'!J36</f>
        <v>0</v>
      </c>
      <c r="AX99" s="78">
        <f>'SO 02.1 - Park Clam-Galla...'!J37</f>
        <v>0</v>
      </c>
      <c r="AY99" s="78">
        <f>'SO 02.1 - Park Clam-Galla...'!J38</f>
        <v>0</v>
      </c>
      <c r="AZ99" s="78">
        <f>'SO 02.1 - Park Clam-Galla...'!F35</f>
        <v>0</v>
      </c>
      <c r="BA99" s="78">
        <f>'SO 02.1 - Park Clam-Galla...'!F36</f>
        <v>0</v>
      </c>
      <c r="BB99" s="78">
        <f>'SO 02.1 - Park Clam-Galla...'!F37</f>
        <v>0</v>
      </c>
      <c r="BC99" s="78">
        <f>'SO 02.1 - Park Clam-Galla...'!F38</f>
        <v>0</v>
      </c>
      <c r="BD99" s="80">
        <f>'SO 02.1 - Park Clam-Galla...'!F39</f>
        <v>0</v>
      </c>
      <c r="BT99" s="17" t="s">
        <v>80</v>
      </c>
      <c r="BV99" s="17" t="s">
        <v>73</v>
      </c>
      <c r="BW99" s="17" t="s">
        <v>94</v>
      </c>
      <c r="BX99" s="17" t="s">
        <v>91</v>
      </c>
      <c r="CL99" s="17" t="s">
        <v>1</v>
      </c>
    </row>
    <row r="100" spans="1:90" s="4" customFormat="1" ht="23.25" customHeight="1">
      <c r="A100" s="75" t="s">
        <v>81</v>
      </c>
      <c r="B100" s="39"/>
      <c r="C100" s="8"/>
      <c r="D100" s="8"/>
      <c r="E100" s="388" t="s">
        <v>95</v>
      </c>
      <c r="F100" s="388"/>
      <c r="G100" s="388"/>
      <c r="H100" s="388"/>
      <c r="I100" s="388"/>
      <c r="J100" s="8"/>
      <c r="K100" s="388" t="s">
        <v>96</v>
      </c>
      <c r="L100" s="388"/>
      <c r="M100" s="388"/>
      <c r="N100" s="388"/>
      <c r="O100" s="388"/>
      <c r="P100" s="388"/>
      <c r="Q100" s="388"/>
      <c r="R100" s="388"/>
      <c r="S100" s="388"/>
      <c r="T100" s="388"/>
      <c r="U100" s="388"/>
      <c r="V100" s="388"/>
      <c r="W100" s="388"/>
      <c r="X100" s="388"/>
      <c r="Y100" s="388"/>
      <c r="Z100" s="388"/>
      <c r="AA100" s="388"/>
      <c r="AB100" s="388"/>
      <c r="AC100" s="388"/>
      <c r="AD100" s="388"/>
      <c r="AE100" s="388"/>
      <c r="AF100" s="388"/>
      <c r="AG100" s="383">
        <f>'SO 02.2 - Park Clam-Galla...'!J32</f>
        <v>0</v>
      </c>
      <c r="AH100" s="384"/>
      <c r="AI100" s="384"/>
      <c r="AJ100" s="384"/>
      <c r="AK100" s="384"/>
      <c r="AL100" s="384"/>
      <c r="AM100" s="384"/>
      <c r="AN100" s="383">
        <f t="shared" si="1"/>
        <v>0</v>
      </c>
      <c r="AO100" s="384"/>
      <c r="AP100" s="384"/>
      <c r="AQ100" s="76" t="s">
        <v>84</v>
      </c>
      <c r="AR100" s="39"/>
      <c r="AS100" s="77">
        <v>0</v>
      </c>
      <c r="AT100" s="78">
        <f t="shared" si="0"/>
        <v>0</v>
      </c>
      <c r="AU100" s="79">
        <f>'SO 02.2 - Park Clam-Galla...'!P124</f>
        <v>5.4432</v>
      </c>
      <c r="AV100" s="78">
        <f>'SO 02.2 - Park Clam-Galla...'!J35</f>
        <v>0</v>
      </c>
      <c r="AW100" s="78">
        <f>'SO 02.2 - Park Clam-Galla...'!J36</f>
        <v>0</v>
      </c>
      <c r="AX100" s="78">
        <f>'SO 02.2 - Park Clam-Galla...'!J37</f>
        <v>0</v>
      </c>
      <c r="AY100" s="78">
        <f>'SO 02.2 - Park Clam-Galla...'!J38</f>
        <v>0</v>
      </c>
      <c r="AZ100" s="78">
        <f>'SO 02.2 - Park Clam-Galla...'!F35</f>
        <v>0</v>
      </c>
      <c r="BA100" s="78">
        <f>'SO 02.2 - Park Clam-Galla...'!F36</f>
        <v>0</v>
      </c>
      <c r="BB100" s="78">
        <f>'SO 02.2 - Park Clam-Galla...'!F37</f>
        <v>0</v>
      </c>
      <c r="BC100" s="78">
        <f>'SO 02.2 - Park Clam-Galla...'!F38</f>
        <v>0</v>
      </c>
      <c r="BD100" s="80">
        <f>'SO 02.2 - Park Clam-Galla...'!F39</f>
        <v>0</v>
      </c>
      <c r="BT100" s="17" t="s">
        <v>80</v>
      </c>
      <c r="BV100" s="17" t="s">
        <v>73</v>
      </c>
      <c r="BW100" s="17" t="s">
        <v>97</v>
      </c>
      <c r="BX100" s="17" t="s">
        <v>91</v>
      </c>
      <c r="CL100" s="17" t="s">
        <v>1</v>
      </c>
    </row>
    <row r="101" spans="2:91" s="7" customFormat="1" ht="16.5" customHeight="1">
      <c r="B101" s="65"/>
      <c r="C101" s="66"/>
      <c r="D101" s="382" t="s">
        <v>98</v>
      </c>
      <c r="E101" s="382"/>
      <c r="F101" s="382"/>
      <c r="G101" s="382"/>
      <c r="H101" s="382"/>
      <c r="I101" s="68"/>
      <c r="J101" s="382" t="s">
        <v>99</v>
      </c>
      <c r="K101" s="382"/>
      <c r="L101" s="382"/>
      <c r="M101" s="382"/>
      <c r="N101" s="382"/>
      <c r="O101" s="382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382"/>
      <c r="AA101" s="382"/>
      <c r="AB101" s="382"/>
      <c r="AC101" s="382"/>
      <c r="AD101" s="382"/>
      <c r="AE101" s="382"/>
      <c r="AF101" s="382"/>
      <c r="AG101" s="389">
        <f>ROUND(SUM(AG102:AG103),2)</f>
        <v>0</v>
      </c>
      <c r="AH101" s="386"/>
      <c r="AI101" s="386"/>
      <c r="AJ101" s="386"/>
      <c r="AK101" s="386"/>
      <c r="AL101" s="386"/>
      <c r="AM101" s="386"/>
      <c r="AN101" s="385">
        <f t="shared" si="1"/>
        <v>0</v>
      </c>
      <c r="AO101" s="386"/>
      <c r="AP101" s="386"/>
      <c r="AQ101" s="69" t="s">
        <v>77</v>
      </c>
      <c r="AR101" s="65"/>
      <c r="AS101" s="70">
        <f>ROUND(SUM(AS102:AS103),2)</f>
        <v>0</v>
      </c>
      <c r="AT101" s="71">
        <f t="shared" si="0"/>
        <v>0</v>
      </c>
      <c r="AU101" s="72">
        <f>ROUND(SUM(AU102:AU103),5)</f>
        <v>181.01513</v>
      </c>
      <c r="AV101" s="71">
        <f>ROUND(AZ101*L29,2)</f>
        <v>0</v>
      </c>
      <c r="AW101" s="71">
        <f>ROUND(BA101*L30,2)</f>
        <v>0</v>
      </c>
      <c r="AX101" s="71">
        <f>ROUND(BB101*L29,2)</f>
        <v>0</v>
      </c>
      <c r="AY101" s="71">
        <f>ROUND(BC101*L30,2)</f>
        <v>0</v>
      </c>
      <c r="AZ101" s="71">
        <f>ROUND(SUM(AZ102:AZ103),2)</f>
        <v>0</v>
      </c>
      <c r="BA101" s="71">
        <f>ROUND(SUM(BA102:BA103),2)</f>
        <v>0</v>
      </c>
      <c r="BB101" s="71">
        <f>ROUND(SUM(BB102:BB103),2)</f>
        <v>0</v>
      </c>
      <c r="BC101" s="71">
        <f>ROUND(SUM(BC102:BC103),2)</f>
        <v>0</v>
      </c>
      <c r="BD101" s="73">
        <f>ROUND(SUM(BD102:BD103),2)</f>
        <v>0</v>
      </c>
      <c r="BS101" s="74" t="s">
        <v>70</v>
      </c>
      <c r="BT101" s="74" t="s">
        <v>78</v>
      </c>
      <c r="BU101" s="74" t="s">
        <v>72</v>
      </c>
      <c r="BV101" s="74" t="s">
        <v>73</v>
      </c>
      <c r="BW101" s="74" t="s">
        <v>100</v>
      </c>
      <c r="BX101" s="74" t="s">
        <v>4</v>
      </c>
      <c r="CL101" s="74" t="s">
        <v>1</v>
      </c>
      <c r="CM101" s="74" t="s">
        <v>80</v>
      </c>
    </row>
    <row r="102" spans="1:90" s="4" customFormat="1" ht="16.5" customHeight="1">
      <c r="A102" s="75" t="s">
        <v>81</v>
      </c>
      <c r="B102" s="39"/>
      <c r="C102" s="8"/>
      <c r="D102" s="8"/>
      <c r="E102" s="388" t="s">
        <v>101</v>
      </c>
      <c r="F102" s="388"/>
      <c r="G102" s="388"/>
      <c r="H102" s="388"/>
      <c r="I102" s="388"/>
      <c r="J102" s="8"/>
      <c r="K102" s="388" t="s">
        <v>102</v>
      </c>
      <c r="L102" s="388"/>
      <c r="M102" s="388"/>
      <c r="N102" s="388"/>
      <c r="O102" s="388"/>
      <c r="P102" s="388"/>
      <c r="Q102" s="388"/>
      <c r="R102" s="388"/>
      <c r="S102" s="388"/>
      <c r="T102" s="388"/>
      <c r="U102" s="388"/>
      <c r="V102" s="388"/>
      <c r="W102" s="388"/>
      <c r="X102" s="388"/>
      <c r="Y102" s="388"/>
      <c r="Z102" s="388"/>
      <c r="AA102" s="388"/>
      <c r="AB102" s="388"/>
      <c r="AC102" s="388"/>
      <c r="AD102" s="388"/>
      <c r="AE102" s="388"/>
      <c r="AF102" s="388"/>
      <c r="AG102" s="383">
        <f>'SO 03.1 - Park Zborovská ...'!J32</f>
        <v>0</v>
      </c>
      <c r="AH102" s="384"/>
      <c r="AI102" s="384"/>
      <c r="AJ102" s="384"/>
      <c r="AK102" s="384"/>
      <c r="AL102" s="384"/>
      <c r="AM102" s="384"/>
      <c r="AN102" s="383">
        <f t="shared" si="1"/>
        <v>0</v>
      </c>
      <c r="AO102" s="384"/>
      <c r="AP102" s="384"/>
      <c r="AQ102" s="76" t="s">
        <v>84</v>
      </c>
      <c r="AR102" s="39"/>
      <c r="AS102" s="77">
        <v>0</v>
      </c>
      <c r="AT102" s="78">
        <f t="shared" si="0"/>
        <v>0</v>
      </c>
      <c r="AU102" s="79">
        <f>'SO 03.1 - Park Zborovská ...'!P125</f>
        <v>90.24607</v>
      </c>
      <c r="AV102" s="78">
        <f>'SO 03.1 - Park Zborovská ...'!J35</f>
        <v>0</v>
      </c>
      <c r="AW102" s="78">
        <f>'SO 03.1 - Park Zborovská ...'!J36</f>
        <v>0</v>
      </c>
      <c r="AX102" s="78">
        <f>'SO 03.1 - Park Zborovská ...'!J37</f>
        <v>0</v>
      </c>
      <c r="AY102" s="78">
        <f>'SO 03.1 - Park Zborovská ...'!J38</f>
        <v>0</v>
      </c>
      <c r="AZ102" s="78">
        <f>'SO 03.1 - Park Zborovská ...'!F35</f>
        <v>0</v>
      </c>
      <c r="BA102" s="78">
        <f>'SO 03.1 - Park Zborovská ...'!F36</f>
        <v>0</v>
      </c>
      <c r="BB102" s="78">
        <f>'SO 03.1 - Park Zborovská ...'!F37</f>
        <v>0</v>
      </c>
      <c r="BC102" s="78">
        <f>'SO 03.1 - Park Zborovská ...'!F38</f>
        <v>0</v>
      </c>
      <c r="BD102" s="80">
        <f>'SO 03.1 - Park Zborovská ...'!F39</f>
        <v>0</v>
      </c>
      <c r="BT102" s="17" t="s">
        <v>80</v>
      </c>
      <c r="BV102" s="17" t="s">
        <v>73</v>
      </c>
      <c r="BW102" s="17" t="s">
        <v>103</v>
      </c>
      <c r="BX102" s="17" t="s">
        <v>100</v>
      </c>
      <c r="CL102" s="17" t="s">
        <v>1</v>
      </c>
    </row>
    <row r="103" spans="1:90" s="4" customFormat="1" ht="23.25" customHeight="1">
      <c r="A103" s="75" t="s">
        <v>81</v>
      </c>
      <c r="B103" s="39"/>
      <c r="C103" s="8"/>
      <c r="D103" s="8"/>
      <c r="E103" s="388" t="s">
        <v>104</v>
      </c>
      <c r="F103" s="388"/>
      <c r="G103" s="388"/>
      <c r="H103" s="388"/>
      <c r="I103" s="388"/>
      <c r="J103" s="8"/>
      <c r="K103" s="388" t="s">
        <v>105</v>
      </c>
      <c r="L103" s="388"/>
      <c r="M103" s="388"/>
      <c r="N103" s="388"/>
      <c r="O103" s="388"/>
      <c r="P103" s="388"/>
      <c r="Q103" s="388"/>
      <c r="R103" s="388"/>
      <c r="S103" s="388"/>
      <c r="T103" s="388"/>
      <c r="U103" s="388"/>
      <c r="V103" s="388"/>
      <c r="W103" s="388"/>
      <c r="X103" s="388"/>
      <c r="Y103" s="388"/>
      <c r="Z103" s="388"/>
      <c r="AA103" s="388"/>
      <c r="AB103" s="388"/>
      <c r="AC103" s="388"/>
      <c r="AD103" s="388"/>
      <c r="AE103" s="388"/>
      <c r="AF103" s="388"/>
      <c r="AG103" s="383">
        <f>'SO 03.2 - Park Zborovská ...'!J32</f>
        <v>0</v>
      </c>
      <c r="AH103" s="384"/>
      <c r="AI103" s="384"/>
      <c r="AJ103" s="384"/>
      <c r="AK103" s="384"/>
      <c r="AL103" s="384"/>
      <c r="AM103" s="384"/>
      <c r="AN103" s="383">
        <f t="shared" si="1"/>
        <v>0</v>
      </c>
      <c r="AO103" s="384"/>
      <c r="AP103" s="384"/>
      <c r="AQ103" s="76" t="s">
        <v>84</v>
      </c>
      <c r="AR103" s="39"/>
      <c r="AS103" s="77">
        <v>0</v>
      </c>
      <c r="AT103" s="78">
        <f t="shared" si="0"/>
        <v>0</v>
      </c>
      <c r="AU103" s="79">
        <f>'SO 03.2 - Park Zborovská ...'!P126</f>
        <v>90.769056</v>
      </c>
      <c r="AV103" s="78">
        <f>'SO 03.2 - Park Zborovská ...'!J35</f>
        <v>0</v>
      </c>
      <c r="AW103" s="78">
        <f>'SO 03.2 - Park Zborovská ...'!J36</f>
        <v>0</v>
      </c>
      <c r="AX103" s="78">
        <f>'SO 03.2 - Park Zborovská ...'!J37</f>
        <v>0</v>
      </c>
      <c r="AY103" s="78">
        <f>'SO 03.2 - Park Zborovská ...'!J38</f>
        <v>0</v>
      </c>
      <c r="AZ103" s="78">
        <f>'SO 03.2 - Park Zborovská ...'!F35</f>
        <v>0</v>
      </c>
      <c r="BA103" s="78">
        <f>'SO 03.2 - Park Zborovská ...'!F36</f>
        <v>0</v>
      </c>
      <c r="BB103" s="78">
        <f>'SO 03.2 - Park Zborovská ...'!F37</f>
        <v>0</v>
      </c>
      <c r="BC103" s="78">
        <f>'SO 03.2 - Park Zborovská ...'!F38</f>
        <v>0</v>
      </c>
      <c r="BD103" s="80">
        <f>'SO 03.2 - Park Zborovská ...'!F39</f>
        <v>0</v>
      </c>
      <c r="BT103" s="17" t="s">
        <v>80</v>
      </c>
      <c r="BV103" s="17" t="s">
        <v>73</v>
      </c>
      <c r="BW103" s="17" t="s">
        <v>106</v>
      </c>
      <c r="BX103" s="17" t="s">
        <v>100</v>
      </c>
      <c r="CL103" s="17" t="s">
        <v>1</v>
      </c>
    </row>
    <row r="104" spans="1:91" s="7" customFormat="1" ht="16.5" customHeight="1">
      <c r="A104" s="75" t="s">
        <v>81</v>
      </c>
      <c r="B104" s="65"/>
      <c r="C104" s="66"/>
      <c r="D104" s="382" t="s">
        <v>107</v>
      </c>
      <c r="E104" s="382"/>
      <c r="F104" s="382"/>
      <c r="G104" s="382"/>
      <c r="H104" s="382"/>
      <c r="I104" s="68"/>
      <c r="J104" s="382" t="s">
        <v>108</v>
      </c>
      <c r="K104" s="382"/>
      <c r="L104" s="382"/>
      <c r="M104" s="382"/>
      <c r="N104" s="382"/>
      <c r="O104" s="382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382"/>
      <c r="AA104" s="382"/>
      <c r="AB104" s="382"/>
      <c r="AC104" s="382"/>
      <c r="AD104" s="382"/>
      <c r="AE104" s="382"/>
      <c r="AF104" s="382"/>
      <c r="AG104" s="385">
        <f>'SO 04 - Park Riegrova (u ...'!J30</f>
        <v>0</v>
      </c>
      <c r="AH104" s="386"/>
      <c r="AI104" s="386"/>
      <c r="AJ104" s="386"/>
      <c r="AK104" s="386"/>
      <c r="AL104" s="386"/>
      <c r="AM104" s="386"/>
      <c r="AN104" s="385">
        <f t="shared" si="1"/>
        <v>0</v>
      </c>
      <c r="AO104" s="386"/>
      <c r="AP104" s="386"/>
      <c r="AQ104" s="69" t="s">
        <v>77</v>
      </c>
      <c r="AR104" s="65"/>
      <c r="AS104" s="70">
        <v>0</v>
      </c>
      <c r="AT104" s="71">
        <f t="shared" si="0"/>
        <v>0</v>
      </c>
      <c r="AU104" s="72">
        <f>'SO 04 - Park Riegrova (u ...'!P122</f>
        <v>49.256254</v>
      </c>
      <c r="AV104" s="71">
        <f>'SO 04 - Park Riegrova (u ...'!J33</f>
        <v>0</v>
      </c>
      <c r="AW104" s="71">
        <f>'SO 04 - Park Riegrova (u ...'!J34</f>
        <v>0</v>
      </c>
      <c r="AX104" s="71">
        <f>'SO 04 - Park Riegrova (u ...'!J35</f>
        <v>0</v>
      </c>
      <c r="AY104" s="71">
        <f>'SO 04 - Park Riegrova (u ...'!J36</f>
        <v>0</v>
      </c>
      <c r="AZ104" s="71">
        <f>'SO 04 - Park Riegrova (u ...'!F33</f>
        <v>0</v>
      </c>
      <c r="BA104" s="71">
        <f>'SO 04 - Park Riegrova (u ...'!F34</f>
        <v>0</v>
      </c>
      <c r="BB104" s="71">
        <f>'SO 04 - Park Riegrova (u ...'!F35</f>
        <v>0</v>
      </c>
      <c r="BC104" s="71">
        <f>'SO 04 - Park Riegrova (u ...'!F36</f>
        <v>0</v>
      </c>
      <c r="BD104" s="73">
        <f>'SO 04 - Park Riegrova (u ...'!F37</f>
        <v>0</v>
      </c>
      <c r="BT104" s="74" t="s">
        <v>78</v>
      </c>
      <c r="BV104" s="74" t="s">
        <v>73</v>
      </c>
      <c r="BW104" s="74" t="s">
        <v>109</v>
      </c>
      <c r="BX104" s="74" t="s">
        <v>4</v>
      </c>
      <c r="CL104" s="74" t="s">
        <v>1</v>
      </c>
      <c r="CM104" s="74" t="s">
        <v>80</v>
      </c>
    </row>
    <row r="105" spans="2:91" s="7" customFormat="1" ht="16.5" customHeight="1">
      <c r="B105" s="65"/>
      <c r="C105" s="66"/>
      <c r="D105" s="382" t="s">
        <v>110</v>
      </c>
      <c r="E105" s="382"/>
      <c r="F105" s="382"/>
      <c r="G105" s="382"/>
      <c r="H105" s="382"/>
      <c r="I105" s="68"/>
      <c r="J105" s="382" t="s">
        <v>111</v>
      </c>
      <c r="K105" s="382"/>
      <c r="L105" s="382"/>
      <c r="M105" s="382"/>
      <c r="N105" s="382"/>
      <c r="O105" s="382"/>
      <c r="P105" s="382"/>
      <c r="Q105" s="382"/>
      <c r="R105" s="382"/>
      <c r="S105" s="382"/>
      <c r="T105" s="382"/>
      <c r="U105" s="382"/>
      <c r="V105" s="382"/>
      <c r="W105" s="382"/>
      <c r="X105" s="382"/>
      <c r="Y105" s="382"/>
      <c r="Z105" s="382"/>
      <c r="AA105" s="382"/>
      <c r="AB105" s="382"/>
      <c r="AC105" s="382"/>
      <c r="AD105" s="382"/>
      <c r="AE105" s="382"/>
      <c r="AF105" s="382"/>
      <c r="AG105" s="389">
        <f>ROUND(SUM(AG106:AG107),2)</f>
        <v>0</v>
      </c>
      <c r="AH105" s="386"/>
      <c r="AI105" s="386"/>
      <c r="AJ105" s="386"/>
      <c r="AK105" s="386"/>
      <c r="AL105" s="386"/>
      <c r="AM105" s="386"/>
      <c r="AN105" s="385">
        <f t="shared" si="1"/>
        <v>0</v>
      </c>
      <c r="AO105" s="386"/>
      <c r="AP105" s="386"/>
      <c r="AQ105" s="69" t="s">
        <v>77</v>
      </c>
      <c r="AR105" s="65"/>
      <c r="AS105" s="70">
        <f>ROUND(SUM(AS106:AS107),2)</f>
        <v>0</v>
      </c>
      <c r="AT105" s="71">
        <f t="shared" si="0"/>
        <v>0</v>
      </c>
      <c r="AU105" s="72">
        <f>ROUND(SUM(AU106:AU107),5)</f>
        <v>20.37795</v>
      </c>
      <c r="AV105" s="71">
        <f>ROUND(AZ105*L29,2)</f>
        <v>0</v>
      </c>
      <c r="AW105" s="71">
        <f>ROUND(BA105*L30,2)</f>
        <v>0</v>
      </c>
      <c r="AX105" s="71">
        <f>ROUND(BB105*L29,2)</f>
        <v>0</v>
      </c>
      <c r="AY105" s="71">
        <f>ROUND(BC105*L30,2)</f>
        <v>0</v>
      </c>
      <c r="AZ105" s="71">
        <f>ROUND(SUM(AZ106:AZ107),2)</f>
        <v>0</v>
      </c>
      <c r="BA105" s="71">
        <f>ROUND(SUM(BA106:BA107),2)</f>
        <v>0</v>
      </c>
      <c r="BB105" s="71">
        <f>ROUND(SUM(BB106:BB107),2)</f>
        <v>0</v>
      </c>
      <c r="BC105" s="71">
        <f>ROUND(SUM(BC106:BC107),2)</f>
        <v>0</v>
      </c>
      <c r="BD105" s="73">
        <f>ROUND(SUM(BD106:BD107),2)</f>
        <v>0</v>
      </c>
      <c r="BS105" s="74" t="s">
        <v>70</v>
      </c>
      <c r="BT105" s="74" t="s">
        <v>78</v>
      </c>
      <c r="BU105" s="74" t="s">
        <v>72</v>
      </c>
      <c r="BV105" s="74" t="s">
        <v>73</v>
      </c>
      <c r="BW105" s="74" t="s">
        <v>112</v>
      </c>
      <c r="BX105" s="74" t="s">
        <v>4</v>
      </c>
      <c r="CL105" s="74" t="s">
        <v>1</v>
      </c>
      <c r="CM105" s="74" t="s">
        <v>80</v>
      </c>
    </row>
    <row r="106" spans="1:90" s="4" customFormat="1" ht="23.25" customHeight="1">
      <c r="A106" s="75" t="s">
        <v>81</v>
      </c>
      <c r="B106" s="39"/>
      <c r="C106" s="8"/>
      <c r="D106" s="8"/>
      <c r="E106" s="388" t="s">
        <v>113</v>
      </c>
      <c r="F106" s="388"/>
      <c r="G106" s="388"/>
      <c r="H106" s="388"/>
      <c r="I106" s="388"/>
      <c r="J106" s="8"/>
      <c r="K106" s="388" t="s">
        <v>114</v>
      </c>
      <c r="L106" s="388"/>
      <c r="M106" s="388"/>
      <c r="N106" s="388"/>
      <c r="O106" s="388"/>
      <c r="P106" s="388"/>
      <c r="Q106" s="388"/>
      <c r="R106" s="388"/>
      <c r="S106" s="388"/>
      <c r="T106" s="388"/>
      <c r="U106" s="388"/>
      <c r="V106" s="388"/>
      <c r="W106" s="388"/>
      <c r="X106" s="388"/>
      <c r="Y106" s="388"/>
      <c r="Z106" s="388"/>
      <c r="AA106" s="388"/>
      <c r="AB106" s="388"/>
      <c r="AC106" s="388"/>
      <c r="AD106" s="388"/>
      <c r="AE106" s="388"/>
      <c r="AF106" s="388"/>
      <c r="AG106" s="383">
        <f>'SO 05.1 - Park u Viladomů...'!J32</f>
        <v>0</v>
      </c>
      <c r="AH106" s="384"/>
      <c r="AI106" s="384"/>
      <c r="AJ106" s="384"/>
      <c r="AK106" s="384"/>
      <c r="AL106" s="384"/>
      <c r="AM106" s="384"/>
      <c r="AN106" s="383">
        <f t="shared" si="1"/>
        <v>0</v>
      </c>
      <c r="AO106" s="384"/>
      <c r="AP106" s="384"/>
      <c r="AQ106" s="76" t="s">
        <v>84</v>
      </c>
      <c r="AR106" s="39"/>
      <c r="AS106" s="77">
        <v>0</v>
      </c>
      <c r="AT106" s="78">
        <f t="shared" si="0"/>
        <v>0</v>
      </c>
      <c r="AU106" s="79">
        <f>'SO 05.1 - Park u Viladomů...'!P125</f>
        <v>14.816469999999999</v>
      </c>
      <c r="AV106" s="78">
        <f>'SO 05.1 - Park u Viladomů...'!J35</f>
        <v>0</v>
      </c>
      <c r="AW106" s="78">
        <f>'SO 05.1 - Park u Viladomů...'!J36</f>
        <v>0</v>
      </c>
      <c r="AX106" s="78">
        <f>'SO 05.1 - Park u Viladomů...'!J37</f>
        <v>0</v>
      </c>
      <c r="AY106" s="78">
        <f>'SO 05.1 - Park u Viladomů...'!J38</f>
        <v>0</v>
      </c>
      <c r="AZ106" s="78">
        <f>'SO 05.1 - Park u Viladomů...'!F35</f>
        <v>0</v>
      </c>
      <c r="BA106" s="78">
        <f>'SO 05.1 - Park u Viladomů...'!F36</f>
        <v>0</v>
      </c>
      <c r="BB106" s="78">
        <f>'SO 05.1 - Park u Viladomů...'!F37</f>
        <v>0</v>
      </c>
      <c r="BC106" s="78">
        <f>'SO 05.1 - Park u Viladomů...'!F38</f>
        <v>0</v>
      </c>
      <c r="BD106" s="80">
        <f>'SO 05.1 - Park u Viladomů...'!F39</f>
        <v>0</v>
      </c>
      <c r="BT106" s="17" t="s">
        <v>80</v>
      </c>
      <c r="BV106" s="17" t="s">
        <v>73</v>
      </c>
      <c r="BW106" s="17" t="s">
        <v>115</v>
      </c>
      <c r="BX106" s="17" t="s">
        <v>112</v>
      </c>
      <c r="CL106" s="17" t="s">
        <v>1</v>
      </c>
    </row>
    <row r="107" spans="1:90" s="4" customFormat="1" ht="23.25" customHeight="1">
      <c r="A107" s="75" t="s">
        <v>81</v>
      </c>
      <c r="B107" s="39"/>
      <c r="C107" s="8"/>
      <c r="D107" s="8"/>
      <c r="E107" s="388" t="s">
        <v>116</v>
      </c>
      <c r="F107" s="388"/>
      <c r="G107" s="388"/>
      <c r="H107" s="388"/>
      <c r="I107" s="388"/>
      <c r="J107" s="8"/>
      <c r="K107" s="388" t="s">
        <v>117</v>
      </c>
      <c r="L107" s="388"/>
      <c r="M107" s="388"/>
      <c r="N107" s="388"/>
      <c r="O107" s="388"/>
      <c r="P107" s="388"/>
      <c r="Q107" s="388"/>
      <c r="R107" s="388"/>
      <c r="S107" s="388"/>
      <c r="T107" s="388"/>
      <c r="U107" s="388"/>
      <c r="V107" s="388"/>
      <c r="W107" s="388"/>
      <c r="X107" s="388"/>
      <c r="Y107" s="388"/>
      <c r="Z107" s="388"/>
      <c r="AA107" s="388"/>
      <c r="AB107" s="388"/>
      <c r="AC107" s="388"/>
      <c r="AD107" s="388"/>
      <c r="AE107" s="388"/>
      <c r="AF107" s="388"/>
      <c r="AG107" s="383">
        <f>'SO 05.2 - Park u Viladomů...'!J32</f>
        <v>0</v>
      </c>
      <c r="AH107" s="384"/>
      <c r="AI107" s="384"/>
      <c r="AJ107" s="384"/>
      <c r="AK107" s="384"/>
      <c r="AL107" s="384"/>
      <c r="AM107" s="384"/>
      <c r="AN107" s="383">
        <f t="shared" si="1"/>
        <v>0</v>
      </c>
      <c r="AO107" s="384"/>
      <c r="AP107" s="384"/>
      <c r="AQ107" s="76" t="s">
        <v>84</v>
      </c>
      <c r="AR107" s="39"/>
      <c r="AS107" s="77">
        <v>0</v>
      </c>
      <c r="AT107" s="78">
        <f t="shared" si="0"/>
        <v>0</v>
      </c>
      <c r="AU107" s="79">
        <f>'SO 05.2 - Park u Viladomů...'!P125</f>
        <v>5.561484</v>
      </c>
      <c r="AV107" s="78">
        <f>'SO 05.2 - Park u Viladomů...'!J35</f>
        <v>0</v>
      </c>
      <c r="AW107" s="78">
        <f>'SO 05.2 - Park u Viladomů...'!J36</f>
        <v>0</v>
      </c>
      <c r="AX107" s="78">
        <f>'SO 05.2 - Park u Viladomů...'!J37</f>
        <v>0</v>
      </c>
      <c r="AY107" s="78">
        <f>'SO 05.2 - Park u Viladomů...'!J38</f>
        <v>0</v>
      </c>
      <c r="AZ107" s="78">
        <f>'SO 05.2 - Park u Viladomů...'!F35</f>
        <v>0</v>
      </c>
      <c r="BA107" s="78">
        <f>'SO 05.2 - Park u Viladomů...'!F36</f>
        <v>0</v>
      </c>
      <c r="BB107" s="78">
        <f>'SO 05.2 - Park u Viladomů...'!F37</f>
        <v>0</v>
      </c>
      <c r="BC107" s="78">
        <f>'SO 05.2 - Park u Viladomů...'!F38</f>
        <v>0</v>
      </c>
      <c r="BD107" s="80">
        <f>'SO 05.2 - Park u Viladomů...'!F39</f>
        <v>0</v>
      </c>
      <c r="BT107" s="17" t="s">
        <v>80</v>
      </c>
      <c r="BV107" s="17" t="s">
        <v>73</v>
      </c>
      <c r="BW107" s="17" t="s">
        <v>118</v>
      </c>
      <c r="BX107" s="17" t="s">
        <v>112</v>
      </c>
      <c r="CL107" s="17" t="s">
        <v>1</v>
      </c>
    </row>
    <row r="108" spans="2:91" s="7" customFormat="1" ht="16.5" customHeight="1">
      <c r="B108" s="65"/>
      <c r="C108" s="66"/>
      <c r="D108" s="382" t="s">
        <v>119</v>
      </c>
      <c r="E108" s="382"/>
      <c r="F108" s="382"/>
      <c r="G108" s="382"/>
      <c r="H108" s="382"/>
      <c r="I108" s="68"/>
      <c r="J108" s="382" t="s">
        <v>120</v>
      </c>
      <c r="K108" s="382"/>
      <c r="L108" s="382"/>
      <c r="M108" s="382"/>
      <c r="N108" s="382"/>
      <c r="O108" s="382"/>
      <c r="P108" s="382"/>
      <c r="Q108" s="382"/>
      <c r="R108" s="382"/>
      <c r="S108" s="382"/>
      <c r="T108" s="382"/>
      <c r="U108" s="382"/>
      <c r="V108" s="382"/>
      <c r="W108" s="382"/>
      <c r="X108" s="382"/>
      <c r="Y108" s="382"/>
      <c r="Z108" s="382"/>
      <c r="AA108" s="382"/>
      <c r="AB108" s="382"/>
      <c r="AC108" s="382"/>
      <c r="AD108" s="382"/>
      <c r="AE108" s="382"/>
      <c r="AF108" s="382"/>
      <c r="AG108" s="389">
        <f>ROUND(SUM(AG109:AG110),2)</f>
        <v>0</v>
      </c>
      <c r="AH108" s="386"/>
      <c r="AI108" s="386"/>
      <c r="AJ108" s="386"/>
      <c r="AK108" s="386"/>
      <c r="AL108" s="386"/>
      <c r="AM108" s="386"/>
      <c r="AN108" s="385">
        <f t="shared" si="1"/>
        <v>0</v>
      </c>
      <c r="AO108" s="386"/>
      <c r="AP108" s="386"/>
      <c r="AQ108" s="69" t="s">
        <v>77</v>
      </c>
      <c r="AR108" s="65"/>
      <c r="AS108" s="70">
        <f>ROUND(SUM(AS109:AS110),2)</f>
        <v>0</v>
      </c>
      <c r="AT108" s="71">
        <f t="shared" si="0"/>
        <v>0</v>
      </c>
      <c r="AU108" s="72">
        <f>ROUND(SUM(AU109:AU110),5)</f>
        <v>34.71029</v>
      </c>
      <c r="AV108" s="71">
        <f>ROUND(AZ108*L29,2)</f>
        <v>0</v>
      </c>
      <c r="AW108" s="71">
        <f>ROUND(BA108*L30,2)</f>
        <v>0</v>
      </c>
      <c r="AX108" s="71">
        <f>ROUND(BB108*L29,2)</f>
        <v>0</v>
      </c>
      <c r="AY108" s="71">
        <f>ROUND(BC108*L30,2)</f>
        <v>0</v>
      </c>
      <c r="AZ108" s="71">
        <f>ROUND(SUM(AZ109:AZ110),2)</f>
        <v>0</v>
      </c>
      <c r="BA108" s="71">
        <f>ROUND(SUM(BA109:BA110),2)</f>
        <v>0</v>
      </c>
      <c r="BB108" s="71">
        <f>ROUND(SUM(BB109:BB110),2)</f>
        <v>0</v>
      </c>
      <c r="BC108" s="71">
        <f>ROUND(SUM(BC109:BC110),2)</f>
        <v>0</v>
      </c>
      <c r="BD108" s="73">
        <f>ROUND(SUM(BD109:BD110),2)</f>
        <v>0</v>
      </c>
      <c r="BS108" s="74" t="s">
        <v>70</v>
      </c>
      <c r="BT108" s="74" t="s">
        <v>78</v>
      </c>
      <c r="BU108" s="74" t="s">
        <v>72</v>
      </c>
      <c r="BV108" s="74" t="s">
        <v>73</v>
      </c>
      <c r="BW108" s="74" t="s">
        <v>121</v>
      </c>
      <c r="BX108" s="74" t="s">
        <v>4</v>
      </c>
      <c r="CL108" s="74" t="s">
        <v>1</v>
      </c>
      <c r="CM108" s="74" t="s">
        <v>80</v>
      </c>
    </row>
    <row r="109" spans="1:90" s="4" customFormat="1" ht="16.5" customHeight="1">
      <c r="A109" s="75" t="s">
        <v>81</v>
      </c>
      <c r="B109" s="39"/>
      <c r="C109" s="8"/>
      <c r="D109" s="8"/>
      <c r="E109" s="388" t="s">
        <v>122</v>
      </c>
      <c r="F109" s="388"/>
      <c r="G109" s="388"/>
      <c r="H109" s="388"/>
      <c r="I109" s="388"/>
      <c r="J109" s="8"/>
      <c r="K109" s="388" t="s">
        <v>123</v>
      </c>
      <c r="L109" s="388"/>
      <c r="M109" s="388"/>
      <c r="N109" s="388"/>
      <c r="O109" s="388"/>
      <c r="P109" s="388"/>
      <c r="Q109" s="388"/>
      <c r="R109" s="388"/>
      <c r="S109" s="388"/>
      <c r="T109" s="388"/>
      <c r="U109" s="388"/>
      <c r="V109" s="388"/>
      <c r="W109" s="388"/>
      <c r="X109" s="388"/>
      <c r="Y109" s="388"/>
      <c r="Z109" s="388"/>
      <c r="AA109" s="388"/>
      <c r="AB109" s="388"/>
      <c r="AC109" s="388"/>
      <c r="AD109" s="388"/>
      <c r="AE109" s="388"/>
      <c r="AF109" s="388"/>
      <c r="AG109" s="383">
        <f>'SO 06.1 - Cesty u přehrad...'!J32</f>
        <v>0</v>
      </c>
      <c r="AH109" s="384"/>
      <c r="AI109" s="384"/>
      <c r="AJ109" s="384"/>
      <c r="AK109" s="384"/>
      <c r="AL109" s="384"/>
      <c r="AM109" s="384"/>
      <c r="AN109" s="383">
        <f t="shared" si="1"/>
        <v>0</v>
      </c>
      <c r="AO109" s="384"/>
      <c r="AP109" s="384"/>
      <c r="AQ109" s="76" t="s">
        <v>84</v>
      </c>
      <c r="AR109" s="39"/>
      <c r="AS109" s="77">
        <v>0</v>
      </c>
      <c r="AT109" s="78">
        <f t="shared" si="0"/>
        <v>0</v>
      </c>
      <c r="AU109" s="79">
        <f>'SO 06.1 - Cesty u přehrad...'!P126</f>
        <v>30.908129999999996</v>
      </c>
      <c r="AV109" s="78">
        <f>'SO 06.1 - Cesty u přehrad...'!J35</f>
        <v>0</v>
      </c>
      <c r="AW109" s="78">
        <f>'SO 06.1 - Cesty u přehrad...'!J36</f>
        <v>0</v>
      </c>
      <c r="AX109" s="78">
        <f>'SO 06.1 - Cesty u přehrad...'!J37</f>
        <v>0</v>
      </c>
      <c r="AY109" s="78">
        <f>'SO 06.1 - Cesty u přehrad...'!J38</f>
        <v>0</v>
      </c>
      <c r="AZ109" s="78">
        <f>'SO 06.1 - Cesty u přehrad...'!F35</f>
        <v>0</v>
      </c>
      <c r="BA109" s="78">
        <f>'SO 06.1 - Cesty u přehrad...'!F36</f>
        <v>0</v>
      </c>
      <c r="BB109" s="78">
        <f>'SO 06.1 - Cesty u přehrad...'!F37</f>
        <v>0</v>
      </c>
      <c r="BC109" s="78">
        <f>'SO 06.1 - Cesty u přehrad...'!F38</f>
        <v>0</v>
      </c>
      <c r="BD109" s="80">
        <f>'SO 06.1 - Cesty u přehrad...'!F39</f>
        <v>0</v>
      </c>
      <c r="BT109" s="17" t="s">
        <v>80</v>
      </c>
      <c r="BV109" s="17" t="s">
        <v>73</v>
      </c>
      <c r="BW109" s="17" t="s">
        <v>124</v>
      </c>
      <c r="BX109" s="17" t="s">
        <v>121</v>
      </c>
      <c r="CL109" s="17" t="s">
        <v>1</v>
      </c>
    </row>
    <row r="110" spans="1:90" s="4" customFormat="1" ht="16.5" customHeight="1">
      <c r="A110" s="75" t="s">
        <v>81</v>
      </c>
      <c r="B110" s="39"/>
      <c r="C110" s="8"/>
      <c r="D110" s="8"/>
      <c r="E110" s="388" t="s">
        <v>125</v>
      </c>
      <c r="F110" s="388"/>
      <c r="G110" s="388"/>
      <c r="H110" s="388"/>
      <c r="I110" s="388"/>
      <c r="J110" s="8"/>
      <c r="K110" s="388" t="s">
        <v>126</v>
      </c>
      <c r="L110" s="388"/>
      <c r="M110" s="388"/>
      <c r="N110" s="388"/>
      <c r="O110" s="388"/>
      <c r="P110" s="388"/>
      <c r="Q110" s="388"/>
      <c r="R110" s="388"/>
      <c r="S110" s="388"/>
      <c r="T110" s="388"/>
      <c r="U110" s="388"/>
      <c r="V110" s="388"/>
      <c r="W110" s="388"/>
      <c r="X110" s="388"/>
      <c r="Y110" s="388"/>
      <c r="Z110" s="388"/>
      <c r="AA110" s="388"/>
      <c r="AB110" s="388"/>
      <c r="AC110" s="388"/>
      <c r="AD110" s="388"/>
      <c r="AE110" s="388"/>
      <c r="AF110" s="388"/>
      <c r="AG110" s="383">
        <f>'SO 06.2 - Cesty u přehrad...'!J32</f>
        <v>0</v>
      </c>
      <c r="AH110" s="384"/>
      <c r="AI110" s="384"/>
      <c r="AJ110" s="384"/>
      <c r="AK110" s="384"/>
      <c r="AL110" s="384"/>
      <c r="AM110" s="384"/>
      <c r="AN110" s="383">
        <f t="shared" si="1"/>
        <v>0</v>
      </c>
      <c r="AO110" s="384"/>
      <c r="AP110" s="384"/>
      <c r="AQ110" s="76" t="s">
        <v>84</v>
      </c>
      <c r="AR110" s="39"/>
      <c r="AS110" s="77">
        <v>0</v>
      </c>
      <c r="AT110" s="78">
        <f t="shared" si="0"/>
        <v>0</v>
      </c>
      <c r="AU110" s="79">
        <f>'SO 06.2 - Cesty u přehrad...'!P126</f>
        <v>3.802156</v>
      </c>
      <c r="AV110" s="78">
        <f>'SO 06.2 - Cesty u přehrad...'!J35</f>
        <v>0</v>
      </c>
      <c r="AW110" s="78">
        <f>'SO 06.2 - Cesty u přehrad...'!J36</f>
        <v>0</v>
      </c>
      <c r="AX110" s="78">
        <f>'SO 06.2 - Cesty u přehrad...'!J37</f>
        <v>0</v>
      </c>
      <c r="AY110" s="78">
        <f>'SO 06.2 - Cesty u přehrad...'!J38</f>
        <v>0</v>
      </c>
      <c r="AZ110" s="78">
        <f>'SO 06.2 - Cesty u přehrad...'!F35</f>
        <v>0</v>
      </c>
      <c r="BA110" s="78">
        <f>'SO 06.2 - Cesty u přehrad...'!F36</f>
        <v>0</v>
      </c>
      <c r="BB110" s="78">
        <f>'SO 06.2 - Cesty u přehrad...'!F37</f>
        <v>0</v>
      </c>
      <c r="BC110" s="78">
        <f>'SO 06.2 - Cesty u přehrad...'!F38</f>
        <v>0</v>
      </c>
      <c r="BD110" s="80">
        <f>'SO 06.2 - Cesty u přehrad...'!F39</f>
        <v>0</v>
      </c>
      <c r="BT110" s="17" t="s">
        <v>80</v>
      </c>
      <c r="BV110" s="17" t="s">
        <v>73</v>
      </c>
      <c r="BW110" s="17" t="s">
        <v>127</v>
      </c>
      <c r="BX110" s="17" t="s">
        <v>121</v>
      </c>
      <c r="CL110" s="17" t="s">
        <v>1</v>
      </c>
    </row>
    <row r="111" spans="1:91" s="7" customFormat="1" ht="16.5" customHeight="1">
      <c r="A111" s="75" t="s">
        <v>81</v>
      </c>
      <c r="B111" s="65"/>
      <c r="C111" s="66"/>
      <c r="D111" s="382" t="s">
        <v>128</v>
      </c>
      <c r="E111" s="382"/>
      <c r="F111" s="382"/>
      <c r="G111" s="382"/>
      <c r="H111" s="382"/>
      <c r="I111" s="68"/>
      <c r="J111" s="382" t="s">
        <v>129</v>
      </c>
      <c r="K111" s="382"/>
      <c r="L111" s="382"/>
      <c r="M111" s="382"/>
      <c r="N111" s="382"/>
      <c r="O111" s="382"/>
      <c r="P111" s="382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  <c r="AB111" s="382"/>
      <c r="AC111" s="382"/>
      <c r="AD111" s="382"/>
      <c r="AE111" s="382"/>
      <c r="AF111" s="382"/>
      <c r="AG111" s="385">
        <f>'VRN - Vedlejší rozpočtové...'!J30</f>
        <v>0</v>
      </c>
      <c r="AH111" s="386"/>
      <c r="AI111" s="386"/>
      <c r="AJ111" s="386"/>
      <c r="AK111" s="386"/>
      <c r="AL111" s="386"/>
      <c r="AM111" s="386"/>
      <c r="AN111" s="385">
        <f>SUM(AG111,AT111)</f>
        <v>0</v>
      </c>
      <c r="AO111" s="386"/>
      <c r="AP111" s="386"/>
      <c r="AQ111" s="69" t="s">
        <v>77</v>
      </c>
      <c r="AR111" s="65"/>
      <c r="AS111" s="81">
        <v>0</v>
      </c>
      <c r="AT111" s="82">
        <f t="shared" si="0"/>
        <v>0</v>
      </c>
      <c r="AU111" s="83">
        <f>'VRN - Vedlejší rozpočtové...'!P120</f>
        <v>0</v>
      </c>
      <c r="AV111" s="82">
        <f>'VRN - Vedlejší rozpočtové...'!J33</f>
        <v>0</v>
      </c>
      <c r="AW111" s="82">
        <f>'VRN - Vedlejší rozpočtové...'!J34</f>
        <v>0</v>
      </c>
      <c r="AX111" s="82">
        <f>'VRN - Vedlejší rozpočtové...'!J35</f>
        <v>0</v>
      </c>
      <c r="AY111" s="82">
        <f>'VRN - Vedlejší rozpočtové...'!J36</f>
        <v>0</v>
      </c>
      <c r="AZ111" s="82">
        <f>'VRN - Vedlejší rozpočtové...'!F33</f>
        <v>0</v>
      </c>
      <c r="BA111" s="82">
        <f>'VRN - Vedlejší rozpočtové...'!F34</f>
        <v>0</v>
      </c>
      <c r="BB111" s="82">
        <f>'VRN - Vedlejší rozpočtové...'!F35</f>
        <v>0</v>
      </c>
      <c r="BC111" s="82">
        <f>'VRN - Vedlejší rozpočtové...'!F36</f>
        <v>0</v>
      </c>
      <c r="BD111" s="84">
        <f>'VRN - Vedlejší rozpočtové...'!F37</f>
        <v>0</v>
      </c>
      <c r="BT111" s="74" t="s">
        <v>78</v>
      </c>
      <c r="BV111" s="74" t="s">
        <v>73</v>
      </c>
      <c r="BW111" s="74" t="s">
        <v>130</v>
      </c>
      <c r="BX111" s="74" t="s">
        <v>4</v>
      </c>
      <c r="CL111" s="74" t="s">
        <v>1</v>
      </c>
      <c r="CM111" s="74" t="s">
        <v>80</v>
      </c>
    </row>
    <row r="112" spans="1:91" s="7" customFormat="1" ht="16.5" customHeight="1">
      <c r="A112" s="75"/>
      <c r="B112" s="65"/>
      <c r="C112" s="66"/>
      <c r="D112" s="67"/>
      <c r="E112" s="388" t="s">
        <v>779</v>
      </c>
      <c r="F112" s="388"/>
      <c r="G112" s="388"/>
      <c r="H112" s="67"/>
      <c r="I112" s="68"/>
      <c r="J112" s="382" t="s">
        <v>780</v>
      </c>
      <c r="K112" s="382"/>
      <c r="L112" s="382"/>
      <c r="M112" s="382"/>
      <c r="N112" s="382"/>
      <c r="O112" s="382"/>
      <c r="P112" s="382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  <c r="AB112" s="382"/>
      <c r="AC112" s="382"/>
      <c r="AD112" s="382"/>
      <c r="AE112" s="382"/>
      <c r="AF112" s="382"/>
      <c r="AG112" s="88"/>
      <c r="AH112" s="389">
        <f>'SO 07 Holého'!J30</f>
        <v>0</v>
      </c>
      <c r="AI112" s="390"/>
      <c r="AJ112" s="390"/>
      <c r="AK112" s="390"/>
      <c r="AL112" s="390"/>
      <c r="AM112" s="390"/>
      <c r="AN112" s="389">
        <f>'SO 07 Holého'!J39</f>
        <v>0</v>
      </c>
      <c r="AO112" s="390"/>
      <c r="AP112" s="390"/>
      <c r="AQ112" s="69"/>
      <c r="AR112" s="65"/>
      <c r="AS112" s="71"/>
      <c r="AT112" s="71"/>
      <c r="AU112" s="72"/>
      <c r="AV112" s="71"/>
      <c r="AW112" s="71"/>
      <c r="AX112" s="71"/>
      <c r="AY112" s="71"/>
      <c r="AZ112" s="71"/>
      <c r="BA112" s="71"/>
      <c r="BB112" s="71"/>
      <c r="BC112" s="71"/>
      <c r="BD112" s="71"/>
      <c r="BT112" s="74"/>
      <c r="BV112" s="74"/>
      <c r="BW112" s="74"/>
      <c r="BX112" s="74"/>
      <c r="CL112" s="74"/>
      <c r="CM112" s="74"/>
    </row>
    <row r="113" spans="1:57" s="2" customFormat="1" ht="30" customHeight="1">
      <c r="A113" s="87"/>
      <c r="B113" s="22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2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</row>
    <row r="114" spans="1:57" s="2" customFormat="1" ht="6.95" customHeight="1">
      <c r="A114" s="21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22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</row>
    <row r="118" spans="38:44" ht="12">
      <c r="AL118" s="379"/>
      <c r="AM118" s="379"/>
      <c r="AN118" s="379"/>
      <c r="AO118" s="379"/>
      <c r="AP118" s="380"/>
      <c r="AQ118" s="380"/>
      <c r="AR118" s="380"/>
    </row>
  </sheetData>
  <sheetProtection algorithmName="SHA-512" hashValue="D3WwW0In2WcAqhxrv9SFm4M1L3PulXT5mU3U5G/f/9qH3rXfLgVW7CKsluAcR7HbTUtgpLcxjBLwUky9BBuJpg==" saltValue="O7bhukb1rMXmaNfEohoETQ==" spinCount="100000" sheet="1" objects="1" scenarios="1" selectLockedCells="1"/>
  <mergeCells count="111">
    <mergeCell ref="C92:G92"/>
    <mergeCell ref="D101:H101"/>
    <mergeCell ref="D104:H104"/>
    <mergeCell ref="D98:H98"/>
    <mergeCell ref="D95:H95"/>
    <mergeCell ref="E103:I103"/>
    <mergeCell ref="E102:I102"/>
    <mergeCell ref="E100:I100"/>
    <mergeCell ref="E99:I99"/>
    <mergeCell ref="E97:I97"/>
    <mergeCell ref="E96:I96"/>
    <mergeCell ref="I92:AF92"/>
    <mergeCell ref="J98:AF98"/>
    <mergeCell ref="J101:AF101"/>
    <mergeCell ref="J104:AF104"/>
    <mergeCell ref="J95:AF95"/>
    <mergeCell ref="K96:AF96"/>
    <mergeCell ref="K100:AF100"/>
    <mergeCell ref="K97:AF97"/>
    <mergeCell ref="K99:AF99"/>
    <mergeCell ref="K103:AF103"/>
    <mergeCell ref="K102:AF102"/>
    <mergeCell ref="E106:I106"/>
    <mergeCell ref="K106:AF106"/>
    <mergeCell ref="E107:I107"/>
    <mergeCell ref="K107:AF107"/>
    <mergeCell ref="D108:H108"/>
    <mergeCell ref="J108:AF108"/>
    <mergeCell ref="AG102:AM102"/>
    <mergeCell ref="AG103:AM103"/>
    <mergeCell ref="AG104:AM104"/>
    <mergeCell ref="K110:AF110"/>
    <mergeCell ref="D111:H111"/>
    <mergeCell ref="J111:AF111"/>
    <mergeCell ref="AG94:AM94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AK30:AO30"/>
    <mergeCell ref="L30:P30"/>
    <mergeCell ref="W30:AE30"/>
    <mergeCell ref="W31:AE31"/>
    <mergeCell ref="AK31:AO31"/>
    <mergeCell ref="L31:P31"/>
    <mergeCell ref="L32:P32"/>
    <mergeCell ref="L85:AO85"/>
    <mergeCell ref="D105:H105"/>
    <mergeCell ref="J105:AF105"/>
    <mergeCell ref="AR2:BE2"/>
    <mergeCell ref="AG101:AM101"/>
    <mergeCell ref="AG95:AM95"/>
    <mergeCell ref="AG100:AM100"/>
    <mergeCell ref="AG92:AM92"/>
    <mergeCell ref="AG99:AM99"/>
    <mergeCell ref="AG97:AM97"/>
    <mergeCell ref="AG96:AM96"/>
    <mergeCell ref="AG98:AM98"/>
    <mergeCell ref="AM87:AN87"/>
    <mergeCell ref="AM90:AP90"/>
    <mergeCell ref="AM89:AP89"/>
    <mergeCell ref="AN92:AP92"/>
    <mergeCell ref="AN101:AP101"/>
    <mergeCell ref="AN100:AP100"/>
    <mergeCell ref="AN99:AP99"/>
    <mergeCell ref="AN98:AP98"/>
    <mergeCell ref="AN97:AP97"/>
    <mergeCell ref="AN96:AP96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4:AP104"/>
    <mergeCell ref="AN102:AP102"/>
    <mergeCell ref="AN103:AP103"/>
    <mergeCell ref="AL118:AN118"/>
    <mergeCell ref="AO118:AR118"/>
    <mergeCell ref="D14:AG14"/>
    <mergeCell ref="J112:AF112"/>
    <mergeCell ref="AN109:AP109"/>
    <mergeCell ref="AG109:AM109"/>
    <mergeCell ref="AN110:AP110"/>
    <mergeCell ref="AG110:AM110"/>
    <mergeCell ref="AN111:AP111"/>
    <mergeCell ref="AG111:AM111"/>
    <mergeCell ref="AN94:AP94"/>
    <mergeCell ref="E112:G112"/>
    <mergeCell ref="AN112:AP112"/>
    <mergeCell ref="AH112:AM112"/>
    <mergeCell ref="W32:AE32"/>
    <mergeCell ref="AK32:AO32"/>
    <mergeCell ref="L33:P33"/>
    <mergeCell ref="W33:AE33"/>
    <mergeCell ref="AK33:AO33"/>
    <mergeCell ref="AK35:AO35"/>
    <mergeCell ref="X35:AB35"/>
    <mergeCell ref="E109:I109"/>
    <mergeCell ref="K109:AF109"/>
    <mergeCell ref="E110:I110"/>
  </mergeCells>
  <hyperlinks>
    <hyperlink ref="A96" location="'SO 01.1 - Park Paměti nár...'!C2" display="/"/>
    <hyperlink ref="A97" location="'SO 01.2 - Park Paměti nár...'!C2" display="/"/>
    <hyperlink ref="A99" location="'SO 02.1 - Park Clam-Galla...'!C2" display="/"/>
    <hyperlink ref="A100" location="'SO 02.2 - Park Clam-Galla...'!C2" display="/"/>
    <hyperlink ref="A102" location="'SO 03.1 - Park Zborovská ...'!C2" display="/"/>
    <hyperlink ref="A103" location="'SO 03.2 - Park Zborovská ...'!C2" display="/"/>
    <hyperlink ref="A104" location="'SO 04 - Park Riegrova (u ...'!C2" display="/"/>
    <hyperlink ref="A106" location="'SO 05.1 - Park u Viladomů...'!C2" display="/"/>
    <hyperlink ref="A107" location="'SO 05.2 - Park u Viladomů...'!C2" display="/"/>
    <hyperlink ref="A109" location="'SO 06.1 - Cesty u přehrad...'!C2" display="/"/>
    <hyperlink ref="A110" location="'SO 06.2 - Cesty u přehrad...'!C2" display="/"/>
    <hyperlink ref="A111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7"/>
  <sheetViews>
    <sheetView showGridLines="0" workbookViewId="0" topLeftCell="A130">
      <selection activeCell="I146" sqref="I146"/>
    </sheetView>
  </sheetViews>
  <sheetFormatPr defaultColWidth="9.140625" defaultRowHeight="12"/>
  <cols>
    <col min="1" max="1" width="8.28125" style="85" customWidth="1"/>
    <col min="2" max="2" width="1.1484375" style="85" customWidth="1"/>
    <col min="3" max="3" width="4.140625" style="85" customWidth="1"/>
    <col min="4" max="4" width="4.28125" style="85" customWidth="1"/>
    <col min="5" max="5" width="17.140625" style="85" customWidth="1"/>
    <col min="6" max="6" width="50.8515625" style="85" customWidth="1"/>
    <col min="7" max="7" width="7.421875" style="85" customWidth="1"/>
    <col min="8" max="8" width="14.00390625" style="85" customWidth="1"/>
    <col min="9" max="9" width="15.8515625" style="85" customWidth="1"/>
    <col min="10" max="10" width="22.28125" style="85" customWidth="1"/>
    <col min="11" max="11" width="22.28125" style="85" hidden="1" customWidth="1"/>
    <col min="12" max="12" width="9.28125" style="85" customWidth="1"/>
    <col min="13" max="13" width="10.8515625" style="85" hidden="1" customWidth="1"/>
    <col min="14" max="14" width="9.28125" style="85" hidden="1" customWidth="1"/>
    <col min="15" max="20" width="14.140625" style="85" hidden="1" customWidth="1"/>
    <col min="21" max="21" width="16.28125" style="85" hidden="1" customWidth="1"/>
    <col min="22" max="22" width="12.28125" style="85" customWidth="1"/>
    <col min="23" max="23" width="16.28125" style="85" customWidth="1"/>
    <col min="24" max="24" width="12.28125" style="85" customWidth="1"/>
    <col min="25" max="25" width="15.00390625" style="85" customWidth="1"/>
    <col min="26" max="26" width="11.00390625" style="85" customWidth="1"/>
    <col min="27" max="27" width="15.00390625" style="85" customWidth="1"/>
    <col min="28" max="28" width="16.28125" style="85" customWidth="1"/>
    <col min="29" max="29" width="11.00390625" style="85" customWidth="1"/>
    <col min="30" max="30" width="15.00390625" style="85" customWidth="1"/>
    <col min="31" max="31" width="16.28125" style="85" customWidth="1"/>
    <col min="32" max="43" width="9.28125" style="85" customWidth="1"/>
    <col min="44" max="65" width="9.28125" style="85" hidden="1" customWidth="1"/>
    <col min="66" max="16384" width="9.28125" style="85" customWidth="1"/>
  </cols>
  <sheetData>
    <row r="1" ht="12"/>
    <row r="2" spans="12:46" ht="36.95" customHeight="1">
      <c r="L2" s="423" t="s">
        <v>5</v>
      </c>
      <c r="M2" s="424"/>
      <c r="N2" s="424"/>
      <c r="O2" s="424"/>
      <c r="P2" s="424"/>
      <c r="Q2" s="424"/>
      <c r="R2" s="424"/>
      <c r="S2" s="424"/>
      <c r="T2" s="424"/>
      <c r="U2" s="424"/>
      <c r="V2" s="424"/>
      <c r="AT2" s="89" t="s">
        <v>118</v>
      </c>
    </row>
    <row r="3" spans="2:46" ht="6.95" customHeight="1">
      <c r="B3" s="90"/>
      <c r="C3" s="91"/>
      <c r="D3" s="91"/>
      <c r="E3" s="91"/>
      <c r="F3" s="91"/>
      <c r="G3" s="91"/>
      <c r="H3" s="91"/>
      <c r="I3" s="91"/>
      <c r="J3" s="91"/>
      <c r="K3" s="91"/>
      <c r="L3" s="92"/>
      <c r="AT3" s="89" t="s">
        <v>80</v>
      </c>
    </row>
    <row r="4" spans="2:46" ht="24.95" customHeight="1">
      <c r="B4" s="92"/>
      <c r="D4" s="93" t="s">
        <v>131</v>
      </c>
      <c r="L4" s="92"/>
      <c r="M4" s="94" t="s">
        <v>10</v>
      </c>
      <c r="AT4" s="89" t="s">
        <v>3</v>
      </c>
    </row>
    <row r="5" spans="2:12" ht="6.95" customHeight="1">
      <c r="B5" s="92"/>
      <c r="L5" s="92"/>
    </row>
    <row r="6" spans="2:12" ht="12" customHeight="1">
      <c r="B6" s="92"/>
      <c r="D6" s="95" t="s">
        <v>14</v>
      </c>
      <c r="L6" s="92"/>
    </row>
    <row r="7" spans="2:12" ht="16.5" customHeight="1">
      <c r="B7" s="92"/>
      <c r="E7" s="425" t="str">
        <f>'Rekapitulace stavby'!K6</f>
        <v>Obnova parkových cest v Liberci</v>
      </c>
      <c r="F7" s="426"/>
      <c r="G7" s="426"/>
      <c r="H7" s="426"/>
      <c r="L7" s="92"/>
    </row>
    <row r="8" spans="2:12" ht="12" customHeight="1">
      <c r="B8" s="92"/>
      <c r="D8" s="95" t="s">
        <v>132</v>
      </c>
      <c r="L8" s="92"/>
    </row>
    <row r="9" spans="1:31" s="99" customFormat="1" ht="16.5" customHeight="1">
      <c r="A9" s="96"/>
      <c r="B9" s="97"/>
      <c r="C9" s="96"/>
      <c r="D9" s="96"/>
      <c r="E9" s="425" t="s">
        <v>414</v>
      </c>
      <c r="F9" s="422"/>
      <c r="G9" s="422"/>
      <c r="H9" s="422"/>
      <c r="I9" s="96"/>
      <c r="J9" s="96"/>
      <c r="K9" s="96"/>
      <c r="L9" s="98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</row>
    <row r="10" spans="1:31" s="99" customFormat="1" ht="12" customHeight="1">
      <c r="A10" s="96"/>
      <c r="B10" s="97"/>
      <c r="C10" s="96"/>
      <c r="D10" s="95" t="s">
        <v>134</v>
      </c>
      <c r="E10" s="96"/>
      <c r="F10" s="96"/>
      <c r="G10" s="96"/>
      <c r="H10" s="96"/>
      <c r="I10" s="96"/>
      <c r="J10" s="96"/>
      <c r="K10" s="96"/>
      <c r="L10" s="98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s="99" customFormat="1" ht="30" customHeight="1">
      <c r="A11" s="96"/>
      <c r="B11" s="97"/>
      <c r="C11" s="96"/>
      <c r="D11" s="96"/>
      <c r="E11" s="421" t="s">
        <v>426</v>
      </c>
      <c r="F11" s="422"/>
      <c r="G11" s="422"/>
      <c r="H11" s="422"/>
      <c r="I11" s="96"/>
      <c r="J11" s="96"/>
      <c r="K11" s="96"/>
      <c r="L11" s="98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s="99" customFormat="1" ht="12">
      <c r="A12" s="96"/>
      <c r="B12" s="97"/>
      <c r="C12" s="96"/>
      <c r="D12" s="96"/>
      <c r="E12" s="96"/>
      <c r="F12" s="96"/>
      <c r="G12" s="96"/>
      <c r="H12" s="96"/>
      <c r="I12" s="96"/>
      <c r="J12" s="96"/>
      <c r="K12" s="96"/>
      <c r="L12" s="98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</row>
    <row r="13" spans="1:31" s="99" customFormat="1" ht="12" customHeight="1">
      <c r="A13" s="96"/>
      <c r="B13" s="97"/>
      <c r="C13" s="96"/>
      <c r="D13" s="95" t="s">
        <v>16</v>
      </c>
      <c r="E13" s="96"/>
      <c r="F13" s="100" t="s">
        <v>1</v>
      </c>
      <c r="G13" s="96"/>
      <c r="H13" s="96"/>
      <c r="I13" s="95" t="s">
        <v>17</v>
      </c>
      <c r="J13" s="100" t="s">
        <v>1</v>
      </c>
      <c r="K13" s="96"/>
      <c r="L13" s="98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s="99" customFormat="1" ht="12" customHeight="1">
      <c r="A14" s="96"/>
      <c r="B14" s="97"/>
      <c r="C14" s="96"/>
      <c r="D14" s="95" t="s">
        <v>18</v>
      </c>
      <c r="E14" s="96"/>
      <c r="F14" s="100" t="s">
        <v>19</v>
      </c>
      <c r="G14" s="96"/>
      <c r="H14" s="96"/>
      <c r="I14" s="95" t="s">
        <v>20</v>
      </c>
      <c r="J14" s="101" t="str">
        <f>'Rekapitulace stavby'!AN8</f>
        <v>vyplň údaj</v>
      </c>
      <c r="K14" s="96"/>
      <c r="L14" s="98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s="99" customFormat="1" ht="10.9" customHeight="1">
      <c r="A15" s="96"/>
      <c r="B15" s="97"/>
      <c r="C15" s="96"/>
      <c r="D15" s="96"/>
      <c r="E15" s="96"/>
      <c r="F15" s="96"/>
      <c r="G15" s="96"/>
      <c r="H15" s="96"/>
      <c r="I15" s="96"/>
      <c r="J15" s="96"/>
      <c r="K15" s="96"/>
      <c r="L15" s="98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s="99" customFormat="1" ht="12" customHeight="1">
      <c r="A16" s="96"/>
      <c r="B16" s="97"/>
      <c r="C16" s="96"/>
      <c r="D16" s="95" t="s">
        <v>21</v>
      </c>
      <c r="E16" s="96"/>
      <c r="F16" s="96"/>
      <c r="G16" s="96"/>
      <c r="H16" s="96"/>
      <c r="I16" s="95" t="s">
        <v>22</v>
      </c>
      <c r="J16" s="100" t="s">
        <v>1</v>
      </c>
      <c r="K16" s="96"/>
      <c r="L16" s="98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s="99" customFormat="1" ht="18" customHeight="1">
      <c r="A17" s="96"/>
      <c r="B17" s="97"/>
      <c r="C17" s="96"/>
      <c r="D17" s="96"/>
      <c r="E17" s="100" t="s">
        <v>23</v>
      </c>
      <c r="F17" s="96"/>
      <c r="G17" s="96"/>
      <c r="H17" s="96"/>
      <c r="I17" s="95" t="s">
        <v>24</v>
      </c>
      <c r="J17" s="100" t="s">
        <v>1</v>
      </c>
      <c r="K17" s="96"/>
      <c r="L17" s="98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1" s="99" customFormat="1" ht="6.95" customHeight="1">
      <c r="A18" s="96"/>
      <c r="B18" s="97"/>
      <c r="C18" s="96"/>
      <c r="D18" s="96"/>
      <c r="E18" s="96"/>
      <c r="F18" s="96"/>
      <c r="G18" s="96"/>
      <c r="H18" s="96"/>
      <c r="I18" s="96"/>
      <c r="J18" s="96"/>
      <c r="K18" s="96"/>
      <c r="L18" s="98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1:31" s="99" customFormat="1" ht="12" customHeight="1">
      <c r="A19" s="96"/>
      <c r="B19" s="97"/>
      <c r="C19" s="96"/>
      <c r="D19" s="95" t="s">
        <v>25</v>
      </c>
      <c r="E19" s="96"/>
      <c r="F19" s="96"/>
      <c r="G19" s="96"/>
      <c r="H19" s="96"/>
      <c r="I19" s="95" t="s">
        <v>22</v>
      </c>
      <c r="J19" s="102" t="str">
        <f>'Rekapitulace stavby'!AN13</f>
        <v>vyplň údaj</v>
      </c>
      <c r="K19" s="96"/>
      <c r="L19" s="98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1:31" s="99" customFormat="1" ht="18" customHeight="1">
      <c r="A20" s="96"/>
      <c r="B20" s="97"/>
      <c r="C20" s="96"/>
      <c r="D20" s="96"/>
      <c r="E20" s="427" t="str">
        <f>'Rekapitulace stavby'!D14</f>
        <v>vyplň údaj</v>
      </c>
      <c r="F20" s="427"/>
      <c r="G20" s="427"/>
      <c r="H20" s="427"/>
      <c r="I20" s="95" t="s">
        <v>24</v>
      </c>
      <c r="J20" s="102" t="str">
        <f>'Rekapitulace stavby'!AN14</f>
        <v>vyplň údaj</v>
      </c>
      <c r="K20" s="96"/>
      <c r="L20" s="98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1:31" s="99" customFormat="1" ht="6.95" customHeight="1">
      <c r="A21" s="96"/>
      <c r="B21" s="97"/>
      <c r="C21" s="96"/>
      <c r="D21" s="96"/>
      <c r="E21" s="96"/>
      <c r="F21" s="96"/>
      <c r="G21" s="96"/>
      <c r="H21" s="96"/>
      <c r="I21" s="96"/>
      <c r="J21" s="96"/>
      <c r="K21" s="96"/>
      <c r="L21" s="98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1:31" s="99" customFormat="1" ht="12" customHeight="1">
      <c r="A22" s="96"/>
      <c r="B22" s="97"/>
      <c r="C22" s="96"/>
      <c r="D22" s="95" t="s">
        <v>27</v>
      </c>
      <c r="E22" s="96"/>
      <c r="F22" s="96"/>
      <c r="G22" s="96"/>
      <c r="H22" s="96"/>
      <c r="I22" s="95" t="s">
        <v>22</v>
      </c>
      <c r="J22" s="100" t="str">
        <f>IF('Rekapitulace stavby'!AN16="","",'Rekapitulace stavby'!AN16)</f>
        <v/>
      </c>
      <c r="K22" s="96"/>
      <c r="L22" s="98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1:31" s="99" customFormat="1" ht="18" customHeight="1">
      <c r="A23" s="96"/>
      <c r="B23" s="97"/>
      <c r="C23" s="96"/>
      <c r="D23" s="96"/>
      <c r="E23" s="100" t="str">
        <f>IF('Rekapitulace stavby'!E17="","",'Rekapitulace stavby'!E17)</f>
        <v xml:space="preserve"> </v>
      </c>
      <c r="F23" s="96"/>
      <c r="G23" s="96"/>
      <c r="H23" s="96"/>
      <c r="I23" s="95" t="s">
        <v>24</v>
      </c>
      <c r="J23" s="100" t="str">
        <f>IF('Rekapitulace stavby'!AN17="","",'Rekapitulace stavby'!AN17)</f>
        <v/>
      </c>
      <c r="K23" s="96"/>
      <c r="L23" s="98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</row>
    <row r="24" spans="1:31" s="99" customFormat="1" ht="6.95" customHeight="1">
      <c r="A24" s="96"/>
      <c r="B24" s="97"/>
      <c r="C24" s="96"/>
      <c r="D24" s="96"/>
      <c r="E24" s="96"/>
      <c r="F24" s="96"/>
      <c r="G24" s="96"/>
      <c r="H24" s="96"/>
      <c r="I24" s="96"/>
      <c r="J24" s="96"/>
      <c r="K24" s="96"/>
      <c r="L24" s="98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</row>
    <row r="25" spans="1:31" s="99" customFormat="1" ht="12" customHeight="1">
      <c r="A25" s="96"/>
      <c r="B25" s="97"/>
      <c r="C25" s="96"/>
      <c r="D25" s="95" t="s">
        <v>29</v>
      </c>
      <c r="E25" s="96"/>
      <c r="F25" s="96"/>
      <c r="G25" s="96"/>
      <c r="H25" s="96"/>
      <c r="I25" s="95" t="s">
        <v>22</v>
      </c>
      <c r="J25" s="100" t="str">
        <f>IF('Rekapitulace stavby'!AN19="","",'Rekapitulace stavby'!AN19)</f>
        <v/>
      </c>
      <c r="K25" s="96"/>
      <c r="L25" s="98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s="99" customFormat="1" ht="18" customHeight="1">
      <c r="A26" s="96"/>
      <c r="B26" s="97"/>
      <c r="C26" s="96"/>
      <c r="D26" s="96"/>
      <c r="E26" s="100" t="str">
        <f>IF('Rekapitulace stavby'!E20="","",'Rekapitulace stavby'!E20)</f>
        <v xml:space="preserve"> </v>
      </c>
      <c r="F26" s="96"/>
      <c r="G26" s="96"/>
      <c r="H26" s="96"/>
      <c r="I26" s="95" t="s">
        <v>24</v>
      </c>
      <c r="J26" s="100" t="str">
        <f>IF('Rekapitulace stavby'!AN20="","",'Rekapitulace stavby'!AN20)</f>
        <v/>
      </c>
      <c r="K26" s="96"/>
      <c r="L26" s="98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1:31" s="99" customFormat="1" ht="6.95" customHeight="1">
      <c r="A27" s="96"/>
      <c r="B27" s="97"/>
      <c r="C27" s="96"/>
      <c r="D27" s="96"/>
      <c r="E27" s="96"/>
      <c r="F27" s="96"/>
      <c r="G27" s="96"/>
      <c r="H27" s="96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99" customFormat="1" ht="12" customHeight="1">
      <c r="A28" s="96"/>
      <c r="B28" s="97"/>
      <c r="C28" s="96"/>
      <c r="D28" s="95" t="s">
        <v>30</v>
      </c>
      <c r="E28" s="96"/>
      <c r="F28" s="96"/>
      <c r="G28" s="96"/>
      <c r="H28" s="96"/>
      <c r="I28" s="96"/>
      <c r="J28" s="96"/>
      <c r="K28" s="96"/>
      <c r="L28" s="98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1:31" s="106" customFormat="1" ht="16.5" customHeight="1">
      <c r="A29" s="103"/>
      <c r="B29" s="104"/>
      <c r="C29" s="103"/>
      <c r="D29" s="103"/>
      <c r="E29" s="428" t="s">
        <v>1</v>
      </c>
      <c r="F29" s="428"/>
      <c r="G29" s="428"/>
      <c r="H29" s="42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99" customFormat="1" ht="6.95" customHeight="1">
      <c r="A30" s="96"/>
      <c r="B30" s="97"/>
      <c r="C30" s="96"/>
      <c r="D30" s="96"/>
      <c r="E30" s="96"/>
      <c r="F30" s="96"/>
      <c r="G30" s="96"/>
      <c r="H30" s="96"/>
      <c r="I30" s="96"/>
      <c r="J30" s="96"/>
      <c r="K30" s="96"/>
      <c r="L30" s="98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</row>
    <row r="31" spans="1:31" s="99" customFormat="1" ht="6.95" customHeight="1">
      <c r="A31" s="96"/>
      <c r="B31" s="97"/>
      <c r="C31" s="96"/>
      <c r="D31" s="107"/>
      <c r="E31" s="107"/>
      <c r="F31" s="107"/>
      <c r="G31" s="107"/>
      <c r="H31" s="107"/>
      <c r="I31" s="107"/>
      <c r="J31" s="107"/>
      <c r="K31" s="107"/>
      <c r="L31" s="98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</row>
    <row r="32" spans="1:31" s="99" customFormat="1" ht="25.35" customHeight="1">
      <c r="A32" s="96"/>
      <c r="B32" s="97"/>
      <c r="C32" s="96"/>
      <c r="D32" s="108" t="s">
        <v>31</v>
      </c>
      <c r="E32" s="96"/>
      <c r="F32" s="96"/>
      <c r="G32" s="96"/>
      <c r="H32" s="96"/>
      <c r="I32" s="96"/>
      <c r="J32" s="109">
        <f>ROUND(J125,2)</f>
        <v>0</v>
      </c>
      <c r="K32" s="96"/>
      <c r="L32" s="98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</row>
    <row r="33" spans="1:31" s="99" customFormat="1" ht="6.95" customHeight="1">
      <c r="A33" s="96"/>
      <c r="B33" s="97"/>
      <c r="C33" s="96"/>
      <c r="D33" s="107"/>
      <c r="E33" s="107"/>
      <c r="F33" s="107"/>
      <c r="G33" s="107"/>
      <c r="H33" s="107"/>
      <c r="I33" s="107"/>
      <c r="J33" s="107"/>
      <c r="K33" s="107"/>
      <c r="L33" s="98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</row>
    <row r="34" spans="1:31" s="99" customFormat="1" ht="14.45" customHeight="1">
      <c r="A34" s="96"/>
      <c r="B34" s="97"/>
      <c r="C34" s="96"/>
      <c r="D34" s="96"/>
      <c r="E34" s="96"/>
      <c r="F34" s="110" t="s">
        <v>33</v>
      </c>
      <c r="G34" s="96"/>
      <c r="H34" s="96"/>
      <c r="I34" s="110" t="s">
        <v>32</v>
      </c>
      <c r="J34" s="110" t="s">
        <v>34</v>
      </c>
      <c r="K34" s="96"/>
      <c r="L34" s="98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</row>
    <row r="35" spans="1:31" s="99" customFormat="1" ht="14.45" customHeight="1">
      <c r="A35" s="96"/>
      <c r="B35" s="97"/>
      <c r="C35" s="96"/>
      <c r="D35" s="111" t="s">
        <v>35</v>
      </c>
      <c r="E35" s="95" t="s">
        <v>36</v>
      </c>
      <c r="F35" s="112">
        <f>ROUND((SUM(BE125:BE146)),2)</f>
        <v>0</v>
      </c>
      <c r="G35" s="96"/>
      <c r="H35" s="96"/>
      <c r="I35" s="113">
        <v>0.21</v>
      </c>
      <c r="J35" s="112">
        <f>ROUND(((SUM(BE125:BE146))*I35),2)</f>
        <v>0</v>
      </c>
      <c r="K35" s="96"/>
      <c r="L35" s="98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</row>
    <row r="36" spans="1:31" s="99" customFormat="1" ht="14.45" customHeight="1">
      <c r="A36" s="96"/>
      <c r="B36" s="97"/>
      <c r="C36" s="96"/>
      <c r="D36" s="96"/>
      <c r="E36" s="95" t="s">
        <v>37</v>
      </c>
      <c r="F36" s="112">
        <f>ROUND((SUM(BF125:BF146)),2)</f>
        <v>0</v>
      </c>
      <c r="G36" s="96"/>
      <c r="H36" s="96"/>
      <c r="I36" s="113">
        <v>0.15</v>
      </c>
      <c r="J36" s="112">
        <f>ROUND(((SUM(BF125:BF146))*I36),2)</f>
        <v>0</v>
      </c>
      <c r="K36" s="96"/>
      <c r="L36" s="98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</row>
    <row r="37" spans="1:31" s="99" customFormat="1" ht="14.45" customHeight="1" hidden="1">
      <c r="A37" s="96"/>
      <c r="B37" s="97"/>
      <c r="C37" s="96"/>
      <c r="D37" s="96"/>
      <c r="E37" s="95" t="s">
        <v>38</v>
      </c>
      <c r="F37" s="112">
        <f>ROUND((SUM(BG125:BG146)),2)</f>
        <v>0</v>
      </c>
      <c r="G37" s="96"/>
      <c r="H37" s="96"/>
      <c r="I37" s="113">
        <v>0.21</v>
      </c>
      <c r="J37" s="112">
        <f>0</f>
        <v>0</v>
      </c>
      <c r="K37" s="96"/>
      <c r="L37" s="98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</row>
    <row r="38" spans="1:31" s="99" customFormat="1" ht="14.45" customHeight="1" hidden="1">
      <c r="A38" s="96"/>
      <c r="B38" s="97"/>
      <c r="C38" s="96"/>
      <c r="D38" s="96"/>
      <c r="E38" s="95" t="s">
        <v>39</v>
      </c>
      <c r="F38" s="112">
        <f>ROUND((SUM(BH125:BH146)),2)</f>
        <v>0</v>
      </c>
      <c r="G38" s="96"/>
      <c r="H38" s="96"/>
      <c r="I38" s="113">
        <v>0.15</v>
      </c>
      <c r="J38" s="112">
        <f>0</f>
        <v>0</v>
      </c>
      <c r="K38" s="96"/>
      <c r="L38" s="98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</row>
    <row r="39" spans="1:31" s="99" customFormat="1" ht="14.45" customHeight="1" hidden="1">
      <c r="A39" s="96"/>
      <c r="B39" s="97"/>
      <c r="C39" s="96"/>
      <c r="D39" s="96"/>
      <c r="E39" s="95" t="s">
        <v>40</v>
      </c>
      <c r="F39" s="112">
        <f>ROUND((SUM(BI125:BI146)),2)</f>
        <v>0</v>
      </c>
      <c r="G39" s="96"/>
      <c r="H39" s="96"/>
      <c r="I39" s="113">
        <v>0</v>
      </c>
      <c r="J39" s="112">
        <f>0</f>
        <v>0</v>
      </c>
      <c r="K39" s="96"/>
      <c r="L39" s="98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</row>
    <row r="40" spans="1:31" s="99" customFormat="1" ht="6.95" customHeight="1">
      <c r="A40" s="96"/>
      <c r="B40" s="97"/>
      <c r="C40" s="96"/>
      <c r="D40" s="96"/>
      <c r="E40" s="96"/>
      <c r="F40" s="96"/>
      <c r="G40" s="96"/>
      <c r="H40" s="96"/>
      <c r="I40" s="96"/>
      <c r="J40" s="96"/>
      <c r="K40" s="96"/>
      <c r="L40" s="98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</row>
    <row r="41" spans="1:31" s="99" customFormat="1" ht="25.35" customHeight="1">
      <c r="A41" s="96"/>
      <c r="B41" s="97"/>
      <c r="C41" s="114"/>
      <c r="D41" s="115" t="s">
        <v>41</v>
      </c>
      <c r="E41" s="116"/>
      <c r="F41" s="116"/>
      <c r="G41" s="117" t="s">
        <v>42</v>
      </c>
      <c r="H41" s="118" t="s">
        <v>43</v>
      </c>
      <c r="I41" s="116"/>
      <c r="J41" s="119">
        <f>SUM(J32:J39)</f>
        <v>0</v>
      </c>
      <c r="K41" s="120"/>
      <c r="L41" s="98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</row>
    <row r="42" spans="1:31" s="99" customFormat="1" ht="14.45" customHeight="1">
      <c r="A42" s="96"/>
      <c r="B42" s="97"/>
      <c r="C42" s="96"/>
      <c r="D42" s="96"/>
      <c r="E42" s="96"/>
      <c r="F42" s="96"/>
      <c r="G42" s="96"/>
      <c r="H42" s="96"/>
      <c r="I42" s="96"/>
      <c r="J42" s="96"/>
      <c r="K42" s="96"/>
      <c r="L42" s="98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</row>
    <row r="43" spans="2:12" ht="14.45" customHeight="1">
      <c r="B43" s="92"/>
      <c r="L43" s="92"/>
    </row>
    <row r="44" spans="2:12" ht="14.45" customHeight="1">
      <c r="B44" s="92"/>
      <c r="L44" s="92"/>
    </row>
    <row r="45" spans="2:12" ht="14.45" customHeight="1">
      <c r="B45" s="92"/>
      <c r="L45" s="92"/>
    </row>
    <row r="46" spans="2:12" ht="14.45" customHeight="1">
      <c r="B46" s="92"/>
      <c r="L46" s="92"/>
    </row>
    <row r="47" spans="2:12" ht="14.45" customHeight="1">
      <c r="B47" s="92"/>
      <c r="L47" s="92"/>
    </row>
    <row r="48" spans="2:12" ht="14.45" customHeight="1">
      <c r="B48" s="92"/>
      <c r="L48" s="92"/>
    </row>
    <row r="49" spans="2:12" ht="14.45" customHeight="1">
      <c r="B49" s="92"/>
      <c r="L49" s="92"/>
    </row>
    <row r="50" spans="2:12" s="99" customFormat="1" ht="14.45" customHeight="1">
      <c r="B50" s="98"/>
      <c r="D50" s="121" t="s">
        <v>44</v>
      </c>
      <c r="E50" s="122"/>
      <c r="F50" s="122"/>
      <c r="G50" s="121" t="s">
        <v>45</v>
      </c>
      <c r="H50" s="122"/>
      <c r="I50" s="122"/>
      <c r="J50" s="122"/>
      <c r="K50" s="122"/>
      <c r="L50" s="98"/>
    </row>
    <row r="51" spans="2:12" ht="12">
      <c r="B51" s="92"/>
      <c r="L51" s="92"/>
    </row>
    <row r="52" spans="2:12" ht="12">
      <c r="B52" s="92"/>
      <c r="L52" s="92"/>
    </row>
    <row r="53" spans="2:12" ht="12">
      <c r="B53" s="92"/>
      <c r="L53" s="92"/>
    </row>
    <row r="54" spans="2:12" ht="12">
      <c r="B54" s="92"/>
      <c r="L54" s="92"/>
    </row>
    <row r="55" spans="2:12" ht="12">
      <c r="B55" s="92"/>
      <c r="L55" s="92"/>
    </row>
    <row r="56" spans="2:12" ht="12">
      <c r="B56" s="92"/>
      <c r="L56" s="92"/>
    </row>
    <row r="57" spans="2:12" ht="12">
      <c r="B57" s="92"/>
      <c r="L57" s="92"/>
    </row>
    <row r="58" spans="2:12" ht="12">
      <c r="B58" s="92"/>
      <c r="L58" s="92"/>
    </row>
    <row r="59" spans="2:12" ht="12">
      <c r="B59" s="92"/>
      <c r="L59" s="92"/>
    </row>
    <row r="60" spans="2:12" ht="12">
      <c r="B60" s="92"/>
      <c r="L60" s="92"/>
    </row>
    <row r="61" spans="1:31" s="99" customFormat="1" ht="12.75">
      <c r="A61" s="96"/>
      <c r="B61" s="97"/>
      <c r="C61" s="96"/>
      <c r="D61" s="123" t="s">
        <v>46</v>
      </c>
      <c r="E61" s="124"/>
      <c r="F61" s="125" t="s">
        <v>47</v>
      </c>
      <c r="G61" s="123" t="s">
        <v>46</v>
      </c>
      <c r="H61" s="124"/>
      <c r="I61" s="124"/>
      <c r="J61" s="126" t="s">
        <v>47</v>
      </c>
      <c r="K61" s="124"/>
      <c r="L61" s="98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</row>
    <row r="62" spans="2:12" ht="12">
      <c r="B62" s="92"/>
      <c r="L62" s="92"/>
    </row>
    <row r="63" spans="2:12" ht="12">
      <c r="B63" s="92"/>
      <c r="L63" s="92"/>
    </row>
    <row r="64" spans="2:12" ht="12">
      <c r="B64" s="92"/>
      <c r="L64" s="92"/>
    </row>
    <row r="65" spans="1:31" s="99" customFormat="1" ht="12.75">
      <c r="A65" s="96"/>
      <c r="B65" s="97"/>
      <c r="C65" s="96"/>
      <c r="D65" s="121" t="s">
        <v>48</v>
      </c>
      <c r="E65" s="127"/>
      <c r="F65" s="127"/>
      <c r="G65" s="121" t="s">
        <v>49</v>
      </c>
      <c r="H65" s="127"/>
      <c r="I65" s="127"/>
      <c r="J65" s="127"/>
      <c r="K65" s="127"/>
      <c r="L65" s="98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</row>
    <row r="66" spans="2:12" ht="12">
      <c r="B66" s="92"/>
      <c r="L66" s="92"/>
    </row>
    <row r="67" spans="2:12" ht="12">
      <c r="B67" s="92"/>
      <c r="L67" s="92"/>
    </row>
    <row r="68" spans="2:12" ht="12">
      <c r="B68" s="92"/>
      <c r="L68" s="92"/>
    </row>
    <row r="69" spans="2:12" ht="12">
      <c r="B69" s="92"/>
      <c r="L69" s="92"/>
    </row>
    <row r="70" spans="2:12" ht="12">
      <c r="B70" s="92"/>
      <c r="L70" s="92"/>
    </row>
    <row r="71" spans="2:12" ht="12">
      <c r="B71" s="92"/>
      <c r="L71" s="92"/>
    </row>
    <row r="72" spans="2:12" ht="12">
      <c r="B72" s="92"/>
      <c r="L72" s="92"/>
    </row>
    <row r="73" spans="2:12" ht="12">
      <c r="B73" s="92"/>
      <c r="L73" s="92"/>
    </row>
    <row r="74" spans="2:12" ht="12">
      <c r="B74" s="92"/>
      <c r="L74" s="92"/>
    </row>
    <row r="75" spans="2:12" ht="12">
      <c r="B75" s="92"/>
      <c r="L75" s="92"/>
    </row>
    <row r="76" spans="1:31" s="99" customFormat="1" ht="12.75">
      <c r="A76" s="96"/>
      <c r="B76" s="97"/>
      <c r="C76" s="96"/>
      <c r="D76" s="123" t="s">
        <v>46</v>
      </c>
      <c r="E76" s="124"/>
      <c r="F76" s="125" t="s">
        <v>47</v>
      </c>
      <c r="G76" s="123" t="s">
        <v>46</v>
      </c>
      <c r="H76" s="124"/>
      <c r="I76" s="124"/>
      <c r="J76" s="126" t="s">
        <v>47</v>
      </c>
      <c r="K76" s="124"/>
      <c r="L76" s="98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</row>
    <row r="77" spans="1:31" s="99" customFormat="1" ht="14.45" customHeight="1">
      <c r="A77" s="96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</row>
    <row r="81" spans="1:31" s="99" customFormat="1" ht="6.95" customHeight="1">
      <c r="A81" s="96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8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</row>
    <row r="82" spans="1:31" s="99" customFormat="1" ht="24.95" customHeight="1">
      <c r="A82" s="96"/>
      <c r="B82" s="97"/>
      <c r="C82" s="93" t="s">
        <v>136</v>
      </c>
      <c r="D82" s="96"/>
      <c r="E82" s="96"/>
      <c r="F82" s="96"/>
      <c r="G82" s="96"/>
      <c r="H82" s="96"/>
      <c r="I82" s="96"/>
      <c r="J82" s="96"/>
      <c r="K82" s="96"/>
      <c r="L82" s="98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</row>
    <row r="83" spans="1:31" s="99" customFormat="1" ht="6.95" customHeight="1">
      <c r="A83" s="96"/>
      <c r="B83" s="97"/>
      <c r="C83" s="96"/>
      <c r="D83" s="96"/>
      <c r="E83" s="96"/>
      <c r="F83" s="96"/>
      <c r="G83" s="96"/>
      <c r="H83" s="96"/>
      <c r="I83" s="96"/>
      <c r="J83" s="96"/>
      <c r="K83" s="96"/>
      <c r="L83" s="98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</row>
    <row r="84" spans="1:31" s="99" customFormat="1" ht="12" customHeight="1">
      <c r="A84" s="96"/>
      <c r="B84" s="97"/>
      <c r="C84" s="95" t="s">
        <v>14</v>
      </c>
      <c r="D84" s="96"/>
      <c r="E84" s="96"/>
      <c r="F84" s="96"/>
      <c r="G84" s="96"/>
      <c r="H84" s="96"/>
      <c r="I84" s="96"/>
      <c r="J84" s="96"/>
      <c r="K84" s="96"/>
      <c r="L84" s="98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</row>
    <row r="85" spans="1:31" s="99" customFormat="1" ht="16.5" customHeight="1">
      <c r="A85" s="96"/>
      <c r="B85" s="97"/>
      <c r="C85" s="96"/>
      <c r="D85" s="96"/>
      <c r="E85" s="425" t="str">
        <f>E7</f>
        <v>Obnova parkových cest v Liberci</v>
      </c>
      <c r="F85" s="426"/>
      <c r="G85" s="426"/>
      <c r="H85" s="426"/>
      <c r="I85" s="96"/>
      <c r="J85" s="96"/>
      <c r="K85" s="96"/>
      <c r="L85" s="98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</row>
    <row r="86" spans="2:12" ht="12" customHeight="1">
      <c r="B86" s="92"/>
      <c r="C86" s="95" t="s">
        <v>132</v>
      </c>
      <c r="L86" s="92"/>
    </row>
    <row r="87" spans="1:31" s="99" customFormat="1" ht="16.5" customHeight="1">
      <c r="A87" s="96"/>
      <c r="B87" s="97"/>
      <c r="C87" s="96"/>
      <c r="D87" s="96"/>
      <c r="E87" s="425" t="s">
        <v>414</v>
      </c>
      <c r="F87" s="422"/>
      <c r="G87" s="422"/>
      <c r="H87" s="422"/>
      <c r="I87" s="96"/>
      <c r="J87" s="96"/>
      <c r="K87" s="96"/>
      <c r="L87" s="98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1:31" s="99" customFormat="1" ht="12" customHeight="1">
      <c r="A88" s="96"/>
      <c r="B88" s="97"/>
      <c r="C88" s="95" t="s">
        <v>134</v>
      </c>
      <c r="D88" s="96"/>
      <c r="E88" s="96"/>
      <c r="F88" s="96"/>
      <c r="G88" s="96"/>
      <c r="H88" s="96"/>
      <c r="I88" s="96"/>
      <c r="J88" s="96"/>
      <c r="K88" s="96"/>
      <c r="L88" s="98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1:31" s="99" customFormat="1" ht="30" customHeight="1">
      <c r="A89" s="96"/>
      <c r="B89" s="97"/>
      <c r="C89" s="96"/>
      <c r="D89" s="96"/>
      <c r="E89" s="421" t="str">
        <f>E11</f>
        <v>SO 05.2 - Park u Viladomů (Masarykova ul.) - neuznatelné náklady</v>
      </c>
      <c r="F89" s="422"/>
      <c r="G89" s="422"/>
      <c r="H89" s="422"/>
      <c r="I89" s="96"/>
      <c r="J89" s="96"/>
      <c r="K89" s="96"/>
      <c r="L89" s="98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1:31" s="99" customFormat="1" ht="6.95" customHeight="1">
      <c r="A90" s="96"/>
      <c r="B90" s="97"/>
      <c r="C90" s="96"/>
      <c r="D90" s="96"/>
      <c r="E90" s="96"/>
      <c r="F90" s="96"/>
      <c r="G90" s="96"/>
      <c r="H90" s="96"/>
      <c r="I90" s="96"/>
      <c r="J90" s="96"/>
      <c r="K90" s="96"/>
      <c r="L90" s="98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1:31" s="99" customFormat="1" ht="12" customHeight="1">
      <c r="A91" s="96"/>
      <c r="B91" s="97"/>
      <c r="C91" s="95" t="s">
        <v>18</v>
      </c>
      <c r="D91" s="96"/>
      <c r="E91" s="96"/>
      <c r="F91" s="100" t="str">
        <f>F14</f>
        <v>Liberec</v>
      </c>
      <c r="G91" s="96"/>
      <c r="H91" s="96"/>
      <c r="I91" s="95" t="s">
        <v>20</v>
      </c>
      <c r="J91" s="132" t="str">
        <f>IF(J14="","",J14)</f>
        <v>vyplň údaj</v>
      </c>
      <c r="K91" s="96"/>
      <c r="L91" s="98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</row>
    <row r="92" spans="1:31" s="99" customFormat="1" ht="6.95" customHeight="1">
      <c r="A92" s="96"/>
      <c r="B92" s="97"/>
      <c r="C92" s="96"/>
      <c r="D92" s="96"/>
      <c r="E92" s="96"/>
      <c r="F92" s="96"/>
      <c r="G92" s="96"/>
      <c r="H92" s="96"/>
      <c r="I92" s="96"/>
      <c r="J92" s="96"/>
      <c r="K92" s="96"/>
      <c r="L92" s="98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</row>
    <row r="93" spans="1:31" s="99" customFormat="1" ht="15.2" customHeight="1">
      <c r="A93" s="96"/>
      <c r="B93" s="97"/>
      <c r="C93" s="95" t="s">
        <v>21</v>
      </c>
      <c r="D93" s="96"/>
      <c r="E93" s="96"/>
      <c r="F93" s="100" t="str">
        <f>E17</f>
        <v>Statutární město Liberec</v>
      </c>
      <c r="G93" s="96"/>
      <c r="H93" s="96"/>
      <c r="I93" s="95" t="s">
        <v>27</v>
      </c>
      <c r="J93" s="133" t="str">
        <f>E23</f>
        <v xml:space="preserve"> </v>
      </c>
      <c r="K93" s="96"/>
      <c r="L93" s="98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</row>
    <row r="94" spans="1:31" s="99" customFormat="1" ht="15.2" customHeight="1">
      <c r="A94" s="96"/>
      <c r="B94" s="97"/>
      <c r="C94" s="95" t="s">
        <v>25</v>
      </c>
      <c r="D94" s="96"/>
      <c r="E94" s="96"/>
      <c r="F94" s="100" t="str">
        <f>IF(E20="","",E20)</f>
        <v>vyplň údaj</v>
      </c>
      <c r="G94" s="96"/>
      <c r="H94" s="96"/>
      <c r="I94" s="95" t="s">
        <v>29</v>
      </c>
      <c r="J94" s="133" t="str">
        <f>E26</f>
        <v xml:space="preserve"> </v>
      </c>
      <c r="K94" s="96"/>
      <c r="L94" s="98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</row>
    <row r="95" spans="1:31" s="99" customFormat="1" ht="10.35" customHeight="1">
      <c r="A95" s="96"/>
      <c r="B95" s="97"/>
      <c r="C95" s="96"/>
      <c r="D95" s="96"/>
      <c r="E95" s="96"/>
      <c r="F95" s="96"/>
      <c r="G95" s="96"/>
      <c r="H95" s="96"/>
      <c r="I95" s="96"/>
      <c r="J95" s="96"/>
      <c r="K95" s="96"/>
      <c r="L95" s="98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</row>
    <row r="96" spans="1:31" s="99" customFormat="1" ht="29.25" customHeight="1">
      <c r="A96" s="96"/>
      <c r="B96" s="97"/>
      <c r="C96" s="134" t="s">
        <v>137</v>
      </c>
      <c r="D96" s="114"/>
      <c r="E96" s="114"/>
      <c r="F96" s="114"/>
      <c r="G96" s="114"/>
      <c r="H96" s="114"/>
      <c r="I96" s="114"/>
      <c r="J96" s="135" t="s">
        <v>138</v>
      </c>
      <c r="K96" s="114"/>
      <c r="L96" s="98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</row>
    <row r="97" spans="1:31" s="99" customFormat="1" ht="10.35" customHeight="1">
      <c r="A97" s="96"/>
      <c r="B97" s="97"/>
      <c r="C97" s="96"/>
      <c r="D97" s="96"/>
      <c r="E97" s="96"/>
      <c r="F97" s="96"/>
      <c r="G97" s="96"/>
      <c r="H97" s="96"/>
      <c r="I97" s="96"/>
      <c r="J97" s="96"/>
      <c r="K97" s="96"/>
      <c r="L97" s="98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</row>
    <row r="98" spans="1:47" s="99" customFormat="1" ht="22.9" customHeight="1">
      <c r="A98" s="96"/>
      <c r="B98" s="97"/>
      <c r="C98" s="136" t="s">
        <v>139</v>
      </c>
      <c r="D98" s="96"/>
      <c r="E98" s="96"/>
      <c r="F98" s="96"/>
      <c r="G98" s="96"/>
      <c r="H98" s="96"/>
      <c r="I98" s="96"/>
      <c r="J98" s="109">
        <f>J125</f>
        <v>0</v>
      </c>
      <c r="K98" s="96"/>
      <c r="L98" s="98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U98" s="89" t="s">
        <v>140</v>
      </c>
    </row>
    <row r="99" spans="2:12" s="137" customFormat="1" ht="24.95" customHeight="1">
      <c r="B99" s="138"/>
      <c r="D99" s="139" t="s">
        <v>141</v>
      </c>
      <c r="E99" s="140"/>
      <c r="F99" s="140"/>
      <c r="G99" s="140"/>
      <c r="H99" s="140"/>
      <c r="I99" s="140"/>
      <c r="J99" s="141">
        <f>J126</f>
        <v>0</v>
      </c>
      <c r="L99" s="138"/>
    </row>
    <row r="100" spans="2:12" s="142" customFormat="1" ht="19.9" customHeight="1">
      <c r="B100" s="143"/>
      <c r="D100" s="144" t="s">
        <v>142</v>
      </c>
      <c r="E100" s="145"/>
      <c r="F100" s="145"/>
      <c r="G100" s="145"/>
      <c r="H100" s="145"/>
      <c r="I100" s="145"/>
      <c r="J100" s="146">
        <f>J127</f>
        <v>0</v>
      </c>
      <c r="L100" s="143"/>
    </row>
    <row r="101" spans="2:12" s="142" customFormat="1" ht="19.9" customHeight="1">
      <c r="B101" s="143"/>
      <c r="D101" s="144" t="s">
        <v>143</v>
      </c>
      <c r="E101" s="145"/>
      <c r="F101" s="145"/>
      <c r="G101" s="145"/>
      <c r="H101" s="145"/>
      <c r="I101" s="145"/>
      <c r="J101" s="146">
        <f>J140</f>
        <v>0</v>
      </c>
      <c r="L101" s="143"/>
    </row>
    <row r="102" spans="2:12" s="142" customFormat="1" ht="19.9" customHeight="1">
      <c r="B102" s="143"/>
      <c r="D102" s="144" t="s">
        <v>222</v>
      </c>
      <c r="E102" s="145"/>
      <c r="F102" s="145"/>
      <c r="G102" s="145"/>
      <c r="H102" s="145"/>
      <c r="I102" s="145"/>
      <c r="J102" s="146">
        <f>J143</f>
        <v>0</v>
      </c>
      <c r="L102" s="143"/>
    </row>
    <row r="103" spans="2:12" s="142" customFormat="1" ht="19.9" customHeight="1">
      <c r="B103" s="143"/>
      <c r="D103" s="144" t="s">
        <v>145</v>
      </c>
      <c r="E103" s="145"/>
      <c r="F103" s="145"/>
      <c r="G103" s="145"/>
      <c r="H103" s="145"/>
      <c r="I103" s="145"/>
      <c r="J103" s="146">
        <f>J145</f>
        <v>0</v>
      </c>
      <c r="L103" s="143"/>
    </row>
    <row r="104" spans="1:31" s="99" customFormat="1" ht="21.75" customHeight="1">
      <c r="A104" s="96"/>
      <c r="B104" s="97"/>
      <c r="C104" s="96"/>
      <c r="D104" s="96"/>
      <c r="E104" s="96"/>
      <c r="F104" s="96"/>
      <c r="G104" s="96"/>
      <c r="H104" s="96"/>
      <c r="I104" s="96"/>
      <c r="J104" s="96"/>
      <c r="K104" s="96"/>
      <c r="L104" s="98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</row>
    <row r="105" spans="1:31" s="99" customFormat="1" ht="6.95" customHeight="1">
      <c r="A105" s="96"/>
      <c r="B105" s="128"/>
      <c r="C105" s="129"/>
      <c r="D105" s="129"/>
      <c r="E105" s="129"/>
      <c r="F105" s="129"/>
      <c r="G105" s="129"/>
      <c r="H105" s="129"/>
      <c r="I105" s="129"/>
      <c r="J105" s="129"/>
      <c r="K105" s="129"/>
      <c r="L105" s="98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</row>
    <row r="109" spans="1:31" s="99" customFormat="1" ht="6.95" customHeight="1">
      <c r="A109" s="96"/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  <c r="L109" s="98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</row>
    <row r="110" spans="1:31" s="99" customFormat="1" ht="24.95" customHeight="1">
      <c r="A110" s="96"/>
      <c r="B110" s="97"/>
      <c r="C110" s="93" t="s">
        <v>146</v>
      </c>
      <c r="D110" s="96"/>
      <c r="E110" s="96"/>
      <c r="F110" s="96"/>
      <c r="G110" s="96"/>
      <c r="H110" s="96"/>
      <c r="I110" s="96"/>
      <c r="J110" s="96"/>
      <c r="K110" s="96"/>
      <c r="L110" s="98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</row>
    <row r="111" spans="1:31" s="99" customFormat="1" ht="6.95" customHeight="1">
      <c r="A111" s="96"/>
      <c r="B111" s="97"/>
      <c r="C111" s="96"/>
      <c r="D111" s="96"/>
      <c r="E111" s="96"/>
      <c r="F111" s="96"/>
      <c r="G111" s="96"/>
      <c r="H111" s="96"/>
      <c r="I111" s="96"/>
      <c r="J111" s="96"/>
      <c r="K111" s="96"/>
      <c r="L111" s="98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</row>
    <row r="112" spans="1:31" s="99" customFormat="1" ht="12" customHeight="1">
      <c r="A112" s="96"/>
      <c r="B112" s="97"/>
      <c r="C112" s="95" t="s">
        <v>14</v>
      </c>
      <c r="D112" s="96"/>
      <c r="E112" s="96"/>
      <c r="F112" s="96"/>
      <c r="G112" s="96"/>
      <c r="H112" s="96"/>
      <c r="I112" s="96"/>
      <c r="J112" s="96"/>
      <c r="K112" s="96"/>
      <c r="L112" s="98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</row>
    <row r="113" spans="1:31" s="99" customFormat="1" ht="16.5" customHeight="1">
      <c r="A113" s="96"/>
      <c r="B113" s="97"/>
      <c r="C113" s="96"/>
      <c r="D113" s="96"/>
      <c r="E113" s="425" t="str">
        <f>E7</f>
        <v>Obnova parkových cest v Liberci</v>
      </c>
      <c r="F113" s="426"/>
      <c r="G113" s="426"/>
      <c r="H113" s="426"/>
      <c r="I113" s="96"/>
      <c r="J113" s="96"/>
      <c r="K113" s="96"/>
      <c r="L113" s="98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</row>
    <row r="114" spans="2:12" ht="12" customHeight="1">
      <c r="B114" s="92"/>
      <c r="C114" s="95" t="s">
        <v>132</v>
      </c>
      <c r="L114" s="92"/>
    </row>
    <row r="115" spans="1:31" s="99" customFormat="1" ht="16.5" customHeight="1">
      <c r="A115" s="96"/>
      <c r="B115" s="97"/>
      <c r="C115" s="96"/>
      <c r="D115" s="96"/>
      <c r="E115" s="425" t="s">
        <v>414</v>
      </c>
      <c r="F115" s="422"/>
      <c r="G115" s="422"/>
      <c r="H115" s="422"/>
      <c r="I115" s="96"/>
      <c r="J115" s="96"/>
      <c r="K115" s="96"/>
      <c r="L115" s="98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</row>
    <row r="116" spans="1:31" s="99" customFormat="1" ht="12" customHeight="1">
      <c r="A116" s="96"/>
      <c r="B116" s="97"/>
      <c r="C116" s="95" t="s">
        <v>134</v>
      </c>
      <c r="D116" s="96"/>
      <c r="E116" s="96"/>
      <c r="F116" s="96"/>
      <c r="G116" s="96"/>
      <c r="H116" s="96"/>
      <c r="I116" s="96"/>
      <c r="J116" s="96"/>
      <c r="K116" s="96"/>
      <c r="L116" s="98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</row>
    <row r="117" spans="1:31" s="99" customFormat="1" ht="30" customHeight="1">
      <c r="A117" s="96"/>
      <c r="B117" s="97"/>
      <c r="C117" s="96"/>
      <c r="D117" s="96"/>
      <c r="E117" s="421" t="str">
        <f>E11</f>
        <v>SO 05.2 - Park u Viladomů (Masarykova ul.) - neuznatelné náklady</v>
      </c>
      <c r="F117" s="422"/>
      <c r="G117" s="422"/>
      <c r="H117" s="422"/>
      <c r="I117" s="96"/>
      <c r="J117" s="96"/>
      <c r="K117" s="96"/>
      <c r="L117" s="98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</row>
    <row r="118" spans="1:31" s="99" customFormat="1" ht="6.95" customHeight="1">
      <c r="A118" s="96"/>
      <c r="B118" s="97"/>
      <c r="C118" s="96"/>
      <c r="D118" s="96"/>
      <c r="E118" s="96"/>
      <c r="F118" s="96"/>
      <c r="G118" s="96"/>
      <c r="H118" s="96"/>
      <c r="I118" s="96"/>
      <c r="J118" s="96"/>
      <c r="K118" s="96"/>
      <c r="L118" s="98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</row>
    <row r="119" spans="1:31" s="99" customFormat="1" ht="12" customHeight="1">
      <c r="A119" s="96"/>
      <c r="B119" s="97"/>
      <c r="C119" s="95" t="s">
        <v>18</v>
      </c>
      <c r="D119" s="96"/>
      <c r="E119" s="96"/>
      <c r="F119" s="100" t="str">
        <f>F14</f>
        <v>Liberec</v>
      </c>
      <c r="G119" s="96"/>
      <c r="H119" s="96"/>
      <c r="I119" s="95" t="s">
        <v>20</v>
      </c>
      <c r="J119" s="132" t="str">
        <f>IF(J14="","",J14)</f>
        <v>vyplň údaj</v>
      </c>
      <c r="K119" s="96"/>
      <c r="L119" s="98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</row>
    <row r="120" spans="1:31" s="99" customFormat="1" ht="6.95" customHeight="1">
      <c r="A120" s="96"/>
      <c r="B120" s="97"/>
      <c r="C120" s="96"/>
      <c r="D120" s="96"/>
      <c r="E120" s="96"/>
      <c r="F120" s="96"/>
      <c r="G120" s="96"/>
      <c r="H120" s="96"/>
      <c r="I120" s="96"/>
      <c r="J120" s="96"/>
      <c r="K120" s="96"/>
      <c r="L120" s="98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</row>
    <row r="121" spans="1:31" s="99" customFormat="1" ht="15.2" customHeight="1">
      <c r="A121" s="96"/>
      <c r="B121" s="97"/>
      <c r="C121" s="95" t="s">
        <v>21</v>
      </c>
      <c r="D121" s="96"/>
      <c r="E121" s="96"/>
      <c r="F121" s="100" t="str">
        <f>E17</f>
        <v>Statutární město Liberec</v>
      </c>
      <c r="G121" s="96"/>
      <c r="H121" s="96"/>
      <c r="I121" s="95" t="s">
        <v>27</v>
      </c>
      <c r="J121" s="133" t="str">
        <f>E23</f>
        <v xml:space="preserve"> </v>
      </c>
      <c r="K121" s="96"/>
      <c r="L121" s="98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</row>
    <row r="122" spans="1:31" s="99" customFormat="1" ht="15.2" customHeight="1">
      <c r="A122" s="96"/>
      <c r="B122" s="97"/>
      <c r="C122" s="95" t="s">
        <v>25</v>
      </c>
      <c r="D122" s="96"/>
      <c r="E122" s="96"/>
      <c r="F122" s="100" t="str">
        <f>IF(E20="","",E20)</f>
        <v>vyplň údaj</v>
      </c>
      <c r="G122" s="96"/>
      <c r="H122" s="96"/>
      <c r="I122" s="95" t="s">
        <v>29</v>
      </c>
      <c r="J122" s="133" t="str">
        <f>E26</f>
        <v xml:space="preserve"> </v>
      </c>
      <c r="K122" s="96"/>
      <c r="L122" s="98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</row>
    <row r="123" spans="1:31" s="99" customFormat="1" ht="10.35" customHeight="1">
      <c r="A123" s="96"/>
      <c r="B123" s="97"/>
      <c r="C123" s="96"/>
      <c r="D123" s="96"/>
      <c r="E123" s="96"/>
      <c r="F123" s="96"/>
      <c r="G123" s="96"/>
      <c r="H123" s="96"/>
      <c r="I123" s="96"/>
      <c r="J123" s="96"/>
      <c r="K123" s="96"/>
      <c r="L123" s="98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</row>
    <row r="124" spans="1:31" s="157" customFormat="1" ht="29.25" customHeight="1">
      <c r="A124" s="147"/>
      <c r="B124" s="148"/>
      <c r="C124" s="149" t="s">
        <v>147</v>
      </c>
      <c r="D124" s="150" t="s">
        <v>56</v>
      </c>
      <c r="E124" s="150" t="s">
        <v>52</v>
      </c>
      <c r="F124" s="150" t="s">
        <v>53</v>
      </c>
      <c r="G124" s="150" t="s">
        <v>148</v>
      </c>
      <c r="H124" s="150" t="s">
        <v>149</v>
      </c>
      <c r="I124" s="150" t="s">
        <v>150</v>
      </c>
      <c r="J124" s="151" t="s">
        <v>138</v>
      </c>
      <c r="K124" s="152" t="s">
        <v>151</v>
      </c>
      <c r="L124" s="153"/>
      <c r="M124" s="154" t="s">
        <v>1</v>
      </c>
      <c r="N124" s="155" t="s">
        <v>35</v>
      </c>
      <c r="O124" s="155" t="s">
        <v>152</v>
      </c>
      <c r="P124" s="155" t="s">
        <v>153</v>
      </c>
      <c r="Q124" s="155" t="s">
        <v>154</v>
      </c>
      <c r="R124" s="155" t="s">
        <v>155</v>
      </c>
      <c r="S124" s="155" t="s">
        <v>156</v>
      </c>
      <c r="T124" s="156" t="s">
        <v>157</v>
      </c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</row>
    <row r="125" spans="1:63" s="99" customFormat="1" ht="22.9" customHeight="1">
      <c r="A125" s="96"/>
      <c r="B125" s="97"/>
      <c r="C125" s="158" t="s">
        <v>158</v>
      </c>
      <c r="D125" s="96"/>
      <c r="E125" s="96"/>
      <c r="F125" s="96"/>
      <c r="G125" s="96"/>
      <c r="H125" s="96"/>
      <c r="I125" s="96"/>
      <c r="J125" s="159">
        <f>BK125</f>
        <v>0</v>
      </c>
      <c r="K125" s="96"/>
      <c r="L125" s="97"/>
      <c r="M125" s="160"/>
      <c r="N125" s="161"/>
      <c r="O125" s="107"/>
      <c r="P125" s="162">
        <f>P126</f>
        <v>5.561484</v>
      </c>
      <c r="Q125" s="107"/>
      <c r="R125" s="162">
        <f>R126</f>
        <v>0.5259280000000001</v>
      </c>
      <c r="S125" s="107"/>
      <c r="T125" s="163">
        <f>T126</f>
        <v>0</v>
      </c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T125" s="89" t="s">
        <v>70</v>
      </c>
      <c r="AU125" s="89" t="s">
        <v>140</v>
      </c>
      <c r="BK125" s="164">
        <f>BK126</f>
        <v>0</v>
      </c>
    </row>
    <row r="126" spans="2:63" s="165" customFormat="1" ht="25.9" customHeight="1">
      <c r="B126" s="166"/>
      <c r="D126" s="167" t="s">
        <v>70</v>
      </c>
      <c r="E126" s="168" t="s">
        <v>159</v>
      </c>
      <c r="F126" s="168" t="s">
        <v>160</v>
      </c>
      <c r="J126" s="169">
        <f>BK126</f>
        <v>0</v>
      </c>
      <c r="L126" s="166"/>
      <c r="M126" s="170"/>
      <c r="N126" s="171"/>
      <c r="O126" s="171"/>
      <c r="P126" s="172">
        <f>P127+P140+P143+P145</f>
        <v>5.561484</v>
      </c>
      <c r="Q126" s="171"/>
      <c r="R126" s="172">
        <f>R127+R140+R143+R145</f>
        <v>0.5259280000000001</v>
      </c>
      <c r="S126" s="171"/>
      <c r="T126" s="173">
        <f>T127+T140+T143+T145</f>
        <v>0</v>
      </c>
      <c r="AR126" s="167" t="s">
        <v>78</v>
      </c>
      <c r="AT126" s="174" t="s">
        <v>70</v>
      </c>
      <c r="AU126" s="174" t="s">
        <v>71</v>
      </c>
      <c r="AY126" s="167" t="s">
        <v>161</v>
      </c>
      <c r="BK126" s="175">
        <f>BK127+BK140+BK143+BK145</f>
        <v>0</v>
      </c>
    </row>
    <row r="127" spans="2:63" s="165" customFormat="1" ht="22.9" customHeight="1">
      <c r="B127" s="166"/>
      <c r="D127" s="167" t="s">
        <v>70</v>
      </c>
      <c r="E127" s="176" t="s">
        <v>78</v>
      </c>
      <c r="F127" s="176" t="s">
        <v>162</v>
      </c>
      <c r="J127" s="177">
        <f>BK127</f>
        <v>0</v>
      </c>
      <c r="L127" s="166"/>
      <c r="M127" s="170"/>
      <c r="N127" s="171"/>
      <c r="O127" s="171"/>
      <c r="P127" s="172">
        <f>SUM(P128:P139)</f>
        <v>1.483968</v>
      </c>
      <c r="Q127" s="171"/>
      <c r="R127" s="172">
        <f>SUM(R128:R139)</f>
        <v>0</v>
      </c>
      <c r="S127" s="171"/>
      <c r="T127" s="173">
        <f>SUM(T128:T139)</f>
        <v>0</v>
      </c>
      <c r="AR127" s="167" t="s">
        <v>78</v>
      </c>
      <c r="AT127" s="174" t="s">
        <v>70</v>
      </c>
      <c r="AU127" s="174" t="s">
        <v>78</v>
      </c>
      <c r="AY127" s="167" t="s">
        <v>161</v>
      </c>
      <c r="BK127" s="175">
        <f>SUM(BK128:BK139)</f>
        <v>0</v>
      </c>
    </row>
    <row r="128" spans="1:65" s="99" customFormat="1" ht="44.25" customHeight="1">
      <c r="A128" s="96"/>
      <c r="B128" s="97"/>
      <c r="C128" s="178" t="s">
        <v>78</v>
      </c>
      <c r="D128" s="178" t="s">
        <v>163</v>
      </c>
      <c r="E128" s="179" t="s">
        <v>291</v>
      </c>
      <c r="F128" s="180" t="s">
        <v>292</v>
      </c>
      <c r="G128" s="181" t="s">
        <v>251</v>
      </c>
      <c r="H128" s="182">
        <v>0.192</v>
      </c>
      <c r="I128" s="377">
        <v>0</v>
      </c>
      <c r="J128" s="183">
        <f>ROUND(I128*H128,2)</f>
        <v>0</v>
      </c>
      <c r="K128" s="184"/>
      <c r="L128" s="97"/>
      <c r="M128" s="185" t="s">
        <v>1</v>
      </c>
      <c r="N128" s="186" t="s">
        <v>36</v>
      </c>
      <c r="O128" s="187">
        <v>6.153</v>
      </c>
      <c r="P128" s="187">
        <f>O128*H128</f>
        <v>1.181376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R128" s="189" t="s">
        <v>167</v>
      </c>
      <c r="AT128" s="189" t="s">
        <v>163</v>
      </c>
      <c r="AU128" s="189" t="s">
        <v>80</v>
      </c>
      <c r="AY128" s="89" t="s">
        <v>161</v>
      </c>
      <c r="BE128" s="190">
        <f>IF(N128="základní",J128,0)</f>
        <v>0</v>
      </c>
      <c r="BF128" s="190">
        <f>IF(N128="snížená",J128,0)</f>
        <v>0</v>
      </c>
      <c r="BG128" s="190">
        <f>IF(N128="zákl. přenesená",J128,0)</f>
        <v>0</v>
      </c>
      <c r="BH128" s="190">
        <f>IF(N128="sníž. přenesená",J128,0)</f>
        <v>0</v>
      </c>
      <c r="BI128" s="190">
        <f>IF(N128="nulová",J128,0)</f>
        <v>0</v>
      </c>
      <c r="BJ128" s="89" t="s">
        <v>78</v>
      </c>
      <c r="BK128" s="190">
        <f>ROUND(I128*H128,2)</f>
        <v>0</v>
      </c>
      <c r="BL128" s="89" t="s">
        <v>167</v>
      </c>
      <c r="BM128" s="189" t="s">
        <v>427</v>
      </c>
    </row>
    <row r="129" spans="2:51" s="191" customFormat="1" ht="12">
      <c r="B129" s="192"/>
      <c r="D129" s="193" t="s">
        <v>169</v>
      </c>
      <c r="E129" s="194" t="s">
        <v>1</v>
      </c>
      <c r="F129" s="195" t="s">
        <v>294</v>
      </c>
      <c r="H129" s="194" t="s">
        <v>1</v>
      </c>
      <c r="L129" s="192"/>
      <c r="M129" s="196"/>
      <c r="N129" s="197"/>
      <c r="O129" s="197"/>
      <c r="P129" s="197"/>
      <c r="Q129" s="197"/>
      <c r="R129" s="197"/>
      <c r="S129" s="197"/>
      <c r="T129" s="198"/>
      <c r="AT129" s="194" t="s">
        <v>169</v>
      </c>
      <c r="AU129" s="194" t="s">
        <v>80</v>
      </c>
      <c r="AV129" s="191" t="s">
        <v>78</v>
      </c>
      <c r="AW129" s="191" t="s">
        <v>28</v>
      </c>
      <c r="AX129" s="191" t="s">
        <v>71</v>
      </c>
      <c r="AY129" s="194" t="s">
        <v>161</v>
      </c>
    </row>
    <row r="130" spans="2:51" s="199" customFormat="1" ht="12">
      <c r="B130" s="200"/>
      <c r="D130" s="193" t="s">
        <v>169</v>
      </c>
      <c r="E130" s="201" t="s">
        <v>1</v>
      </c>
      <c r="F130" s="202" t="s">
        <v>428</v>
      </c>
      <c r="H130" s="203">
        <v>0.192</v>
      </c>
      <c r="L130" s="200"/>
      <c r="M130" s="204"/>
      <c r="N130" s="205"/>
      <c r="O130" s="205"/>
      <c r="P130" s="205"/>
      <c r="Q130" s="205"/>
      <c r="R130" s="205"/>
      <c r="S130" s="205"/>
      <c r="T130" s="206"/>
      <c r="AT130" s="201" t="s">
        <v>169</v>
      </c>
      <c r="AU130" s="201" t="s">
        <v>80</v>
      </c>
      <c r="AV130" s="199" t="s">
        <v>80</v>
      </c>
      <c r="AW130" s="199" t="s">
        <v>28</v>
      </c>
      <c r="AX130" s="199" t="s">
        <v>78</v>
      </c>
      <c r="AY130" s="201" t="s">
        <v>161</v>
      </c>
    </row>
    <row r="131" spans="1:65" s="99" customFormat="1" ht="62.65" customHeight="1">
      <c r="A131" s="96"/>
      <c r="B131" s="97"/>
      <c r="C131" s="178" t="s">
        <v>80</v>
      </c>
      <c r="D131" s="178" t="s">
        <v>163</v>
      </c>
      <c r="E131" s="179" t="s">
        <v>312</v>
      </c>
      <c r="F131" s="180" t="s">
        <v>313</v>
      </c>
      <c r="G131" s="181" t="s">
        <v>251</v>
      </c>
      <c r="H131" s="182">
        <v>0.192</v>
      </c>
      <c r="I131" s="377">
        <v>0</v>
      </c>
      <c r="J131" s="183">
        <f>ROUND(I131*H131,2)</f>
        <v>0</v>
      </c>
      <c r="K131" s="184"/>
      <c r="L131" s="97"/>
      <c r="M131" s="185" t="s">
        <v>1</v>
      </c>
      <c r="N131" s="186" t="s">
        <v>36</v>
      </c>
      <c r="O131" s="187">
        <v>0.099</v>
      </c>
      <c r="P131" s="187">
        <f>O131*H131</f>
        <v>0.019008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R131" s="189" t="s">
        <v>167</v>
      </c>
      <c r="AT131" s="189" t="s">
        <v>163</v>
      </c>
      <c r="AU131" s="189" t="s">
        <v>80</v>
      </c>
      <c r="AY131" s="89" t="s">
        <v>161</v>
      </c>
      <c r="BE131" s="190">
        <f>IF(N131="základní",J131,0)</f>
        <v>0</v>
      </c>
      <c r="BF131" s="190">
        <f>IF(N131="snížená",J131,0)</f>
        <v>0</v>
      </c>
      <c r="BG131" s="190">
        <f>IF(N131="zákl. přenesená",J131,0)</f>
        <v>0</v>
      </c>
      <c r="BH131" s="190">
        <f>IF(N131="sníž. přenesená",J131,0)</f>
        <v>0</v>
      </c>
      <c r="BI131" s="190">
        <f>IF(N131="nulová",J131,0)</f>
        <v>0</v>
      </c>
      <c r="BJ131" s="89" t="s">
        <v>78</v>
      </c>
      <c r="BK131" s="190">
        <f>ROUND(I131*H131,2)</f>
        <v>0</v>
      </c>
      <c r="BL131" s="89" t="s">
        <v>167</v>
      </c>
      <c r="BM131" s="189" t="s">
        <v>429</v>
      </c>
    </row>
    <row r="132" spans="2:51" s="191" customFormat="1" ht="12">
      <c r="B132" s="192"/>
      <c r="D132" s="193" t="s">
        <v>169</v>
      </c>
      <c r="E132" s="194" t="s">
        <v>1</v>
      </c>
      <c r="F132" s="195" t="s">
        <v>315</v>
      </c>
      <c r="H132" s="194" t="s">
        <v>1</v>
      </c>
      <c r="L132" s="192"/>
      <c r="M132" s="196"/>
      <c r="N132" s="197"/>
      <c r="O132" s="197"/>
      <c r="P132" s="197"/>
      <c r="Q132" s="197"/>
      <c r="R132" s="197"/>
      <c r="S132" s="197"/>
      <c r="T132" s="198"/>
      <c r="AT132" s="194" t="s">
        <v>169</v>
      </c>
      <c r="AU132" s="194" t="s">
        <v>80</v>
      </c>
      <c r="AV132" s="191" t="s">
        <v>78</v>
      </c>
      <c r="AW132" s="191" t="s">
        <v>28</v>
      </c>
      <c r="AX132" s="191" t="s">
        <v>71</v>
      </c>
      <c r="AY132" s="194" t="s">
        <v>161</v>
      </c>
    </row>
    <row r="133" spans="2:51" s="191" customFormat="1" ht="12">
      <c r="B133" s="192"/>
      <c r="D133" s="193" t="s">
        <v>169</v>
      </c>
      <c r="E133" s="194" t="s">
        <v>1</v>
      </c>
      <c r="F133" s="195" t="s">
        <v>316</v>
      </c>
      <c r="H133" s="194" t="s">
        <v>1</v>
      </c>
      <c r="L133" s="192"/>
      <c r="M133" s="196"/>
      <c r="N133" s="197"/>
      <c r="O133" s="197"/>
      <c r="P133" s="197"/>
      <c r="Q133" s="197"/>
      <c r="R133" s="197"/>
      <c r="S133" s="197"/>
      <c r="T133" s="198"/>
      <c r="AT133" s="194" t="s">
        <v>169</v>
      </c>
      <c r="AU133" s="194" t="s">
        <v>80</v>
      </c>
      <c r="AV133" s="191" t="s">
        <v>78</v>
      </c>
      <c r="AW133" s="191" t="s">
        <v>28</v>
      </c>
      <c r="AX133" s="191" t="s">
        <v>71</v>
      </c>
      <c r="AY133" s="194" t="s">
        <v>161</v>
      </c>
    </row>
    <row r="134" spans="2:51" s="199" customFormat="1" ht="12">
      <c r="B134" s="200"/>
      <c r="D134" s="193" t="s">
        <v>169</v>
      </c>
      <c r="E134" s="201" t="s">
        <v>1</v>
      </c>
      <c r="F134" s="202" t="s">
        <v>430</v>
      </c>
      <c r="H134" s="203">
        <v>0.192</v>
      </c>
      <c r="L134" s="200"/>
      <c r="M134" s="204"/>
      <c r="N134" s="205"/>
      <c r="O134" s="205"/>
      <c r="P134" s="205"/>
      <c r="Q134" s="205"/>
      <c r="R134" s="205"/>
      <c r="S134" s="205"/>
      <c r="T134" s="206"/>
      <c r="AT134" s="201" t="s">
        <v>169</v>
      </c>
      <c r="AU134" s="201" t="s">
        <v>80</v>
      </c>
      <c r="AV134" s="199" t="s">
        <v>80</v>
      </c>
      <c r="AW134" s="199" t="s">
        <v>28</v>
      </c>
      <c r="AX134" s="199" t="s">
        <v>78</v>
      </c>
      <c r="AY134" s="201" t="s">
        <v>161</v>
      </c>
    </row>
    <row r="135" spans="1:65" s="99" customFormat="1" ht="37.9" customHeight="1">
      <c r="A135" s="96"/>
      <c r="B135" s="97"/>
      <c r="C135" s="178" t="s">
        <v>180</v>
      </c>
      <c r="D135" s="178" t="s">
        <v>163</v>
      </c>
      <c r="E135" s="179" t="s">
        <v>322</v>
      </c>
      <c r="F135" s="180" t="s">
        <v>323</v>
      </c>
      <c r="G135" s="181" t="s">
        <v>251</v>
      </c>
      <c r="H135" s="182">
        <v>0.192</v>
      </c>
      <c r="I135" s="377">
        <v>0</v>
      </c>
      <c r="J135" s="183">
        <f>ROUND(I135*H135,2)</f>
        <v>0</v>
      </c>
      <c r="K135" s="184"/>
      <c r="L135" s="97"/>
      <c r="M135" s="185" t="s">
        <v>1</v>
      </c>
      <c r="N135" s="186" t="s">
        <v>36</v>
      </c>
      <c r="O135" s="187">
        <v>1.468</v>
      </c>
      <c r="P135" s="187">
        <f>O135*H135</f>
        <v>0.281856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R135" s="189" t="s">
        <v>167</v>
      </c>
      <c r="AT135" s="189" t="s">
        <v>163</v>
      </c>
      <c r="AU135" s="189" t="s">
        <v>80</v>
      </c>
      <c r="AY135" s="89" t="s">
        <v>161</v>
      </c>
      <c r="BE135" s="190">
        <f>IF(N135="základní",J135,0)</f>
        <v>0</v>
      </c>
      <c r="BF135" s="190">
        <f>IF(N135="snížená",J135,0)</f>
        <v>0</v>
      </c>
      <c r="BG135" s="190">
        <f>IF(N135="zákl. přenesená",J135,0)</f>
        <v>0</v>
      </c>
      <c r="BH135" s="190">
        <f>IF(N135="sníž. přenesená",J135,0)</f>
        <v>0</v>
      </c>
      <c r="BI135" s="190">
        <f>IF(N135="nulová",J135,0)</f>
        <v>0</v>
      </c>
      <c r="BJ135" s="89" t="s">
        <v>78</v>
      </c>
      <c r="BK135" s="190">
        <f>ROUND(I135*H135,2)</f>
        <v>0</v>
      </c>
      <c r="BL135" s="89" t="s">
        <v>167</v>
      </c>
      <c r="BM135" s="189" t="s">
        <v>431</v>
      </c>
    </row>
    <row r="136" spans="1:65" s="99" customFormat="1" ht="37.9" customHeight="1">
      <c r="A136" s="96"/>
      <c r="B136" s="97"/>
      <c r="C136" s="178" t="s">
        <v>167</v>
      </c>
      <c r="D136" s="178" t="s">
        <v>163</v>
      </c>
      <c r="E136" s="179" t="s">
        <v>328</v>
      </c>
      <c r="F136" s="180" t="s">
        <v>329</v>
      </c>
      <c r="G136" s="181" t="s">
        <v>251</v>
      </c>
      <c r="H136" s="182">
        <v>0.192</v>
      </c>
      <c r="I136" s="377">
        <v>0</v>
      </c>
      <c r="J136" s="183">
        <f>ROUND(I136*H136,2)</f>
        <v>0</v>
      </c>
      <c r="K136" s="184"/>
      <c r="L136" s="97"/>
      <c r="M136" s="185" t="s">
        <v>1</v>
      </c>
      <c r="N136" s="186" t="s">
        <v>36</v>
      </c>
      <c r="O136" s="187">
        <v>0.009</v>
      </c>
      <c r="P136" s="187">
        <f>O136*H136</f>
        <v>0.001728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R136" s="189" t="s">
        <v>167</v>
      </c>
      <c r="AT136" s="189" t="s">
        <v>163</v>
      </c>
      <c r="AU136" s="189" t="s">
        <v>80</v>
      </c>
      <c r="AY136" s="89" t="s">
        <v>161</v>
      </c>
      <c r="BE136" s="190">
        <f>IF(N136="základní",J136,0)</f>
        <v>0</v>
      </c>
      <c r="BF136" s="190">
        <f>IF(N136="snížená",J136,0)</f>
        <v>0</v>
      </c>
      <c r="BG136" s="190">
        <f>IF(N136="zákl. přenesená",J136,0)</f>
        <v>0</v>
      </c>
      <c r="BH136" s="190">
        <f>IF(N136="sníž. přenesená",J136,0)</f>
        <v>0</v>
      </c>
      <c r="BI136" s="190">
        <f>IF(N136="nulová",J136,0)</f>
        <v>0</v>
      </c>
      <c r="BJ136" s="89" t="s">
        <v>78</v>
      </c>
      <c r="BK136" s="190">
        <f>ROUND(I136*H136,2)</f>
        <v>0</v>
      </c>
      <c r="BL136" s="89" t="s">
        <v>167</v>
      </c>
      <c r="BM136" s="189" t="s">
        <v>432</v>
      </c>
    </row>
    <row r="137" spans="2:51" s="191" customFormat="1" ht="12">
      <c r="B137" s="192"/>
      <c r="D137" s="193" t="s">
        <v>169</v>
      </c>
      <c r="E137" s="194" t="s">
        <v>1</v>
      </c>
      <c r="F137" s="195" t="s">
        <v>315</v>
      </c>
      <c r="H137" s="194" t="s">
        <v>1</v>
      </c>
      <c r="L137" s="192"/>
      <c r="M137" s="196"/>
      <c r="N137" s="197"/>
      <c r="O137" s="197"/>
      <c r="P137" s="197"/>
      <c r="Q137" s="197"/>
      <c r="R137" s="197"/>
      <c r="S137" s="197"/>
      <c r="T137" s="198"/>
      <c r="AT137" s="194" t="s">
        <v>169</v>
      </c>
      <c r="AU137" s="194" t="s">
        <v>80</v>
      </c>
      <c r="AV137" s="191" t="s">
        <v>78</v>
      </c>
      <c r="AW137" s="191" t="s">
        <v>28</v>
      </c>
      <c r="AX137" s="191" t="s">
        <v>71</v>
      </c>
      <c r="AY137" s="194" t="s">
        <v>161</v>
      </c>
    </row>
    <row r="138" spans="2:51" s="191" customFormat="1" ht="12">
      <c r="B138" s="192"/>
      <c r="D138" s="193" t="s">
        <v>169</v>
      </c>
      <c r="E138" s="194" t="s">
        <v>1</v>
      </c>
      <c r="F138" s="195" t="s">
        <v>316</v>
      </c>
      <c r="H138" s="194" t="s">
        <v>1</v>
      </c>
      <c r="L138" s="192"/>
      <c r="M138" s="196"/>
      <c r="N138" s="197"/>
      <c r="O138" s="197"/>
      <c r="P138" s="197"/>
      <c r="Q138" s="197"/>
      <c r="R138" s="197"/>
      <c r="S138" s="197"/>
      <c r="T138" s="198"/>
      <c r="AT138" s="194" t="s">
        <v>169</v>
      </c>
      <c r="AU138" s="194" t="s">
        <v>80</v>
      </c>
      <c r="AV138" s="191" t="s">
        <v>78</v>
      </c>
      <c r="AW138" s="191" t="s">
        <v>28</v>
      </c>
      <c r="AX138" s="191" t="s">
        <v>71</v>
      </c>
      <c r="AY138" s="194" t="s">
        <v>161</v>
      </c>
    </row>
    <row r="139" spans="2:51" s="199" customFormat="1" ht="12">
      <c r="B139" s="200"/>
      <c r="D139" s="193" t="s">
        <v>169</v>
      </c>
      <c r="E139" s="201" t="s">
        <v>1</v>
      </c>
      <c r="F139" s="202" t="s">
        <v>430</v>
      </c>
      <c r="H139" s="203">
        <v>0.192</v>
      </c>
      <c r="L139" s="200"/>
      <c r="M139" s="204"/>
      <c r="N139" s="205"/>
      <c r="O139" s="205"/>
      <c r="P139" s="205"/>
      <c r="Q139" s="205"/>
      <c r="R139" s="205"/>
      <c r="S139" s="205"/>
      <c r="T139" s="206"/>
      <c r="AT139" s="201" t="s">
        <v>169</v>
      </c>
      <c r="AU139" s="201" t="s">
        <v>80</v>
      </c>
      <c r="AV139" s="199" t="s">
        <v>80</v>
      </c>
      <c r="AW139" s="199" t="s">
        <v>28</v>
      </c>
      <c r="AX139" s="199" t="s">
        <v>78</v>
      </c>
      <c r="AY139" s="201" t="s">
        <v>161</v>
      </c>
    </row>
    <row r="140" spans="2:63" s="165" customFormat="1" ht="22.9" customHeight="1">
      <c r="B140" s="166"/>
      <c r="D140" s="167" t="s">
        <v>70</v>
      </c>
      <c r="E140" s="176" t="s">
        <v>178</v>
      </c>
      <c r="F140" s="176" t="s">
        <v>179</v>
      </c>
      <c r="J140" s="177">
        <f>BK140</f>
        <v>0</v>
      </c>
      <c r="L140" s="166"/>
      <c r="M140" s="170"/>
      <c r="N140" s="171"/>
      <c r="O140" s="171"/>
      <c r="P140" s="172">
        <f>SUM(P141:P142)</f>
        <v>3.4368</v>
      </c>
      <c r="Q140" s="171"/>
      <c r="R140" s="172">
        <f>SUM(R141:R142)</f>
        <v>0.525888</v>
      </c>
      <c r="S140" s="171"/>
      <c r="T140" s="173">
        <f>SUM(T141:T142)</f>
        <v>0</v>
      </c>
      <c r="AR140" s="167" t="s">
        <v>78</v>
      </c>
      <c r="AT140" s="174" t="s">
        <v>70</v>
      </c>
      <c r="AU140" s="174" t="s">
        <v>78</v>
      </c>
      <c r="AY140" s="167" t="s">
        <v>161</v>
      </c>
      <c r="BK140" s="175">
        <f>SUM(BK141:BK142)</f>
        <v>0</v>
      </c>
    </row>
    <row r="141" spans="1:65" s="99" customFormat="1" ht="24.2" customHeight="1">
      <c r="A141" s="96"/>
      <c r="B141" s="97"/>
      <c r="C141" s="178" t="s">
        <v>178</v>
      </c>
      <c r="D141" s="178" t="s">
        <v>163</v>
      </c>
      <c r="E141" s="179" t="s">
        <v>433</v>
      </c>
      <c r="F141" s="180" t="s">
        <v>434</v>
      </c>
      <c r="G141" s="181" t="s">
        <v>240</v>
      </c>
      <c r="H141" s="182">
        <v>4.8</v>
      </c>
      <c r="I141" s="377">
        <v>0</v>
      </c>
      <c r="J141" s="183">
        <f>ROUND(I141*H141,2)</f>
        <v>0</v>
      </c>
      <c r="K141" s="184"/>
      <c r="L141" s="97"/>
      <c r="M141" s="185" t="s">
        <v>1</v>
      </c>
      <c r="N141" s="186" t="s">
        <v>36</v>
      </c>
      <c r="O141" s="187">
        <v>0.716</v>
      </c>
      <c r="P141" s="187">
        <f>O141*H141</f>
        <v>3.4368</v>
      </c>
      <c r="Q141" s="187">
        <v>0.10956</v>
      </c>
      <c r="R141" s="187">
        <f>Q141*H141</f>
        <v>0.525888</v>
      </c>
      <c r="S141" s="187">
        <v>0</v>
      </c>
      <c r="T141" s="188">
        <f>S141*H141</f>
        <v>0</v>
      </c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R141" s="189" t="s">
        <v>167</v>
      </c>
      <c r="AT141" s="189" t="s">
        <v>163</v>
      </c>
      <c r="AU141" s="189" t="s">
        <v>80</v>
      </c>
      <c r="AY141" s="89" t="s">
        <v>161</v>
      </c>
      <c r="BE141" s="190">
        <f>IF(N141="základní",J141,0)</f>
        <v>0</v>
      </c>
      <c r="BF141" s="190">
        <f>IF(N141="snížená",J141,0)</f>
        <v>0</v>
      </c>
      <c r="BG141" s="190">
        <f>IF(N141="zákl. přenesená",J141,0)</f>
        <v>0</v>
      </c>
      <c r="BH141" s="190">
        <f>IF(N141="sníž. přenesená",J141,0)</f>
        <v>0</v>
      </c>
      <c r="BI141" s="190">
        <f>IF(N141="nulová",J141,0)</f>
        <v>0</v>
      </c>
      <c r="BJ141" s="89" t="s">
        <v>78</v>
      </c>
      <c r="BK141" s="190">
        <f>ROUND(I141*H141,2)</f>
        <v>0</v>
      </c>
      <c r="BL141" s="89" t="s">
        <v>167</v>
      </c>
      <c r="BM141" s="189" t="s">
        <v>435</v>
      </c>
    </row>
    <row r="142" spans="2:51" s="199" customFormat="1" ht="12">
      <c r="B142" s="200"/>
      <c r="D142" s="193" t="s">
        <v>169</v>
      </c>
      <c r="E142" s="201" t="s">
        <v>1</v>
      </c>
      <c r="F142" s="202" t="s">
        <v>436</v>
      </c>
      <c r="H142" s="203">
        <v>4.8</v>
      </c>
      <c r="L142" s="200"/>
      <c r="M142" s="204"/>
      <c r="N142" s="205"/>
      <c r="O142" s="205"/>
      <c r="P142" s="205"/>
      <c r="Q142" s="205"/>
      <c r="R142" s="205"/>
      <c r="S142" s="205"/>
      <c r="T142" s="206"/>
      <c r="AT142" s="201" t="s">
        <v>169</v>
      </c>
      <c r="AU142" s="201" t="s">
        <v>80</v>
      </c>
      <c r="AV142" s="199" t="s">
        <v>80</v>
      </c>
      <c r="AW142" s="199" t="s">
        <v>28</v>
      </c>
      <c r="AX142" s="199" t="s">
        <v>78</v>
      </c>
      <c r="AY142" s="201" t="s">
        <v>161</v>
      </c>
    </row>
    <row r="143" spans="2:63" s="165" customFormat="1" ht="22.9" customHeight="1">
      <c r="B143" s="166"/>
      <c r="D143" s="167" t="s">
        <v>70</v>
      </c>
      <c r="E143" s="176" t="s">
        <v>236</v>
      </c>
      <c r="F143" s="176" t="s">
        <v>237</v>
      </c>
      <c r="J143" s="177">
        <f>BK143</f>
        <v>0</v>
      </c>
      <c r="L143" s="166"/>
      <c r="M143" s="170"/>
      <c r="N143" s="171"/>
      <c r="O143" s="171"/>
      <c r="P143" s="172">
        <f>P144</f>
        <v>0.606</v>
      </c>
      <c r="Q143" s="171"/>
      <c r="R143" s="172">
        <f>R144</f>
        <v>4E-05</v>
      </c>
      <c r="S143" s="171"/>
      <c r="T143" s="173">
        <f>T144</f>
        <v>0</v>
      </c>
      <c r="AR143" s="167" t="s">
        <v>78</v>
      </c>
      <c r="AT143" s="174" t="s">
        <v>70</v>
      </c>
      <c r="AU143" s="174" t="s">
        <v>78</v>
      </c>
      <c r="AY143" s="167" t="s">
        <v>161</v>
      </c>
      <c r="BK143" s="175">
        <f>BK144</f>
        <v>0</v>
      </c>
    </row>
    <row r="144" spans="1:65" s="99" customFormat="1" ht="24.2" customHeight="1">
      <c r="A144" s="96"/>
      <c r="B144" s="97"/>
      <c r="C144" s="178" t="s">
        <v>196</v>
      </c>
      <c r="D144" s="178" t="s">
        <v>163</v>
      </c>
      <c r="E144" s="179" t="s">
        <v>437</v>
      </c>
      <c r="F144" s="180" t="s">
        <v>438</v>
      </c>
      <c r="G144" s="181" t="s">
        <v>407</v>
      </c>
      <c r="H144" s="182">
        <v>2</v>
      </c>
      <c r="I144" s="377">
        <v>0</v>
      </c>
      <c r="J144" s="183">
        <f>ROUND(I144*H144,2)</f>
        <v>0</v>
      </c>
      <c r="K144" s="184"/>
      <c r="L144" s="97"/>
      <c r="M144" s="185" t="s">
        <v>1</v>
      </c>
      <c r="N144" s="186" t="s">
        <v>36</v>
      </c>
      <c r="O144" s="187">
        <v>0.303</v>
      </c>
      <c r="P144" s="187">
        <f>O144*H144</f>
        <v>0.606</v>
      </c>
      <c r="Q144" s="187">
        <v>2E-05</v>
      </c>
      <c r="R144" s="187">
        <f>Q144*H144</f>
        <v>4E-05</v>
      </c>
      <c r="S144" s="187">
        <v>0</v>
      </c>
      <c r="T144" s="188">
        <f>S144*H144</f>
        <v>0</v>
      </c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R144" s="189" t="s">
        <v>167</v>
      </c>
      <c r="AT144" s="189" t="s">
        <v>163</v>
      </c>
      <c r="AU144" s="189" t="s">
        <v>80</v>
      </c>
      <c r="AY144" s="89" t="s">
        <v>161</v>
      </c>
      <c r="BE144" s="190">
        <f>IF(N144="základní",J144,0)</f>
        <v>0</v>
      </c>
      <c r="BF144" s="190">
        <f>IF(N144="snížená",J144,0)</f>
        <v>0</v>
      </c>
      <c r="BG144" s="190">
        <f>IF(N144="zákl. přenesená",J144,0)</f>
        <v>0</v>
      </c>
      <c r="BH144" s="190">
        <f>IF(N144="sníž. přenesená",J144,0)</f>
        <v>0</v>
      </c>
      <c r="BI144" s="190">
        <f>IF(N144="nulová",J144,0)</f>
        <v>0</v>
      </c>
      <c r="BJ144" s="89" t="s">
        <v>78</v>
      </c>
      <c r="BK144" s="190">
        <f>ROUND(I144*H144,2)</f>
        <v>0</v>
      </c>
      <c r="BL144" s="89" t="s">
        <v>167</v>
      </c>
      <c r="BM144" s="189" t="s">
        <v>439</v>
      </c>
    </row>
    <row r="145" spans="2:63" s="165" customFormat="1" ht="22.9" customHeight="1">
      <c r="B145" s="166"/>
      <c r="D145" s="167" t="s">
        <v>70</v>
      </c>
      <c r="E145" s="176" t="s">
        <v>200</v>
      </c>
      <c r="F145" s="176" t="s">
        <v>201</v>
      </c>
      <c r="J145" s="177">
        <f>BK145</f>
        <v>0</v>
      </c>
      <c r="L145" s="166"/>
      <c r="M145" s="170"/>
      <c r="N145" s="171"/>
      <c r="O145" s="171"/>
      <c r="P145" s="172">
        <f>P146</f>
        <v>0.034716000000000004</v>
      </c>
      <c r="Q145" s="171"/>
      <c r="R145" s="172">
        <f>R146</f>
        <v>0</v>
      </c>
      <c r="S145" s="171"/>
      <c r="T145" s="173">
        <f>T146</f>
        <v>0</v>
      </c>
      <c r="AR145" s="167" t="s">
        <v>78</v>
      </c>
      <c r="AT145" s="174" t="s">
        <v>70</v>
      </c>
      <c r="AU145" s="174" t="s">
        <v>78</v>
      </c>
      <c r="AY145" s="167" t="s">
        <v>161</v>
      </c>
      <c r="BK145" s="175">
        <f>BK146</f>
        <v>0</v>
      </c>
    </row>
    <row r="146" spans="1:65" s="99" customFormat="1" ht="44.25" customHeight="1">
      <c r="A146" s="96"/>
      <c r="B146" s="97"/>
      <c r="C146" s="178" t="s">
        <v>202</v>
      </c>
      <c r="D146" s="178" t="s">
        <v>163</v>
      </c>
      <c r="E146" s="179" t="s">
        <v>203</v>
      </c>
      <c r="F146" s="180" t="s">
        <v>204</v>
      </c>
      <c r="G146" s="181" t="s">
        <v>189</v>
      </c>
      <c r="H146" s="182">
        <v>0.526</v>
      </c>
      <c r="I146" s="377">
        <v>0</v>
      </c>
      <c r="J146" s="183">
        <f>ROUND(I146*H146,2)</f>
        <v>0</v>
      </c>
      <c r="K146" s="184"/>
      <c r="L146" s="97"/>
      <c r="M146" s="215" t="s">
        <v>1</v>
      </c>
      <c r="N146" s="216" t="s">
        <v>36</v>
      </c>
      <c r="O146" s="217">
        <v>0.066</v>
      </c>
      <c r="P146" s="217">
        <f>O146*H146</f>
        <v>0.034716000000000004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R146" s="189" t="s">
        <v>167</v>
      </c>
      <c r="AT146" s="189" t="s">
        <v>163</v>
      </c>
      <c r="AU146" s="189" t="s">
        <v>80</v>
      </c>
      <c r="AY146" s="89" t="s">
        <v>161</v>
      </c>
      <c r="BE146" s="190">
        <f>IF(N146="základní",J146,0)</f>
        <v>0</v>
      </c>
      <c r="BF146" s="190">
        <f>IF(N146="snížená",J146,0)</f>
        <v>0</v>
      </c>
      <c r="BG146" s="190">
        <f>IF(N146="zákl. přenesená",J146,0)</f>
        <v>0</v>
      </c>
      <c r="BH146" s="190">
        <f>IF(N146="sníž. přenesená",J146,0)</f>
        <v>0</v>
      </c>
      <c r="BI146" s="190">
        <f>IF(N146="nulová",J146,0)</f>
        <v>0</v>
      </c>
      <c r="BJ146" s="89" t="s">
        <v>78</v>
      </c>
      <c r="BK146" s="190">
        <f>ROUND(I146*H146,2)</f>
        <v>0</v>
      </c>
      <c r="BL146" s="89" t="s">
        <v>167</v>
      </c>
      <c r="BM146" s="189" t="s">
        <v>425</v>
      </c>
    </row>
    <row r="147" spans="1:31" s="99" customFormat="1" ht="6.95" customHeight="1">
      <c r="A147" s="96"/>
      <c r="B147" s="128"/>
      <c r="C147" s="129"/>
      <c r="D147" s="129"/>
      <c r="E147" s="129"/>
      <c r="F147" s="129"/>
      <c r="G147" s="129"/>
      <c r="H147" s="129"/>
      <c r="I147" s="129"/>
      <c r="J147" s="129"/>
      <c r="K147" s="129"/>
      <c r="L147" s="97"/>
      <c r="M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</row>
  </sheetData>
  <sheetProtection algorithmName="SHA-512" hashValue="RQiGHxAuXTlq/M9Udub1IswMnKOQLDdfRYMCEgqFAMziKBC0V5AZ4Qb5vCGJLFRRkBi7o2dBQ3uLk599oG1T3A==" saltValue="MsWESWgifTVb+VNfPzA3Dg==" spinCount="100000" sheet="1" objects="1" scenarios="1" selectLockedCells="1"/>
  <autoFilter ref="C124:K146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"/>
  <sheetViews>
    <sheetView showGridLines="0" workbookViewId="0" topLeftCell="A147">
      <selection activeCell="I169" sqref="I169"/>
    </sheetView>
  </sheetViews>
  <sheetFormatPr defaultColWidth="9.140625" defaultRowHeight="12"/>
  <cols>
    <col min="1" max="1" width="8.28125" style="85" customWidth="1"/>
    <col min="2" max="2" width="1.1484375" style="85" customWidth="1"/>
    <col min="3" max="3" width="4.140625" style="85" customWidth="1"/>
    <col min="4" max="4" width="4.28125" style="85" customWidth="1"/>
    <col min="5" max="5" width="17.140625" style="85" customWidth="1"/>
    <col min="6" max="6" width="50.8515625" style="85" customWidth="1"/>
    <col min="7" max="7" width="7.421875" style="85" customWidth="1"/>
    <col min="8" max="8" width="14.00390625" style="85" customWidth="1"/>
    <col min="9" max="9" width="15.8515625" style="85" customWidth="1"/>
    <col min="10" max="10" width="22.28125" style="85" customWidth="1"/>
    <col min="11" max="11" width="22.28125" style="85" hidden="1" customWidth="1"/>
    <col min="12" max="12" width="9.28125" style="85" customWidth="1"/>
    <col min="13" max="13" width="10.8515625" style="85" hidden="1" customWidth="1"/>
    <col min="14" max="14" width="9.28125" style="85" hidden="1" customWidth="1"/>
    <col min="15" max="20" width="14.140625" style="85" hidden="1" customWidth="1"/>
    <col min="21" max="21" width="16.28125" style="85" hidden="1" customWidth="1"/>
    <col min="22" max="22" width="12.28125" style="85" customWidth="1"/>
    <col min="23" max="23" width="16.28125" style="85" customWidth="1"/>
    <col min="24" max="24" width="12.28125" style="85" customWidth="1"/>
    <col min="25" max="25" width="15.00390625" style="85" customWidth="1"/>
    <col min="26" max="26" width="11.00390625" style="85" customWidth="1"/>
    <col min="27" max="27" width="15.00390625" style="85" customWidth="1"/>
    <col min="28" max="28" width="16.28125" style="85" customWidth="1"/>
    <col min="29" max="29" width="11.00390625" style="85" customWidth="1"/>
    <col min="30" max="30" width="15.00390625" style="85" customWidth="1"/>
    <col min="31" max="31" width="16.28125" style="85" customWidth="1"/>
    <col min="32" max="43" width="9.28125" style="85" customWidth="1"/>
    <col min="44" max="65" width="9.28125" style="85" hidden="1" customWidth="1"/>
    <col min="66" max="16384" width="9.28125" style="85" customWidth="1"/>
  </cols>
  <sheetData>
    <row r="1" ht="12"/>
    <row r="2" spans="12:46" ht="36.95" customHeight="1">
      <c r="L2" s="423" t="s">
        <v>5</v>
      </c>
      <c r="M2" s="424"/>
      <c r="N2" s="424"/>
      <c r="O2" s="424"/>
      <c r="P2" s="424"/>
      <c r="Q2" s="424"/>
      <c r="R2" s="424"/>
      <c r="S2" s="424"/>
      <c r="T2" s="424"/>
      <c r="U2" s="424"/>
      <c r="V2" s="424"/>
      <c r="AT2" s="89" t="s">
        <v>124</v>
      </c>
    </row>
    <row r="3" spans="2:46" ht="6.95" customHeight="1">
      <c r="B3" s="90"/>
      <c r="C3" s="91"/>
      <c r="D3" s="91"/>
      <c r="E3" s="91"/>
      <c r="F3" s="91"/>
      <c r="G3" s="91"/>
      <c r="H3" s="91"/>
      <c r="I3" s="91"/>
      <c r="J3" s="91"/>
      <c r="K3" s="91"/>
      <c r="L3" s="92"/>
      <c r="AT3" s="89" t="s">
        <v>80</v>
      </c>
    </row>
    <row r="4" spans="2:46" ht="24.95" customHeight="1">
      <c r="B4" s="92"/>
      <c r="D4" s="93" t="s">
        <v>131</v>
      </c>
      <c r="L4" s="92"/>
      <c r="M4" s="94" t="s">
        <v>10</v>
      </c>
      <c r="AT4" s="89" t="s">
        <v>3</v>
      </c>
    </row>
    <row r="5" spans="2:12" ht="6.95" customHeight="1">
      <c r="B5" s="92"/>
      <c r="L5" s="92"/>
    </row>
    <row r="6" spans="2:12" ht="12" customHeight="1">
      <c r="B6" s="92"/>
      <c r="D6" s="95" t="s">
        <v>14</v>
      </c>
      <c r="L6" s="92"/>
    </row>
    <row r="7" spans="2:12" ht="16.5" customHeight="1">
      <c r="B7" s="92"/>
      <c r="E7" s="425" t="str">
        <f>'Rekapitulace stavby'!K6</f>
        <v>Obnova parkových cest v Liberci</v>
      </c>
      <c r="F7" s="426"/>
      <c r="G7" s="426"/>
      <c r="H7" s="426"/>
      <c r="L7" s="92"/>
    </row>
    <row r="8" spans="2:12" ht="12" customHeight="1">
      <c r="B8" s="92"/>
      <c r="D8" s="95" t="s">
        <v>132</v>
      </c>
      <c r="L8" s="92"/>
    </row>
    <row r="9" spans="1:31" s="99" customFormat="1" ht="16.5" customHeight="1">
      <c r="A9" s="96"/>
      <c r="B9" s="97"/>
      <c r="C9" s="96"/>
      <c r="D9" s="96"/>
      <c r="E9" s="425" t="s">
        <v>440</v>
      </c>
      <c r="F9" s="422"/>
      <c r="G9" s="422"/>
      <c r="H9" s="422"/>
      <c r="I9" s="96"/>
      <c r="J9" s="96"/>
      <c r="K9" s="96"/>
      <c r="L9" s="98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</row>
    <row r="10" spans="1:31" s="99" customFormat="1" ht="12" customHeight="1">
      <c r="A10" s="96"/>
      <c r="B10" s="97"/>
      <c r="C10" s="96"/>
      <c r="D10" s="95" t="s">
        <v>134</v>
      </c>
      <c r="E10" s="96"/>
      <c r="F10" s="96"/>
      <c r="G10" s="96"/>
      <c r="H10" s="96"/>
      <c r="I10" s="96"/>
      <c r="J10" s="96"/>
      <c r="K10" s="96"/>
      <c r="L10" s="98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s="99" customFormat="1" ht="16.5" customHeight="1">
      <c r="A11" s="96"/>
      <c r="B11" s="97"/>
      <c r="C11" s="96"/>
      <c r="D11" s="96"/>
      <c r="E11" s="421" t="s">
        <v>441</v>
      </c>
      <c r="F11" s="422"/>
      <c r="G11" s="422"/>
      <c r="H11" s="422"/>
      <c r="I11" s="96"/>
      <c r="J11" s="96"/>
      <c r="K11" s="96"/>
      <c r="L11" s="98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s="99" customFormat="1" ht="12">
      <c r="A12" s="96"/>
      <c r="B12" s="97"/>
      <c r="C12" s="96"/>
      <c r="D12" s="96"/>
      <c r="E12" s="96"/>
      <c r="F12" s="96"/>
      <c r="G12" s="96"/>
      <c r="H12" s="96"/>
      <c r="I12" s="96"/>
      <c r="J12" s="96"/>
      <c r="K12" s="96"/>
      <c r="L12" s="98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</row>
    <row r="13" spans="1:31" s="99" customFormat="1" ht="12" customHeight="1">
      <c r="A13" s="96"/>
      <c r="B13" s="97"/>
      <c r="C13" s="96"/>
      <c r="D13" s="95" t="s">
        <v>16</v>
      </c>
      <c r="E13" s="96"/>
      <c r="F13" s="100" t="s">
        <v>1</v>
      </c>
      <c r="G13" s="96"/>
      <c r="H13" s="96"/>
      <c r="I13" s="95" t="s">
        <v>17</v>
      </c>
      <c r="J13" s="100" t="s">
        <v>1</v>
      </c>
      <c r="K13" s="96"/>
      <c r="L13" s="98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s="99" customFormat="1" ht="12" customHeight="1">
      <c r="A14" s="96"/>
      <c r="B14" s="97"/>
      <c r="C14" s="96"/>
      <c r="D14" s="95" t="s">
        <v>18</v>
      </c>
      <c r="E14" s="96"/>
      <c r="F14" s="100" t="s">
        <v>19</v>
      </c>
      <c r="G14" s="96"/>
      <c r="H14" s="96"/>
      <c r="I14" s="95" t="s">
        <v>20</v>
      </c>
      <c r="J14" s="101" t="str">
        <f>'Rekapitulace stavby'!AN8</f>
        <v>vyplň údaj</v>
      </c>
      <c r="K14" s="96"/>
      <c r="L14" s="98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s="99" customFormat="1" ht="10.9" customHeight="1">
      <c r="A15" s="96"/>
      <c r="B15" s="97"/>
      <c r="C15" s="96"/>
      <c r="D15" s="96"/>
      <c r="E15" s="96"/>
      <c r="F15" s="96"/>
      <c r="G15" s="96"/>
      <c r="H15" s="96"/>
      <c r="I15" s="96"/>
      <c r="J15" s="96"/>
      <c r="K15" s="96"/>
      <c r="L15" s="98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s="99" customFormat="1" ht="12" customHeight="1">
      <c r="A16" s="96"/>
      <c r="B16" s="97"/>
      <c r="C16" s="96"/>
      <c r="D16" s="95" t="s">
        <v>21</v>
      </c>
      <c r="E16" s="96"/>
      <c r="F16" s="96"/>
      <c r="G16" s="96"/>
      <c r="H16" s="96"/>
      <c r="I16" s="95" t="s">
        <v>22</v>
      </c>
      <c r="J16" s="100" t="s">
        <v>1</v>
      </c>
      <c r="K16" s="96"/>
      <c r="L16" s="98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s="99" customFormat="1" ht="18" customHeight="1">
      <c r="A17" s="96"/>
      <c r="B17" s="97"/>
      <c r="C17" s="96"/>
      <c r="D17" s="96"/>
      <c r="E17" s="100" t="s">
        <v>23</v>
      </c>
      <c r="F17" s="96"/>
      <c r="G17" s="96"/>
      <c r="H17" s="96"/>
      <c r="I17" s="95" t="s">
        <v>24</v>
      </c>
      <c r="J17" s="100" t="s">
        <v>1</v>
      </c>
      <c r="K17" s="96"/>
      <c r="L17" s="98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1" s="99" customFormat="1" ht="6.95" customHeight="1">
      <c r="A18" s="96"/>
      <c r="B18" s="97"/>
      <c r="C18" s="96"/>
      <c r="D18" s="96"/>
      <c r="E18" s="96"/>
      <c r="F18" s="96"/>
      <c r="G18" s="96"/>
      <c r="H18" s="96"/>
      <c r="I18" s="96"/>
      <c r="J18" s="96"/>
      <c r="K18" s="96"/>
      <c r="L18" s="98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1:31" s="99" customFormat="1" ht="12" customHeight="1">
      <c r="A19" s="96"/>
      <c r="B19" s="97"/>
      <c r="C19" s="96"/>
      <c r="D19" s="95" t="s">
        <v>25</v>
      </c>
      <c r="E19" s="96"/>
      <c r="F19" s="96"/>
      <c r="G19" s="96"/>
      <c r="H19" s="96"/>
      <c r="I19" s="95" t="s">
        <v>22</v>
      </c>
      <c r="J19" s="102" t="str">
        <f>'Rekapitulace stavby'!AN13</f>
        <v>vyplň údaj</v>
      </c>
      <c r="K19" s="96"/>
      <c r="L19" s="98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1:31" s="99" customFormat="1" ht="18" customHeight="1">
      <c r="A20" s="96"/>
      <c r="B20" s="97"/>
      <c r="C20" s="96"/>
      <c r="D20" s="96"/>
      <c r="E20" s="427" t="str">
        <f>'Rekapitulace stavby'!D14</f>
        <v>vyplň údaj</v>
      </c>
      <c r="F20" s="427"/>
      <c r="G20" s="427"/>
      <c r="H20" s="427"/>
      <c r="I20" s="95" t="s">
        <v>24</v>
      </c>
      <c r="J20" s="102" t="str">
        <f>'Rekapitulace stavby'!AN14</f>
        <v>vyplň údaj</v>
      </c>
      <c r="K20" s="96"/>
      <c r="L20" s="98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1:31" s="99" customFormat="1" ht="6.95" customHeight="1">
      <c r="A21" s="96"/>
      <c r="B21" s="97"/>
      <c r="C21" s="96"/>
      <c r="D21" s="96"/>
      <c r="E21" s="96"/>
      <c r="F21" s="96"/>
      <c r="G21" s="96"/>
      <c r="H21" s="96"/>
      <c r="I21" s="96"/>
      <c r="J21" s="96"/>
      <c r="K21" s="96"/>
      <c r="L21" s="98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1:31" s="99" customFormat="1" ht="12" customHeight="1">
      <c r="A22" s="96"/>
      <c r="B22" s="97"/>
      <c r="C22" s="96"/>
      <c r="D22" s="95" t="s">
        <v>27</v>
      </c>
      <c r="E22" s="96"/>
      <c r="F22" s="96"/>
      <c r="G22" s="96"/>
      <c r="H22" s="96"/>
      <c r="I22" s="95" t="s">
        <v>22</v>
      </c>
      <c r="J22" s="100" t="str">
        <f>IF('Rekapitulace stavby'!AN16="","",'Rekapitulace stavby'!AN16)</f>
        <v/>
      </c>
      <c r="K22" s="96"/>
      <c r="L22" s="98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1:31" s="99" customFormat="1" ht="18" customHeight="1">
      <c r="A23" s="96"/>
      <c r="B23" s="97"/>
      <c r="C23" s="96"/>
      <c r="D23" s="96"/>
      <c r="E23" s="100" t="str">
        <f>IF('Rekapitulace stavby'!E17="","",'Rekapitulace stavby'!E17)</f>
        <v xml:space="preserve"> </v>
      </c>
      <c r="F23" s="96"/>
      <c r="G23" s="96"/>
      <c r="H23" s="96"/>
      <c r="I23" s="95" t="s">
        <v>24</v>
      </c>
      <c r="J23" s="100" t="str">
        <f>IF('Rekapitulace stavby'!AN17="","",'Rekapitulace stavby'!AN17)</f>
        <v/>
      </c>
      <c r="K23" s="96"/>
      <c r="L23" s="98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</row>
    <row r="24" spans="1:31" s="99" customFormat="1" ht="6.95" customHeight="1">
      <c r="A24" s="96"/>
      <c r="B24" s="97"/>
      <c r="C24" s="96"/>
      <c r="D24" s="96"/>
      <c r="E24" s="96"/>
      <c r="F24" s="96"/>
      <c r="G24" s="96"/>
      <c r="H24" s="96"/>
      <c r="I24" s="96"/>
      <c r="J24" s="96"/>
      <c r="K24" s="96"/>
      <c r="L24" s="98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</row>
    <row r="25" spans="1:31" s="99" customFormat="1" ht="12" customHeight="1">
      <c r="A25" s="96"/>
      <c r="B25" s="97"/>
      <c r="C25" s="96"/>
      <c r="D25" s="95" t="s">
        <v>29</v>
      </c>
      <c r="E25" s="96"/>
      <c r="F25" s="96"/>
      <c r="G25" s="96"/>
      <c r="H25" s="96"/>
      <c r="I25" s="95" t="s">
        <v>22</v>
      </c>
      <c r="J25" s="100" t="str">
        <f>IF('Rekapitulace stavby'!AN19="","",'Rekapitulace stavby'!AN19)</f>
        <v/>
      </c>
      <c r="K25" s="96"/>
      <c r="L25" s="98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s="99" customFormat="1" ht="18" customHeight="1">
      <c r="A26" s="96"/>
      <c r="B26" s="97"/>
      <c r="C26" s="96"/>
      <c r="D26" s="96"/>
      <c r="E26" s="100" t="str">
        <f>IF('Rekapitulace stavby'!E20="","",'Rekapitulace stavby'!E20)</f>
        <v xml:space="preserve"> </v>
      </c>
      <c r="F26" s="96"/>
      <c r="G26" s="96"/>
      <c r="H26" s="96"/>
      <c r="I26" s="95" t="s">
        <v>24</v>
      </c>
      <c r="J26" s="100" t="str">
        <f>IF('Rekapitulace stavby'!AN20="","",'Rekapitulace stavby'!AN20)</f>
        <v/>
      </c>
      <c r="K26" s="96"/>
      <c r="L26" s="98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1:31" s="99" customFormat="1" ht="6.95" customHeight="1">
      <c r="A27" s="96"/>
      <c r="B27" s="97"/>
      <c r="C27" s="96"/>
      <c r="D27" s="96"/>
      <c r="E27" s="96"/>
      <c r="F27" s="96"/>
      <c r="G27" s="96"/>
      <c r="H27" s="96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99" customFormat="1" ht="12" customHeight="1">
      <c r="A28" s="96"/>
      <c r="B28" s="97"/>
      <c r="C28" s="96"/>
      <c r="D28" s="95" t="s">
        <v>30</v>
      </c>
      <c r="E28" s="96"/>
      <c r="F28" s="96"/>
      <c r="G28" s="96"/>
      <c r="H28" s="96"/>
      <c r="I28" s="96"/>
      <c r="J28" s="96"/>
      <c r="K28" s="96"/>
      <c r="L28" s="98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1:31" s="106" customFormat="1" ht="16.5" customHeight="1">
      <c r="A29" s="103"/>
      <c r="B29" s="104"/>
      <c r="C29" s="103"/>
      <c r="D29" s="103"/>
      <c r="E29" s="428" t="s">
        <v>1</v>
      </c>
      <c r="F29" s="428"/>
      <c r="G29" s="428"/>
      <c r="H29" s="42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99" customFormat="1" ht="6.95" customHeight="1">
      <c r="A30" s="96"/>
      <c r="B30" s="97"/>
      <c r="C30" s="96"/>
      <c r="D30" s="96"/>
      <c r="E30" s="96"/>
      <c r="F30" s="96"/>
      <c r="G30" s="96"/>
      <c r="H30" s="96"/>
      <c r="I30" s="96"/>
      <c r="J30" s="96"/>
      <c r="K30" s="96"/>
      <c r="L30" s="98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</row>
    <row r="31" spans="1:31" s="99" customFormat="1" ht="6.95" customHeight="1">
      <c r="A31" s="96"/>
      <c r="B31" s="97"/>
      <c r="C31" s="96"/>
      <c r="D31" s="107"/>
      <c r="E31" s="107"/>
      <c r="F31" s="107"/>
      <c r="G31" s="107"/>
      <c r="H31" s="107"/>
      <c r="I31" s="107"/>
      <c r="J31" s="107"/>
      <c r="K31" s="107"/>
      <c r="L31" s="98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</row>
    <row r="32" spans="1:31" s="99" customFormat="1" ht="25.35" customHeight="1">
      <c r="A32" s="96"/>
      <c r="B32" s="97"/>
      <c r="C32" s="96"/>
      <c r="D32" s="108" t="s">
        <v>31</v>
      </c>
      <c r="E32" s="96"/>
      <c r="F32" s="96"/>
      <c r="G32" s="96"/>
      <c r="H32" s="96"/>
      <c r="I32" s="96"/>
      <c r="J32" s="109">
        <f>ROUND(J126,2)</f>
        <v>0</v>
      </c>
      <c r="K32" s="96"/>
      <c r="L32" s="98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</row>
    <row r="33" spans="1:31" s="99" customFormat="1" ht="6.95" customHeight="1">
      <c r="A33" s="96"/>
      <c r="B33" s="97"/>
      <c r="C33" s="96"/>
      <c r="D33" s="107"/>
      <c r="E33" s="107"/>
      <c r="F33" s="107"/>
      <c r="G33" s="107"/>
      <c r="H33" s="107"/>
      <c r="I33" s="107"/>
      <c r="J33" s="107"/>
      <c r="K33" s="107"/>
      <c r="L33" s="98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</row>
    <row r="34" spans="1:31" s="99" customFormat="1" ht="14.45" customHeight="1">
      <c r="A34" s="96"/>
      <c r="B34" s="97"/>
      <c r="C34" s="96"/>
      <c r="D34" s="96"/>
      <c r="E34" s="96"/>
      <c r="F34" s="110" t="s">
        <v>33</v>
      </c>
      <c r="G34" s="96"/>
      <c r="H34" s="96"/>
      <c r="I34" s="110" t="s">
        <v>32</v>
      </c>
      <c r="J34" s="110" t="s">
        <v>34</v>
      </c>
      <c r="K34" s="96"/>
      <c r="L34" s="98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</row>
    <row r="35" spans="1:31" s="99" customFormat="1" ht="14.45" customHeight="1">
      <c r="A35" s="96"/>
      <c r="B35" s="97"/>
      <c r="C35" s="96"/>
      <c r="D35" s="111" t="s">
        <v>35</v>
      </c>
      <c r="E35" s="95" t="s">
        <v>36</v>
      </c>
      <c r="F35" s="112">
        <f>ROUND((SUM(BE126:BE169)),2)</f>
        <v>0</v>
      </c>
      <c r="G35" s="96"/>
      <c r="H35" s="96"/>
      <c r="I35" s="113">
        <v>0.21</v>
      </c>
      <c r="J35" s="112">
        <f>ROUND(((SUM(BE126:BE169))*I35),2)</f>
        <v>0</v>
      </c>
      <c r="K35" s="96"/>
      <c r="L35" s="98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</row>
    <row r="36" spans="1:31" s="99" customFormat="1" ht="14.45" customHeight="1">
      <c r="A36" s="96"/>
      <c r="B36" s="97"/>
      <c r="C36" s="96"/>
      <c r="D36" s="96"/>
      <c r="E36" s="95" t="s">
        <v>37</v>
      </c>
      <c r="F36" s="112">
        <f>ROUND((SUM(BF126:BF169)),2)</f>
        <v>0</v>
      </c>
      <c r="G36" s="96"/>
      <c r="H36" s="96"/>
      <c r="I36" s="113">
        <v>0.15</v>
      </c>
      <c r="J36" s="112">
        <f>ROUND(((SUM(BF126:BF169))*I36),2)</f>
        <v>0</v>
      </c>
      <c r="K36" s="96"/>
      <c r="L36" s="98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</row>
    <row r="37" spans="1:31" s="99" customFormat="1" ht="14.45" customHeight="1" hidden="1">
      <c r="A37" s="96"/>
      <c r="B37" s="97"/>
      <c r="C37" s="96"/>
      <c r="D37" s="96"/>
      <c r="E37" s="95" t="s">
        <v>38</v>
      </c>
      <c r="F37" s="112">
        <f>ROUND((SUM(BG126:BG169)),2)</f>
        <v>0</v>
      </c>
      <c r="G37" s="96"/>
      <c r="H37" s="96"/>
      <c r="I37" s="113">
        <v>0.21</v>
      </c>
      <c r="J37" s="112">
        <f>0</f>
        <v>0</v>
      </c>
      <c r="K37" s="96"/>
      <c r="L37" s="98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</row>
    <row r="38" spans="1:31" s="99" customFormat="1" ht="14.45" customHeight="1" hidden="1">
      <c r="A38" s="96"/>
      <c r="B38" s="97"/>
      <c r="C38" s="96"/>
      <c r="D38" s="96"/>
      <c r="E38" s="95" t="s">
        <v>39</v>
      </c>
      <c r="F38" s="112">
        <f>ROUND((SUM(BH126:BH169)),2)</f>
        <v>0</v>
      </c>
      <c r="G38" s="96"/>
      <c r="H38" s="96"/>
      <c r="I38" s="113">
        <v>0.15</v>
      </c>
      <c r="J38" s="112">
        <f>0</f>
        <v>0</v>
      </c>
      <c r="K38" s="96"/>
      <c r="L38" s="98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</row>
    <row r="39" spans="1:31" s="99" customFormat="1" ht="14.45" customHeight="1" hidden="1">
      <c r="A39" s="96"/>
      <c r="B39" s="97"/>
      <c r="C39" s="96"/>
      <c r="D39" s="96"/>
      <c r="E39" s="95" t="s">
        <v>40</v>
      </c>
      <c r="F39" s="112">
        <f>ROUND((SUM(BI126:BI169)),2)</f>
        <v>0</v>
      </c>
      <c r="G39" s="96"/>
      <c r="H39" s="96"/>
      <c r="I39" s="113">
        <v>0</v>
      </c>
      <c r="J39" s="112">
        <f>0</f>
        <v>0</v>
      </c>
      <c r="K39" s="96"/>
      <c r="L39" s="98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</row>
    <row r="40" spans="1:31" s="99" customFormat="1" ht="6.95" customHeight="1">
      <c r="A40" s="96"/>
      <c r="B40" s="97"/>
      <c r="C40" s="96"/>
      <c r="D40" s="96"/>
      <c r="E40" s="96"/>
      <c r="F40" s="96"/>
      <c r="G40" s="96"/>
      <c r="H40" s="96"/>
      <c r="I40" s="96"/>
      <c r="J40" s="96"/>
      <c r="K40" s="96"/>
      <c r="L40" s="98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</row>
    <row r="41" spans="1:31" s="99" customFormat="1" ht="25.35" customHeight="1">
      <c r="A41" s="96"/>
      <c r="B41" s="97"/>
      <c r="C41" s="114"/>
      <c r="D41" s="115" t="s">
        <v>41</v>
      </c>
      <c r="E41" s="116"/>
      <c r="F41" s="116"/>
      <c r="G41" s="117" t="s">
        <v>42</v>
      </c>
      <c r="H41" s="118" t="s">
        <v>43</v>
      </c>
      <c r="I41" s="116"/>
      <c r="J41" s="119">
        <f>SUM(J32:J39)</f>
        <v>0</v>
      </c>
      <c r="K41" s="120"/>
      <c r="L41" s="98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</row>
    <row r="42" spans="1:31" s="99" customFormat="1" ht="14.45" customHeight="1">
      <c r="A42" s="96"/>
      <c r="B42" s="97"/>
      <c r="C42" s="96"/>
      <c r="D42" s="96"/>
      <c r="E42" s="96"/>
      <c r="F42" s="96"/>
      <c r="G42" s="96"/>
      <c r="H42" s="96"/>
      <c r="I42" s="96"/>
      <c r="J42" s="96"/>
      <c r="K42" s="96"/>
      <c r="L42" s="98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</row>
    <row r="43" spans="2:12" ht="14.45" customHeight="1">
      <c r="B43" s="92"/>
      <c r="L43" s="92"/>
    </row>
    <row r="44" spans="2:12" ht="14.45" customHeight="1">
      <c r="B44" s="92"/>
      <c r="L44" s="92"/>
    </row>
    <row r="45" spans="2:12" ht="14.45" customHeight="1">
      <c r="B45" s="92"/>
      <c r="L45" s="92"/>
    </row>
    <row r="46" spans="2:12" ht="14.45" customHeight="1">
      <c r="B46" s="92"/>
      <c r="L46" s="92"/>
    </row>
    <row r="47" spans="2:12" ht="14.45" customHeight="1">
      <c r="B47" s="92"/>
      <c r="L47" s="92"/>
    </row>
    <row r="48" spans="2:12" ht="14.45" customHeight="1">
      <c r="B48" s="92"/>
      <c r="L48" s="92"/>
    </row>
    <row r="49" spans="2:12" ht="14.45" customHeight="1">
      <c r="B49" s="92"/>
      <c r="L49" s="92"/>
    </row>
    <row r="50" spans="2:12" s="99" customFormat="1" ht="14.45" customHeight="1">
      <c r="B50" s="98"/>
      <c r="D50" s="121" t="s">
        <v>44</v>
      </c>
      <c r="E50" s="122"/>
      <c r="F50" s="122"/>
      <c r="G50" s="121" t="s">
        <v>45</v>
      </c>
      <c r="H50" s="122"/>
      <c r="I50" s="122"/>
      <c r="J50" s="122"/>
      <c r="K50" s="122"/>
      <c r="L50" s="98"/>
    </row>
    <row r="51" spans="2:12" ht="12">
      <c r="B51" s="92"/>
      <c r="L51" s="92"/>
    </row>
    <row r="52" spans="2:12" ht="12">
      <c r="B52" s="92"/>
      <c r="L52" s="92"/>
    </row>
    <row r="53" spans="2:12" ht="12">
      <c r="B53" s="92"/>
      <c r="L53" s="92"/>
    </row>
    <row r="54" spans="2:12" ht="12">
      <c r="B54" s="92"/>
      <c r="L54" s="92"/>
    </row>
    <row r="55" spans="2:12" ht="12">
      <c r="B55" s="92"/>
      <c r="L55" s="92"/>
    </row>
    <row r="56" spans="2:12" ht="12">
      <c r="B56" s="92"/>
      <c r="L56" s="92"/>
    </row>
    <row r="57" spans="2:12" ht="12">
      <c r="B57" s="92"/>
      <c r="L57" s="92"/>
    </row>
    <row r="58" spans="2:12" ht="12">
      <c r="B58" s="92"/>
      <c r="L58" s="92"/>
    </row>
    <row r="59" spans="2:12" ht="12">
      <c r="B59" s="92"/>
      <c r="L59" s="92"/>
    </row>
    <row r="60" spans="2:12" ht="12">
      <c r="B60" s="92"/>
      <c r="L60" s="92"/>
    </row>
    <row r="61" spans="1:31" s="99" customFormat="1" ht="12.75">
      <c r="A61" s="96"/>
      <c r="B61" s="97"/>
      <c r="C61" s="96"/>
      <c r="D61" s="123" t="s">
        <v>46</v>
      </c>
      <c r="E61" s="124"/>
      <c r="F61" s="125" t="s">
        <v>47</v>
      </c>
      <c r="G61" s="123" t="s">
        <v>46</v>
      </c>
      <c r="H61" s="124"/>
      <c r="I61" s="124"/>
      <c r="J61" s="126" t="s">
        <v>47</v>
      </c>
      <c r="K61" s="124"/>
      <c r="L61" s="98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</row>
    <row r="62" spans="2:12" ht="12">
      <c r="B62" s="92"/>
      <c r="L62" s="92"/>
    </row>
    <row r="63" spans="2:12" ht="12">
      <c r="B63" s="92"/>
      <c r="L63" s="92"/>
    </row>
    <row r="64" spans="2:12" ht="12">
      <c r="B64" s="92"/>
      <c r="L64" s="92"/>
    </row>
    <row r="65" spans="1:31" s="99" customFormat="1" ht="12.75">
      <c r="A65" s="96"/>
      <c r="B65" s="97"/>
      <c r="C65" s="96"/>
      <c r="D65" s="121" t="s">
        <v>48</v>
      </c>
      <c r="E65" s="127"/>
      <c r="F65" s="127"/>
      <c r="G65" s="121" t="s">
        <v>49</v>
      </c>
      <c r="H65" s="127"/>
      <c r="I65" s="127"/>
      <c r="J65" s="127"/>
      <c r="K65" s="127"/>
      <c r="L65" s="98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</row>
    <row r="66" spans="2:12" ht="12">
      <c r="B66" s="92"/>
      <c r="L66" s="92"/>
    </row>
    <row r="67" spans="2:12" ht="12">
      <c r="B67" s="92"/>
      <c r="L67" s="92"/>
    </row>
    <row r="68" spans="2:12" ht="12">
      <c r="B68" s="92"/>
      <c r="L68" s="92"/>
    </row>
    <row r="69" spans="2:12" ht="12">
      <c r="B69" s="92"/>
      <c r="L69" s="92"/>
    </row>
    <row r="70" spans="2:12" ht="12">
      <c r="B70" s="92"/>
      <c r="L70" s="92"/>
    </row>
    <row r="71" spans="2:12" ht="12">
      <c r="B71" s="92"/>
      <c r="L71" s="92"/>
    </row>
    <row r="72" spans="2:12" ht="12">
      <c r="B72" s="92"/>
      <c r="L72" s="92"/>
    </row>
    <row r="73" spans="2:12" ht="12">
      <c r="B73" s="92"/>
      <c r="L73" s="92"/>
    </row>
    <row r="74" spans="2:12" ht="12">
      <c r="B74" s="92"/>
      <c r="L74" s="92"/>
    </row>
    <row r="75" spans="2:12" ht="12">
      <c r="B75" s="92"/>
      <c r="L75" s="92"/>
    </row>
    <row r="76" spans="1:31" s="99" customFormat="1" ht="12.75">
      <c r="A76" s="96"/>
      <c r="B76" s="97"/>
      <c r="C76" s="96"/>
      <c r="D76" s="123" t="s">
        <v>46</v>
      </c>
      <c r="E76" s="124"/>
      <c r="F76" s="125" t="s">
        <v>47</v>
      </c>
      <c r="G76" s="123" t="s">
        <v>46</v>
      </c>
      <c r="H76" s="124"/>
      <c r="I76" s="124"/>
      <c r="J76" s="126" t="s">
        <v>47</v>
      </c>
      <c r="K76" s="124"/>
      <c r="L76" s="98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</row>
    <row r="77" spans="1:31" s="99" customFormat="1" ht="14.45" customHeight="1">
      <c r="A77" s="96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</row>
    <row r="81" spans="1:31" s="99" customFormat="1" ht="6.95" customHeight="1">
      <c r="A81" s="96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8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</row>
    <row r="82" spans="1:31" s="99" customFormat="1" ht="24.95" customHeight="1">
      <c r="A82" s="96"/>
      <c r="B82" s="97"/>
      <c r="C82" s="93" t="s">
        <v>136</v>
      </c>
      <c r="D82" s="96"/>
      <c r="E82" s="96"/>
      <c r="F82" s="96"/>
      <c r="G82" s="96"/>
      <c r="H82" s="96"/>
      <c r="I82" s="96"/>
      <c r="J82" s="96"/>
      <c r="K82" s="96"/>
      <c r="L82" s="98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</row>
    <row r="83" spans="1:31" s="99" customFormat="1" ht="6.95" customHeight="1">
      <c r="A83" s="96"/>
      <c r="B83" s="97"/>
      <c r="C83" s="96"/>
      <c r="D83" s="96"/>
      <c r="E83" s="96"/>
      <c r="F83" s="96"/>
      <c r="G83" s="96"/>
      <c r="H83" s="96"/>
      <c r="I83" s="96"/>
      <c r="J83" s="96"/>
      <c r="K83" s="96"/>
      <c r="L83" s="98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</row>
    <row r="84" spans="1:31" s="99" customFormat="1" ht="12" customHeight="1">
      <c r="A84" s="96"/>
      <c r="B84" s="97"/>
      <c r="C84" s="95" t="s">
        <v>14</v>
      </c>
      <c r="D84" s="96"/>
      <c r="E84" s="96"/>
      <c r="F84" s="96"/>
      <c r="G84" s="96"/>
      <c r="H84" s="96"/>
      <c r="I84" s="96"/>
      <c r="J84" s="96"/>
      <c r="K84" s="96"/>
      <c r="L84" s="98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</row>
    <row r="85" spans="1:31" s="99" customFormat="1" ht="16.5" customHeight="1">
      <c r="A85" s="96"/>
      <c r="B85" s="97"/>
      <c r="C85" s="96"/>
      <c r="D85" s="96"/>
      <c r="E85" s="425" t="str">
        <f>E7</f>
        <v>Obnova parkových cest v Liberci</v>
      </c>
      <c r="F85" s="426"/>
      <c r="G85" s="426"/>
      <c r="H85" s="426"/>
      <c r="I85" s="96"/>
      <c r="J85" s="96"/>
      <c r="K85" s="96"/>
      <c r="L85" s="98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</row>
    <row r="86" spans="2:12" ht="12" customHeight="1">
      <c r="B86" s="92"/>
      <c r="C86" s="95" t="s">
        <v>132</v>
      </c>
      <c r="L86" s="92"/>
    </row>
    <row r="87" spans="1:31" s="99" customFormat="1" ht="16.5" customHeight="1">
      <c r="A87" s="96"/>
      <c r="B87" s="97"/>
      <c r="C87" s="96"/>
      <c r="D87" s="96"/>
      <c r="E87" s="425" t="s">
        <v>440</v>
      </c>
      <c r="F87" s="422"/>
      <c r="G87" s="422"/>
      <c r="H87" s="422"/>
      <c r="I87" s="96"/>
      <c r="J87" s="96"/>
      <c r="K87" s="96"/>
      <c r="L87" s="98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1:31" s="99" customFormat="1" ht="12" customHeight="1">
      <c r="A88" s="96"/>
      <c r="B88" s="97"/>
      <c r="C88" s="95" t="s">
        <v>134</v>
      </c>
      <c r="D88" s="96"/>
      <c r="E88" s="96"/>
      <c r="F88" s="96"/>
      <c r="G88" s="96"/>
      <c r="H88" s="96"/>
      <c r="I88" s="96"/>
      <c r="J88" s="96"/>
      <c r="K88" s="96"/>
      <c r="L88" s="98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1:31" s="99" customFormat="1" ht="16.5" customHeight="1">
      <c r="A89" s="96"/>
      <c r="B89" s="97"/>
      <c r="C89" s="96"/>
      <c r="D89" s="96"/>
      <c r="E89" s="421" t="str">
        <f>E11</f>
        <v>SO 06.1 - Cesty u přehrady - uznatelné náklady</v>
      </c>
      <c r="F89" s="422"/>
      <c r="G89" s="422"/>
      <c r="H89" s="422"/>
      <c r="I89" s="96"/>
      <c r="J89" s="96"/>
      <c r="K89" s="96"/>
      <c r="L89" s="98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1:31" s="99" customFormat="1" ht="6.95" customHeight="1">
      <c r="A90" s="96"/>
      <c r="B90" s="97"/>
      <c r="C90" s="96"/>
      <c r="D90" s="96"/>
      <c r="E90" s="96"/>
      <c r="F90" s="96"/>
      <c r="G90" s="96"/>
      <c r="H90" s="96"/>
      <c r="I90" s="96"/>
      <c r="J90" s="96"/>
      <c r="K90" s="96"/>
      <c r="L90" s="98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1:31" s="99" customFormat="1" ht="12" customHeight="1">
      <c r="A91" s="96"/>
      <c r="B91" s="97"/>
      <c r="C91" s="95" t="s">
        <v>18</v>
      </c>
      <c r="D91" s="96"/>
      <c r="E91" s="96"/>
      <c r="F91" s="100" t="str">
        <f>F14</f>
        <v>Liberec</v>
      </c>
      <c r="G91" s="96"/>
      <c r="H91" s="96"/>
      <c r="I91" s="95" t="s">
        <v>20</v>
      </c>
      <c r="J91" s="132" t="str">
        <f>IF(J14="","",J14)</f>
        <v>vyplň údaj</v>
      </c>
      <c r="K91" s="96"/>
      <c r="L91" s="98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</row>
    <row r="92" spans="1:31" s="99" customFormat="1" ht="6.95" customHeight="1">
      <c r="A92" s="96"/>
      <c r="B92" s="97"/>
      <c r="C92" s="96"/>
      <c r="D92" s="96"/>
      <c r="E92" s="96"/>
      <c r="F92" s="96"/>
      <c r="G92" s="96"/>
      <c r="H92" s="96"/>
      <c r="I92" s="96"/>
      <c r="J92" s="96"/>
      <c r="K92" s="96"/>
      <c r="L92" s="98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</row>
    <row r="93" spans="1:31" s="99" customFormat="1" ht="15.2" customHeight="1">
      <c r="A93" s="96"/>
      <c r="B93" s="97"/>
      <c r="C93" s="95" t="s">
        <v>21</v>
      </c>
      <c r="D93" s="96"/>
      <c r="E93" s="96"/>
      <c r="F93" s="100" t="str">
        <f>E17</f>
        <v>Statutární město Liberec</v>
      </c>
      <c r="G93" s="96"/>
      <c r="H93" s="96"/>
      <c r="I93" s="95" t="s">
        <v>27</v>
      </c>
      <c r="J93" s="133" t="str">
        <f>E23</f>
        <v xml:space="preserve"> </v>
      </c>
      <c r="K93" s="96"/>
      <c r="L93" s="98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</row>
    <row r="94" spans="1:31" s="99" customFormat="1" ht="15.2" customHeight="1">
      <c r="A94" s="96"/>
      <c r="B94" s="97"/>
      <c r="C94" s="95" t="s">
        <v>25</v>
      </c>
      <c r="D94" s="96"/>
      <c r="E94" s="96"/>
      <c r="F94" s="100" t="str">
        <f>IF(E20="","",E20)</f>
        <v>vyplň údaj</v>
      </c>
      <c r="G94" s="96"/>
      <c r="H94" s="96"/>
      <c r="I94" s="95" t="s">
        <v>29</v>
      </c>
      <c r="J94" s="133" t="str">
        <f>E26</f>
        <v xml:space="preserve"> </v>
      </c>
      <c r="K94" s="96"/>
      <c r="L94" s="98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</row>
    <row r="95" spans="1:31" s="99" customFormat="1" ht="10.35" customHeight="1">
      <c r="A95" s="96"/>
      <c r="B95" s="97"/>
      <c r="C95" s="96"/>
      <c r="D95" s="96"/>
      <c r="E95" s="96"/>
      <c r="F95" s="96"/>
      <c r="G95" s="96"/>
      <c r="H95" s="96"/>
      <c r="I95" s="96"/>
      <c r="J95" s="96"/>
      <c r="K95" s="96"/>
      <c r="L95" s="98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</row>
    <row r="96" spans="1:31" s="99" customFormat="1" ht="29.25" customHeight="1">
      <c r="A96" s="96"/>
      <c r="B96" s="97"/>
      <c r="C96" s="134" t="s">
        <v>137</v>
      </c>
      <c r="D96" s="114"/>
      <c r="E96" s="114"/>
      <c r="F96" s="114"/>
      <c r="G96" s="114"/>
      <c r="H96" s="114"/>
      <c r="I96" s="114"/>
      <c r="J96" s="135" t="s">
        <v>138</v>
      </c>
      <c r="K96" s="114"/>
      <c r="L96" s="98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</row>
    <row r="97" spans="1:31" s="99" customFormat="1" ht="10.35" customHeight="1">
      <c r="A97" s="96"/>
      <c r="B97" s="97"/>
      <c r="C97" s="96"/>
      <c r="D97" s="96"/>
      <c r="E97" s="96"/>
      <c r="F97" s="96"/>
      <c r="G97" s="96"/>
      <c r="H97" s="96"/>
      <c r="I97" s="96"/>
      <c r="J97" s="96"/>
      <c r="K97" s="96"/>
      <c r="L97" s="98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</row>
    <row r="98" spans="1:47" s="99" customFormat="1" ht="22.9" customHeight="1">
      <c r="A98" s="96"/>
      <c r="B98" s="97"/>
      <c r="C98" s="136" t="s">
        <v>139</v>
      </c>
      <c r="D98" s="96"/>
      <c r="E98" s="96"/>
      <c r="F98" s="96"/>
      <c r="G98" s="96"/>
      <c r="H98" s="96"/>
      <c r="I98" s="96"/>
      <c r="J98" s="109">
        <f>J126</f>
        <v>0</v>
      </c>
      <c r="K98" s="96"/>
      <c r="L98" s="98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U98" s="89" t="s">
        <v>140</v>
      </c>
    </row>
    <row r="99" spans="2:12" s="137" customFormat="1" ht="24.95" customHeight="1">
      <c r="B99" s="138"/>
      <c r="D99" s="139" t="s">
        <v>141</v>
      </c>
      <c r="E99" s="140"/>
      <c r="F99" s="140"/>
      <c r="G99" s="140"/>
      <c r="H99" s="140"/>
      <c r="I99" s="140"/>
      <c r="J99" s="141">
        <f>J127</f>
        <v>0</v>
      </c>
      <c r="L99" s="138"/>
    </row>
    <row r="100" spans="2:12" s="142" customFormat="1" ht="19.9" customHeight="1">
      <c r="B100" s="143"/>
      <c r="D100" s="144" t="s">
        <v>142</v>
      </c>
      <c r="E100" s="145"/>
      <c r="F100" s="145"/>
      <c r="G100" s="145"/>
      <c r="H100" s="145"/>
      <c r="I100" s="145"/>
      <c r="J100" s="146">
        <f>J128</f>
        <v>0</v>
      </c>
      <c r="L100" s="143"/>
    </row>
    <row r="101" spans="2:12" s="142" customFormat="1" ht="19.9" customHeight="1">
      <c r="B101" s="143"/>
      <c r="D101" s="144" t="s">
        <v>143</v>
      </c>
      <c r="E101" s="145"/>
      <c r="F101" s="145"/>
      <c r="G101" s="145"/>
      <c r="H101" s="145"/>
      <c r="I101" s="145"/>
      <c r="J101" s="146">
        <f>J141</f>
        <v>0</v>
      </c>
      <c r="L101" s="143"/>
    </row>
    <row r="102" spans="2:12" s="142" customFormat="1" ht="19.9" customHeight="1">
      <c r="B102" s="143"/>
      <c r="D102" s="144" t="s">
        <v>222</v>
      </c>
      <c r="E102" s="145"/>
      <c r="F102" s="145"/>
      <c r="G102" s="145"/>
      <c r="H102" s="145"/>
      <c r="I102" s="145"/>
      <c r="J102" s="146">
        <f>J155</f>
        <v>0</v>
      </c>
      <c r="L102" s="143"/>
    </row>
    <row r="103" spans="2:12" s="142" customFormat="1" ht="19.9" customHeight="1">
      <c r="B103" s="143"/>
      <c r="D103" s="144" t="s">
        <v>144</v>
      </c>
      <c r="E103" s="145"/>
      <c r="F103" s="145"/>
      <c r="G103" s="145"/>
      <c r="H103" s="145"/>
      <c r="I103" s="145"/>
      <c r="J103" s="146">
        <f>J162</f>
        <v>0</v>
      </c>
      <c r="L103" s="143"/>
    </row>
    <row r="104" spans="2:12" s="142" customFormat="1" ht="19.9" customHeight="1">
      <c r="B104" s="143"/>
      <c r="D104" s="144" t="s">
        <v>145</v>
      </c>
      <c r="E104" s="145"/>
      <c r="F104" s="145"/>
      <c r="G104" s="145"/>
      <c r="H104" s="145"/>
      <c r="I104" s="145"/>
      <c r="J104" s="146">
        <f>J168</f>
        <v>0</v>
      </c>
      <c r="L104" s="143"/>
    </row>
    <row r="105" spans="1:31" s="99" customFormat="1" ht="21.75" customHeight="1">
      <c r="A105" s="96"/>
      <c r="B105" s="97"/>
      <c r="C105" s="96"/>
      <c r="D105" s="96"/>
      <c r="E105" s="96"/>
      <c r="F105" s="96"/>
      <c r="G105" s="96"/>
      <c r="H105" s="96"/>
      <c r="I105" s="96"/>
      <c r="J105" s="96"/>
      <c r="K105" s="96"/>
      <c r="L105" s="98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</row>
    <row r="106" spans="1:31" s="99" customFormat="1" ht="6.95" customHeight="1">
      <c r="A106" s="96"/>
      <c r="B106" s="128"/>
      <c r="C106" s="129"/>
      <c r="D106" s="129"/>
      <c r="E106" s="129"/>
      <c r="F106" s="129"/>
      <c r="G106" s="129"/>
      <c r="H106" s="129"/>
      <c r="I106" s="129"/>
      <c r="J106" s="129"/>
      <c r="K106" s="129"/>
      <c r="L106" s="98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</row>
    <row r="110" spans="1:31" s="99" customFormat="1" ht="6.95" customHeight="1">
      <c r="A110" s="96"/>
      <c r="B110" s="130"/>
      <c r="C110" s="131"/>
      <c r="D110" s="131"/>
      <c r="E110" s="131"/>
      <c r="F110" s="131"/>
      <c r="G110" s="131"/>
      <c r="H110" s="131"/>
      <c r="I110" s="131"/>
      <c r="J110" s="131"/>
      <c r="K110" s="131"/>
      <c r="L110" s="98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</row>
    <row r="111" spans="1:31" s="99" customFormat="1" ht="24.95" customHeight="1">
      <c r="A111" s="96"/>
      <c r="B111" s="97"/>
      <c r="C111" s="93" t="s">
        <v>146</v>
      </c>
      <c r="D111" s="96"/>
      <c r="E111" s="96"/>
      <c r="F111" s="96"/>
      <c r="G111" s="96"/>
      <c r="H111" s="96"/>
      <c r="I111" s="96"/>
      <c r="J111" s="96"/>
      <c r="K111" s="96"/>
      <c r="L111" s="98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</row>
    <row r="112" spans="1:31" s="99" customFormat="1" ht="6.95" customHeight="1">
      <c r="A112" s="96"/>
      <c r="B112" s="97"/>
      <c r="C112" s="96"/>
      <c r="D112" s="96"/>
      <c r="E112" s="96"/>
      <c r="F112" s="96"/>
      <c r="G112" s="96"/>
      <c r="H112" s="96"/>
      <c r="I112" s="96"/>
      <c r="J112" s="96"/>
      <c r="K112" s="96"/>
      <c r="L112" s="98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</row>
    <row r="113" spans="1:31" s="99" customFormat="1" ht="12" customHeight="1">
      <c r="A113" s="96"/>
      <c r="B113" s="97"/>
      <c r="C113" s="95" t="s">
        <v>14</v>
      </c>
      <c r="D113" s="96"/>
      <c r="E113" s="96"/>
      <c r="F113" s="96"/>
      <c r="G113" s="96"/>
      <c r="H113" s="96"/>
      <c r="I113" s="96"/>
      <c r="J113" s="96"/>
      <c r="K113" s="96"/>
      <c r="L113" s="98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</row>
    <row r="114" spans="1:31" s="99" customFormat="1" ht="16.5" customHeight="1">
      <c r="A114" s="96"/>
      <c r="B114" s="97"/>
      <c r="C114" s="96"/>
      <c r="D114" s="96"/>
      <c r="E114" s="425" t="str">
        <f>E7</f>
        <v>Obnova parkových cest v Liberci</v>
      </c>
      <c r="F114" s="426"/>
      <c r="G114" s="426"/>
      <c r="H114" s="426"/>
      <c r="I114" s="96"/>
      <c r="J114" s="96"/>
      <c r="K114" s="96"/>
      <c r="L114" s="98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</row>
    <row r="115" spans="2:12" ht="12" customHeight="1">
      <c r="B115" s="92"/>
      <c r="C115" s="95" t="s">
        <v>132</v>
      </c>
      <c r="L115" s="92"/>
    </row>
    <row r="116" spans="1:31" s="99" customFormat="1" ht="16.5" customHeight="1">
      <c r="A116" s="96"/>
      <c r="B116" s="97"/>
      <c r="C116" s="96"/>
      <c r="D116" s="96"/>
      <c r="E116" s="425" t="s">
        <v>440</v>
      </c>
      <c r="F116" s="422"/>
      <c r="G116" s="422"/>
      <c r="H116" s="422"/>
      <c r="I116" s="96"/>
      <c r="J116" s="96"/>
      <c r="K116" s="96"/>
      <c r="L116" s="98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</row>
    <row r="117" spans="1:31" s="99" customFormat="1" ht="12" customHeight="1">
      <c r="A117" s="96"/>
      <c r="B117" s="97"/>
      <c r="C117" s="95" t="s">
        <v>134</v>
      </c>
      <c r="D117" s="96"/>
      <c r="E117" s="96"/>
      <c r="F117" s="96"/>
      <c r="G117" s="96"/>
      <c r="H117" s="96"/>
      <c r="I117" s="96"/>
      <c r="J117" s="96"/>
      <c r="K117" s="96"/>
      <c r="L117" s="98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</row>
    <row r="118" spans="1:31" s="99" customFormat="1" ht="16.5" customHeight="1">
      <c r="A118" s="96"/>
      <c r="B118" s="97"/>
      <c r="C118" s="96"/>
      <c r="D118" s="96"/>
      <c r="E118" s="421" t="str">
        <f>E11</f>
        <v>SO 06.1 - Cesty u přehrady - uznatelné náklady</v>
      </c>
      <c r="F118" s="422"/>
      <c r="G118" s="422"/>
      <c r="H118" s="422"/>
      <c r="I118" s="96"/>
      <c r="J118" s="96"/>
      <c r="K118" s="96"/>
      <c r="L118" s="98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</row>
    <row r="119" spans="1:31" s="99" customFormat="1" ht="6.95" customHeight="1">
      <c r="A119" s="96"/>
      <c r="B119" s="97"/>
      <c r="C119" s="96"/>
      <c r="D119" s="96"/>
      <c r="E119" s="96"/>
      <c r="F119" s="96"/>
      <c r="G119" s="96"/>
      <c r="H119" s="96"/>
      <c r="I119" s="96"/>
      <c r="J119" s="96"/>
      <c r="K119" s="96"/>
      <c r="L119" s="98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</row>
    <row r="120" spans="1:31" s="99" customFormat="1" ht="12" customHeight="1">
      <c r="A120" s="96"/>
      <c r="B120" s="97"/>
      <c r="C120" s="95" t="s">
        <v>18</v>
      </c>
      <c r="D120" s="96"/>
      <c r="E120" s="96"/>
      <c r="F120" s="100" t="str">
        <f>F14</f>
        <v>Liberec</v>
      </c>
      <c r="G120" s="96"/>
      <c r="H120" s="96"/>
      <c r="I120" s="95" t="s">
        <v>20</v>
      </c>
      <c r="J120" s="132" t="str">
        <f>IF(J14="","",J14)</f>
        <v>vyplň údaj</v>
      </c>
      <c r="K120" s="96"/>
      <c r="L120" s="98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</row>
    <row r="121" spans="1:31" s="99" customFormat="1" ht="6.95" customHeight="1">
      <c r="A121" s="96"/>
      <c r="B121" s="97"/>
      <c r="C121" s="96"/>
      <c r="D121" s="96"/>
      <c r="E121" s="96"/>
      <c r="F121" s="96"/>
      <c r="G121" s="96"/>
      <c r="H121" s="96"/>
      <c r="I121" s="96"/>
      <c r="J121" s="96"/>
      <c r="K121" s="96"/>
      <c r="L121" s="98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</row>
    <row r="122" spans="1:31" s="99" customFormat="1" ht="15.2" customHeight="1">
      <c r="A122" s="96"/>
      <c r="B122" s="97"/>
      <c r="C122" s="95" t="s">
        <v>21</v>
      </c>
      <c r="D122" s="96"/>
      <c r="E122" s="96"/>
      <c r="F122" s="100" t="str">
        <f>E17</f>
        <v>Statutární město Liberec</v>
      </c>
      <c r="G122" s="96"/>
      <c r="H122" s="96"/>
      <c r="I122" s="95" t="s">
        <v>27</v>
      </c>
      <c r="J122" s="133" t="str">
        <f>E23</f>
        <v xml:space="preserve"> </v>
      </c>
      <c r="K122" s="96"/>
      <c r="L122" s="98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</row>
    <row r="123" spans="1:31" s="99" customFormat="1" ht="15.2" customHeight="1">
      <c r="A123" s="96"/>
      <c r="B123" s="97"/>
      <c r="C123" s="95" t="s">
        <v>25</v>
      </c>
      <c r="D123" s="96"/>
      <c r="E123" s="96"/>
      <c r="F123" s="100" t="str">
        <f>IF(E20="","",E20)</f>
        <v>vyplň údaj</v>
      </c>
      <c r="G123" s="96"/>
      <c r="H123" s="96"/>
      <c r="I123" s="95" t="s">
        <v>29</v>
      </c>
      <c r="J123" s="133" t="str">
        <f>E26</f>
        <v xml:space="preserve"> </v>
      </c>
      <c r="K123" s="96"/>
      <c r="L123" s="98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</row>
    <row r="124" spans="1:31" s="99" customFormat="1" ht="10.35" customHeight="1">
      <c r="A124" s="96"/>
      <c r="B124" s="97"/>
      <c r="C124" s="96"/>
      <c r="D124" s="96"/>
      <c r="E124" s="96"/>
      <c r="F124" s="96"/>
      <c r="G124" s="96"/>
      <c r="H124" s="96"/>
      <c r="I124" s="96"/>
      <c r="J124" s="96"/>
      <c r="K124" s="96"/>
      <c r="L124" s="98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</row>
    <row r="125" spans="1:31" s="157" customFormat="1" ht="29.25" customHeight="1">
      <c r="A125" s="147"/>
      <c r="B125" s="148"/>
      <c r="C125" s="149" t="s">
        <v>147</v>
      </c>
      <c r="D125" s="150" t="s">
        <v>56</v>
      </c>
      <c r="E125" s="150" t="s">
        <v>52</v>
      </c>
      <c r="F125" s="150" t="s">
        <v>53</v>
      </c>
      <c r="G125" s="150" t="s">
        <v>148</v>
      </c>
      <c r="H125" s="150" t="s">
        <v>149</v>
      </c>
      <c r="I125" s="150" t="s">
        <v>150</v>
      </c>
      <c r="J125" s="151" t="s">
        <v>138</v>
      </c>
      <c r="K125" s="152" t="s">
        <v>151</v>
      </c>
      <c r="L125" s="153"/>
      <c r="M125" s="154" t="s">
        <v>1</v>
      </c>
      <c r="N125" s="155" t="s">
        <v>35</v>
      </c>
      <c r="O125" s="155" t="s">
        <v>152</v>
      </c>
      <c r="P125" s="155" t="s">
        <v>153</v>
      </c>
      <c r="Q125" s="155" t="s">
        <v>154</v>
      </c>
      <c r="R125" s="155" t="s">
        <v>155</v>
      </c>
      <c r="S125" s="155" t="s">
        <v>156</v>
      </c>
      <c r="T125" s="156" t="s">
        <v>157</v>
      </c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</row>
    <row r="126" spans="1:63" s="99" customFormat="1" ht="22.9" customHeight="1">
      <c r="A126" s="96"/>
      <c r="B126" s="97"/>
      <c r="C126" s="158" t="s">
        <v>158</v>
      </c>
      <c r="D126" s="96"/>
      <c r="E126" s="96"/>
      <c r="F126" s="96"/>
      <c r="G126" s="96"/>
      <c r="H126" s="96"/>
      <c r="I126" s="96"/>
      <c r="J126" s="159">
        <f>BK126</f>
        <v>0</v>
      </c>
      <c r="K126" s="96"/>
      <c r="L126" s="97"/>
      <c r="M126" s="160"/>
      <c r="N126" s="161"/>
      <c r="O126" s="107"/>
      <c r="P126" s="162">
        <f>P127</f>
        <v>30.908129999999996</v>
      </c>
      <c r="Q126" s="107"/>
      <c r="R126" s="162">
        <f>R127</f>
        <v>59.353272</v>
      </c>
      <c r="S126" s="107"/>
      <c r="T126" s="163">
        <f>T127</f>
        <v>8.976</v>
      </c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T126" s="89" t="s">
        <v>70</v>
      </c>
      <c r="AU126" s="89" t="s">
        <v>140</v>
      </c>
      <c r="BK126" s="164">
        <f>BK127</f>
        <v>0</v>
      </c>
    </row>
    <row r="127" spans="2:63" s="165" customFormat="1" ht="25.9" customHeight="1">
      <c r="B127" s="166"/>
      <c r="D127" s="167" t="s">
        <v>70</v>
      </c>
      <c r="E127" s="168" t="s">
        <v>159</v>
      </c>
      <c r="F127" s="168" t="s">
        <v>160</v>
      </c>
      <c r="J127" s="169">
        <f>BK127</f>
        <v>0</v>
      </c>
      <c r="L127" s="166"/>
      <c r="M127" s="170"/>
      <c r="N127" s="171"/>
      <c r="O127" s="171"/>
      <c r="P127" s="172">
        <f>P128+P141+P155+P162+P168</f>
        <v>30.908129999999996</v>
      </c>
      <c r="Q127" s="171"/>
      <c r="R127" s="172">
        <f>R128+R141+R155+R162+R168</f>
        <v>59.353272</v>
      </c>
      <c r="S127" s="171"/>
      <c r="T127" s="173">
        <f>T128+T141+T155+T162+T168</f>
        <v>8.976</v>
      </c>
      <c r="AR127" s="167" t="s">
        <v>78</v>
      </c>
      <c r="AT127" s="174" t="s">
        <v>70</v>
      </c>
      <c r="AU127" s="174" t="s">
        <v>71</v>
      </c>
      <c r="AY127" s="167" t="s">
        <v>161</v>
      </c>
      <c r="BK127" s="175">
        <f>BK128+BK141+BK155+BK162+BK168</f>
        <v>0</v>
      </c>
    </row>
    <row r="128" spans="2:63" s="165" customFormat="1" ht="22.9" customHeight="1">
      <c r="B128" s="166"/>
      <c r="D128" s="167" t="s">
        <v>70</v>
      </c>
      <c r="E128" s="176" t="s">
        <v>78</v>
      </c>
      <c r="F128" s="176" t="s">
        <v>162</v>
      </c>
      <c r="J128" s="177">
        <f>BK128</f>
        <v>0</v>
      </c>
      <c r="L128" s="166"/>
      <c r="M128" s="170"/>
      <c r="N128" s="171"/>
      <c r="O128" s="171"/>
      <c r="P128" s="172">
        <f>SUM(P129:P140)</f>
        <v>7.853999999999999</v>
      </c>
      <c r="Q128" s="171"/>
      <c r="R128" s="172">
        <f>SUM(R129:R140)</f>
        <v>0</v>
      </c>
      <c r="S128" s="171"/>
      <c r="T128" s="173">
        <f>SUM(T129:T140)</f>
        <v>4.488</v>
      </c>
      <c r="AR128" s="167" t="s">
        <v>78</v>
      </c>
      <c r="AT128" s="174" t="s">
        <v>70</v>
      </c>
      <c r="AU128" s="174" t="s">
        <v>78</v>
      </c>
      <c r="AY128" s="167" t="s">
        <v>161</v>
      </c>
      <c r="BK128" s="175">
        <f>SUM(BK129:BK140)</f>
        <v>0</v>
      </c>
    </row>
    <row r="129" spans="1:65" s="99" customFormat="1" ht="66.75" customHeight="1">
      <c r="A129" s="96"/>
      <c r="B129" s="97"/>
      <c r="C129" s="178" t="s">
        <v>78</v>
      </c>
      <c r="D129" s="178" t="s">
        <v>163</v>
      </c>
      <c r="E129" s="179" t="s">
        <v>207</v>
      </c>
      <c r="F129" s="180" t="s">
        <v>208</v>
      </c>
      <c r="G129" s="181" t="s">
        <v>166</v>
      </c>
      <c r="H129" s="182">
        <v>52.8</v>
      </c>
      <c r="I129" s="377">
        <v>0</v>
      </c>
      <c r="J129" s="183">
        <f>ROUND(I129*H129,2)</f>
        <v>0</v>
      </c>
      <c r="K129" s="184"/>
      <c r="L129" s="97"/>
      <c r="M129" s="185" t="s">
        <v>1</v>
      </c>
      <c r="N129" s="186" t="s">
        <v>36</v>
      </c>
      <c r="O129" s="187">
        <v>0.07</v>
      </c>
      <c r="P129" s="187">
        <f>O129*H129</f>
        <v>3.696</v>
      </c>
      <c r="Q129" s="187">
        <v>0</v>
      </c>
      <c r="R129" s="187">
        <f>Q129*H129</f>
        <v>0</v>
      </c>
      <c r="S129" s="187">
        <v>0.085</v>
      </c>
      <c r="T129" s="188">
        <f>S129*H129</f>
        <v>4.488</v>
      </c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R129" s="189" t="s">
        <v>167</v>
      </c>
      <c r="AT129" s="189" t="s">
        <v>163</v>
      </c>
      <c r="AU129" s="189" t="s">
        <v>80</v>
      </c>
      <c r="AY129" s="89" t="s">
        <v>161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89" t="s">
        <v>78</v>
      </c>
      <c r="BK129" s="190">
        <f>ROUND(I129*H129,2)</f>
        <v>0</v>
      </c>
      <c r="BL129" s="89" t="s">
        <v>167</v>
      </c>
      <c r="BM129" s="189" t="s">
        <v>442</v>
      </c>
    </row>
    <row r="130" spans="2:51" s="191" customFormat="1" ht="22.5">
      <c r="B130" s="192"/>
      <c r="D130" s="193" t="s">
        <v>169</v>
      </c>
      <c r="E130" s="194" t="s">
        <v>1</v>
      </c>
      <c r="F130" s="195" t="s">
        <v>170</v>
      </c>
      <c r="H130" s="194" t="s">
        <v>1</v>
      </c>
      <c r="L130" s="192"/>
      <c r="M130" s="196"/>
      <c r="N130" s="197"/>
      <c r="O130" s="197"/>
      <c r="P130" s="197"/>
      <c r="Q130" s="197"/>
      <c r="R130" s="197"/>
      <c r="S130" s="197"/>
      <c r="T130" s="198"/>
      <c r="AT130" s="194" t="s">
        <v>169</v>
      </c>
      <c r="AU130" s="194" t="s">
        <v>80</v>
      </c>
      <c r="AV130" s="191" t="s">
        <v>78</v>
      </c>
      <c r="AW130" s="191" t="s">
        <v>28</v>
      </c>
      <c r="AX130" s="191" t="s">
        <v>71</v>
      </c>
      <c r="AY130" s="194" t="s">
        <v>161</v>
      </c>
    </row>
    <row r="131" spans="2:51" s="191" customFormat="1" ht="12">
      <c r="B131" s="192"/>
      <c r="D131" s="193" t="s">
        <v>169</v>
      </c>
      <c r="E131" s="194" t="s">
        <v>1</v>
      </c>
      <c r="F131" s="195" t="s">
        <v>443</v>
      </c>
      <c r="H131" s="194" t="s">
        <v>1</v>
      </c>
      <c r="L131" s="192"/>
      <c r="M131" s="196"/>
      <c r="N131" s="197"/>
      <c r="O131" s="197"/>
      <c r="P131" s="197"/>
      <c r="Q131" s="197"/>
      <c r="R131" s="197"/>
      <c r="S131" s="197"/>
      <c r="T131" s="198"/>
      <c r="AT131" s="194" t="s">
        <v>169</v>
      </c>
      <c r="AU131" s="194" t="s">
        <v>80</v>
      </c>
      <c r="AV131" s="191" t="s">
        <v>78</v>
      </c>
      <c r="AW131" s="191" t="s">
        <v>28</v>
      </c>
      <c r="AX131" s="191" t="s">
        <v>71</v>
      </c>
      <c r="AY131" s="194" t="s">
        <v>161</v>
      </c>
    </row>
    <row r="132" spans="2:51" s="199" customFormat="1" ht="12">
      <c r="B132" s="200"/>
      <c r="D132" s="193" t="s">
        <v>169</v>
      </c>
      <c r="E132" s="201" t="s">
        <v>1</v>
      </c>
      <c r="F132" s="202" t="s">
        <v>444</v>
      </c>
      <c r="H132" s="203">
        <v>52.8</v>
      </c>
      <c r="L132" s="200"/>
      <c r="M132" s="204"/>
      <c r="N132" s="205"/>
      <c r="O132" s="205"/>
      <c r="P132" s="205"/>
      <c r="Q132" s="205"/>
      <c r="R132" s="205"/>
      <c r="S132" s="205"/>
      <c r="T132" s="206"/>
      <c r="AT132" s="201" t="s">
        <v>169</v>
      </c>
      <c r="AU132" s="201" t="s">
        <v>80</v>
      </c>
      <c r="AV132" s="199" t="s">
        <v>80</v>
      </c>
      <c r="AW132" s="199" t="s">
        <v>28</v>
      </c>
      <c r="AX132" s="199" t="s">
        <v>78</v>
      </c>
      <c r="AY132" s="201" t="s">
        <v>161</v>
      </c>
    </row>
    <row r="133" spans="1:65" s="99" customFormat="1" ht="24.2" customHeight="1">
      <c r="A133" s="96"/>
      <c r="B133" s="97"/>
      <c r="C133" s="178" t="s">
        <v>80</v>
      </c>
      <c r="D133" s="178" t="s">
        <v>163</v>
      </c>
      <c r="E133" s="179" t="s">
        <v>175</v>
      </c>
      <c r="F133" s="180" t="s">
        <v>176</v>
      </c>
      <c r="G133" s="181" t="s">
        <v>166</v>
      </c>
      <c r="H133" s="182">
        <v>277.2</v>
      </c>
      <c r="I133" s="377">
        <v>0</v>
      </c>
      <c r="J133" s="183">
        <f>ROUND(I133*H133,2)</f>
        <v>0</v>
      </c>
      <c r="K133" s="184"/>
      <c r="L133" s="97"/>
      <c r="M133" s="185" t="s">
        <v>1</v>
      </c>
      <c r="N133" s="186" t="s">
        <v>36</v>
      </c>
      <c r="O133" s="187">
        <v>0.015</v>
      </c>
      <c r="P133" s="187">
        <f>O133*H133</f>
        <v>4.1579999999999995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R133" s="189" t="s">
        <v>167</v>
      </c>
      <c r="AT133" s="189" t="s">
        <v>163</v>
      </c>
      <c r="AU133" s="189" t="s">
        <v>80</v>
      </c>
      <c r="AY133" s="89" t="s">
        <v>161</v>
      </c>
      <c r="BE133" s="190">
        <f>IF(N133="základní",J133,0)</f>
        <v>0</v>
      </c>
      <c r="BF133" s="190">
        <f>IF(N133="snížená",J133,0)</f>
        <v>0</v>
      </c>
      <c r="BG133" s="190">
        <f>IF(N133="zákl. přenesená",J133,0)</f>
        <v>0</v>
      </c>
      <c r="BH133" s="190">
        <f>IF(N133="sníž. přenesená",J133,0)</f>
        <v>0</v>
      </c>
      <c r="BI133" s="190">
        <f>IF(N133="nulová",J133,0)</f>
        <v>0</v>
      </c>
      <c r="BJ133" s="89" t="s">
        <v>78</v>
      </c>
      <c r="BK133" s="190">
        <f>ROUND(I133*H133,2)</f>
        <v>0</v>
      </c>
      <c r="BL133" s="89" t="s">
        <v>167</v>
      </c>
      <c r="BM133" s="189" t="s">
        <v>445</v>
      </c>
    </row>
    <row r="134" spans="2:51" s="191" customFormat="1" ht="12">
      <c r="B134" s="192"/>
      <c r="D134" s="193" t="s">
        <v>169</v>
      </c>
      <c r="E134" s="194" t="s">
        <v>1</v>
      </c>
      <c r="F134" s="195" t="s">
        <v>443</v>
      </c>
      <c r="H134" s="194" t="s">
        <v>1</v>
      </c>
      <c r="L134" s="192"/>
      <c r="M134" s="196"/>
      <c r="N134" s="197"/>
      <c r="O134" s="197"/>
      <c r="P134" s="197"/>
      <c r="Q134" s="197"/>
      <c r="R134" s="197"/>
      <c r="S134" s="197"/>
      <c r="T134" s="198"/>
      <c r="AT134" s="194" t="s">
        <v>169</v>
      </c>
      <c r="AU134" s="194" t="s">
        <v>80</v>
      </c>
      <c r="AV134" s="191" t="s">
        <v>78</v>
      </c>
      <c r="AW134" s="191" t="s">
        <v>28</v>
      </c>
      <c r="AX134" s="191" t="s">
        <v>71</v>
      </c>
      <c r="AY134" s="194" t="s">
        <v>161</v>
      </c>
    </row>
    <row r="135" spans="2:51" s="199" customFormat="1" ht="12">
      <c r="B135" s="200"/>
      <c r="D135" s="193" t="s">
        <v>169</v>
      </c>
      <c r="E135" s="201" t="s">
        <v>1</v>
      </c>
      <c r="F135" s="202" t="s">
        <v>444</v>
      </c>
      <c r="H135" s="203">
        <v>52.8</v>
      </c>
      <c r="L135" s="200"/>
      <c r="M135" s="204"/>
      <c r="N135" s="205"/>
      <c r="O135" s="205"/>
      <c r="P135" s="205"/>
      <c r="Q135" s="205"/>
      <c r="R135" s="205"/>
      <c r="S135" s="205"/>
      <c r="T135" s="206"/>
      <c r="AT135" s="201" t="s">
        <v>169</v>
      </c>
      <c r="AU135" s="201" t="s">
        <v>80</v>
      </c>
      <c r="AV135" s="199" t="s">
        <v>80</v>
      </c>
      <c r="AW135" s="199" t="s">
        <v>28</v>
      </c>
      <c r="AX135" s="199" t="s">
        <v>71</v>
      </c>
      <c r="AY135" s="201" t="s">
        <v>161</v>
      </c>
    </row>
    <row r="136" spans="2:51" s="191" customFormat="1" ht="12">
      <c r="B136" s="192"/>
      <c r="D136" s="193" t="s">
        <v>169</v>
      </c>
      <c r="E136" s="194" t="s">
        <v>1</v>
      </c>
      <c r="F136" s="195" t="s">
        <v>446</v>
      </c>
      <c r="H136" s="194" t="s">
        <v>1</v>
      </c>
      <c r="L136" s="192"/>
      <c r="M136" s="196"/>
      <c r="N136" s="197"/>
      <c r="O136" s="197"/>
      <c r="P136" s="197"/>
      <c r="Q136" s="197"/>
      <c r="R136" s="197"/>
      <c r="S136" s="197"/>
      <c r="T136" s="198"/>
      <c r="AT136" s="194" t="s">
        <v>169</v>
      </c>
      <c r="AU136" s="194" t="s">
        <v>80</v>
      </c>
      <c r="AV136" s="191" t="s">
        <v>78</v>
      </c>
      <c r="AW136" s="191" t="s">
        <v>28</v>
      </c>
      <c r="AX136" s="191" t="s">
        <v>71</v>
      </c>
      <c r="AY136" s="194" t="s">
        <v>161</v>
      </c>
    </row>
    <row r="137" spans="2:51" s="199" customFormat="1" ht="12">
      <c r="B137" s="200"/>
      <c r="D137" s="193" t="s">
        <v>169</v>
      </c>
      <c r="E137" s="201" t="s">
        <v>1</v>
      </c>
      <c r="F137" s="202" t="s">
        <v>447</v>
      </c>
      <c r="H137" s="203">
        <v>31.2</v>
      </c>
      <c r="L137" s="200"/>
      <c r="M137" s="204"/>
      <c r="N137" s="205"/>
      <c r="O137" s="205"/>
      <c r="P137" s="205"/>
      <c r="Q137" s="205"/>
      <c r="R137" s="205"/>
      <c r="S137" s="205"/>
      <c r="T137" s="206"/>
      <c r="AT137" s="201" t="s">
        <v>169</v>
      </c>
      <c r="AU137" s="201" t="s">
        <v>80</v>
      </c>
      <c r="AV137" s="199" t="s">
        <v>80</v>
      </c>
      <c r="AW137" s="199" t="s">
        <v>28</v>
      </c>
      <c r="AX137" s="199" t="s">
        <v>71</v>
      </c>
      <c r="AY137" s="201" t="s">
        <v>161</v>
      </c>
    </row>
    <row r="138" spans="2:51" s="191" customFormat="1" ht="12">
      <c r="B138" s="192"/>
      <c r="D138" s="193" t="s">
        <v>169</v>
      </c>
      <c r="E138" s="194" t="s">
        <v>1</v>
      </c>
      <c r="F138" s="195" t="s">
        <v>448</v>
      </c>
      <c r="H138" s="194" t="s">
        <v>1</v>
      </c>
      <c r="L138" s="192"/>
      <c r="M138" s="196"/>
      <c r="N138" s="197"/>
      <c r="O138" s="197"/>
      <c r="P138" s="197"/>
      <c r="Q138" s="197"/>
      <c r="R138" s="197"/>
      <c r="S138" s="197"/>
      <c r="T138" s="198"/>
      <c r="AT138" s="194" t="s">
        <v>169</v>
      </c>
      <c r="AU138" s="194" t="s">
        <v>80</v>
      </c>
      <c r="AV138" s="191" t="s">
        <v>78</v>
      </c>
      <c r="AW138" s="191" t="s">
        <v>28</v>
      </c>
      <c r="AX138" s="191" t="s">
        <v>71</v>
      </c>
      <c r="AY138" s="194" t="s">
        <v>161</v>
      </c>
    </row>
    <row r="139" spans="2:51" s="199" customFormat="1" ht="12">
      <c r="B139" s="200"/>
      <c r="D139" s="193" t="s">
        <v>169</v>
      </c>
      <c r="E139" s="201" t="s">
        <v>1</v>
      </c>
      <c r="F139" s="202" t="s">
        <v>449</v>
      </c>
      <c r="H139" s="203">
        <v>193.2</v>
      </c>
      <c r="L139" s="200"/>
      <c r="M139" s="204"/>
      <c r="N139" s="205"/>
      <c r="O139" s="205"/>
      <c r="P139" s="205"/>
      <c r="Q139" s="205"/>
      <c r="R139" s="205"/>
      <c r="S139" s="205"/>
      <c r="T139" s="206"/>
      <c r="AT139" s="201" t="s">
        <v>169</v>
      </c>
      <c r="AU139" s="201" t="s">
        <v>80</v>
      </c>
      <c r="AV139" s="199" t="s">
        <v>80</v>
      </c>
      <c r="AW139" s="199" t="s">
        <v>28</v>
      </c>
      <c r="AX139" s="199" t="s">
        <v>71</v>
      </c>
      <c r="AY139" s="201" t="s">
        <v>161</v>
      </c>
    </row>
    <row r="140" spans="2:51" s="207" customFormat="1" ht="12">
      <c r="B140" s="208"/>
      <c r="D140" s="193" t="s">
        <v>169</v>
      </c>
      <c r="E140" s="209" t="s">
        <v>1</v>
      </c>
      <c r="F140" s="210" t="s">
        <v>174</v>
      </c>
      <c r="H140" s="211">
        <v>277.2</v>
      </c>
      <c r="L140" s="208"/>
      <c r="M140" s="212"/>
      <c r="N140" s="213"/>
      <c r="O140" s="213"/>
      <c r="P140" s="213"/>
      <c r="Q140" s="213"/>
      <c r="R140" s="213"/>
      <c r="S140" s="213"/>
      <c r="T140" s="214"/>
      <c r="AT140" s="209" t="s">
        <v>169</v>
      </c>
      <c r="AU140" s="209" t="s">
        <v>80</v>
      </c>
      <c r="AV140" s="207" t="s">
        <v>167</v>
      </c>
      <c r="AW140" s="207" t="s">
        <v>28</v>
      </c>
      <c r="AX140" s="207" t="s">
        <v>78</v>
      </c>
      <c r="AY140" s="209" t="s">
        <v>161</v>
      </c>
    </row>
    <row r="141" spans="2:63" s="165" customFormat="1" ht="22.9" customHeight="1">
      <c r="B141" s="166"/>
      <c r="D141" s="167" t="s">
        <v>70</v>
      </c>
      <c r="E141" s="176" t="s">
        <v>178</v>
      </c>
      <c r="F141" s="176" t="s">
        <v>179</v>
      </c>
      <c r="J141" s="177">
        <f>BK141</f>
        <v>0</v>
      </c>
      <c r="L141" s="166"/>
      <c r="M141" s="170"/>
      <c r="N141" s="171"/>
      <c r="O141" s="171"/>
      <c r="P141" s="172">
        <f>SUM(P142:P154)</f>
        <v>8.975999999999999</v>
      </c>
      <c r="Q141" s="171"/>
      <c r="R141" s="172">
        <f>SUM(R142:R154)</f>
        <v>59.353272</v>
      </c>
      <c r="S141" s="171"/>
      <c r="T141" s="173">
        <f>SUM(T142:T154)</f>
        <v>0</v>
      </c>
      <c r="AR141" s="167" t="s">
        <v>78</v>
      </c>
      <c r="AT141" s="174" t="s">
        <v>70</v>
      </c>
      <c r="AU141" s="174" t="s">
        <v>78</v>
      </c>
      <c r="AY141" s="167" t="s">
        <v>161</v>
      </c>
      <c r="BK141" s="175">
        <f>SUM(BK142:BK154)</f>
        <v>0</v>
      </c>
    </row>
    <row r="142" spans="1:65" s="99" customFormat="1" ht="44.25" customHeight="1">
      <c r="A142" s="96"/>
      <c r="B142" s="97"/>
      <c r="C142" s="178" t="s">
        <v>180</v>
      </c>
      <c r="D142" s="178" t="s">
        <v>163</v>
      </c>
      <c r="E142" s="179" t="s">
        <v>450</v>
      </c>
      <c r="F142" s="180" t="s">
        <v>451</v>
      </c>
      <c r="G142" s="181" t="s">
        <v>166</v>
      </c>
      <c r="H142" s="182">
        <v>26.4</v>
      </c>
      <c r="I142" s="377">
        <v>0</v>
      </c>
      <c r="J142" s="183">
        <f>ROUND(I142*H142,2)</f>
        <v>0</v>
      </c>
      <c r="K142" s="184"/>
      <c r="L142" s="97"/>
      <c r="M142" s="185" t="s">
        <v>1</v>
      </c>
      <c r="N142" s="186" t="s">
        <v>36</v>
      </c>
      <c r="O142" s="187">
        <v>0.109</v>
      </c>
      <c r="P142" s="187">
        <f>O142*H142</f>
        <v>2.8775999999999997</v>
      </c>
      <c r="Q142" s="187">
        <v>0.387</v>
      </c>
      <c r="R142" s="187">
        <f>Q142*H142</f>
        <v>10.2168</v>
      </c>
      <c r="S142" s="187">
        <v>0</v>
      </c>
      <c r="T142" s="188">
        <f>S142*H142</f>
        <v>0</v>
      </c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R142" s="189" t="s">
        <v>167</v>
      </c>
      <c r="AT142" s="189" t="s">
        <v>163</v>
      </c>
      <c r="AU142" s="189" t="s">
        <v>80</v>
      </c>
      <c r="AY142" s="89" t="s">
        <v>161</v>
      </c>
      <c r="BE142" s="190">
        <f>IF(N142="základní",J142,0)</f>
        <v>0</v>
      </c>
      <c r="BF142" s="190">
        <f>IF(N142="snížená",J142,0)</f>
        <v>0</v>
      </c>
      <c r="BG142" s="190">
        <f>IF(N142="zákl. přenesená",J142,0)</f>
        <v>0</v>
      </c>
      <c r="BH142" s="190">
        <f>IF(N142="sníž. přenesená",J142,0)</f>
        <v>0</v>
      </c>
      <c r="BI142" s="190">
        <f>IF(N142="nulová",J142,0)</f>
        <v>0</v>
      </c>
      <c r="BJ142" s="89" t="s">
        <v>78</v>
      </c>
      <c r="BK142" s="190">
        <f>ROUND(I142*H142,2)</f>
        <v>0</v>
      </c>
      <c r="BL142" s="89" t="s">
        <v>167</v>
      </c>
      <c r="BM142" s="189" t="s">
        <v>452</v>
      </c>
    </row>
    <row r="143" spans="2:51" s="191" customFormat="1" ht="12">
      <c r="B143" s="192"/>
      <c r="D143" s="193" t="s">
        <v>169</v>
      </c>
      <c r="E143" s="194" t="s">
        <v>1</v>
      </c>
      <c r="F143" s="195" t="s">
        <v>453</v>
      </c>
      <c r="H143" s="194" t="s">
        <v>1</v>
      </c>
      <c r="L143" s="192"/>
      <c r="M143" s="196"/>
      <c r="N143" s="197"/>
      <c r="O143" s="197"/>
      <c r="P143" s="197"/>
      <c r="Q143" s="197"/>
      <c r="R143" s="197"/>
      <c r="S143" s="197"/>
      <c r="T143" s="198"/>
      <c r="AT143" s="194" t="s">
        <v>169</v>
      </c>
      <c r="AU143" s="194" t="s">
        <v>80</v>
      </c>
      <c r="AV143" s="191" t="s">
        <v>78</v>
      </c>
      <c r="AW143" s="191" t="s">
        <v>28</v>
      </c>
      <c r="AX143" s="191" t="s">
        <v>71</v>
      </c>
      <c r="AY143" s="194" t="s">
        <v>161</v>
      </c>
    </row>
    <row r="144" spans="2:51" s="191" customFormat="1" ht="12">
      <c r="B144" s="192"/>
      <c r="D144" s="193" t="s">
        <v>169</v>
      </c>
      <c r="E144" s="194" t="s">
        <v>1</v>
      </c>
      <c r="F144" s="195" t="s">
        <v>454</v>
      </c>
      <c r="H144" s="194" t="s">
        <v>1</v>
      </c>
      <c r="L144" s="192"/>
      <c r="M144" s="196"/>
      <c r="N144" s="197"/>
      <c r="O144" s="197"/>
      <c r="P144" s="197"/>
      <c r="Q144" s="197"/>
      <c r="R144" s="197"/>
      <c r="S144" s="197"/>
      <c r="T144" s="198"/>
      <c r="AT144" s="194" t="s">
        <v>169</v>
      </c>
      <c r="AU144" s="194" t="s">
        <v>80</v>
      </c>
      <c r="AV144" s="191" t="s">
        <v>78</v>
      </c>
      <c r="AW144" s="191" t="s">
        <v>28</v>
      </c>
      <c r="AX144" s="191" t="s">
        <v>71</v>
      </c>
      <c r="AY144" s="194" t="s">
        <v>161</v>
      </c>
    </row>
    <row r="145" spans="2:51" s="199" customFormat="1" ht="12">
      <c r="B145" s="200"/>
      <c r="D145" s="193" t="s">
        <v>169</v>
      </c>
      <c r="E145" s="201" t="s">
        <v>1</v>
      </c>
      <c r="F145" s="202" t="s">
        <v>455</v>
      </c>
      <c r="H145" s="203">
        <v>26.4</v>
      </c>
      <c r="L145" s="200"/>
      <c r="M145" s="204"/>
      <c r="N145" s="205"/>
      <c r="O145" s="205"/>
      <c r="P145" s="205"/>
      <c r="Q145" s="205"/>
      <c r="R145" s="205"/>
      <c r="S145" s="205"/>
      <c r="T145" s="206"/>
      <c r="AT145" s="201" t="s">
        <v>169</v>
      </c>
      <c r="AU145" s="201" t="s">
        <v>80</v>
      </c>
      <c r="AV145" s="199" t="s">
        <v>80</v>
      </c>
      <c r="AW145" s="199" t="s">
        <v>28</v>
      </c>
      <c r="AX145" s="199" t="s">
        <v>78</v>
      </c>
      <c r="AY145" s="201" t="s">
        <v>161</v>
      </c>
    </row>
    <row r="146" spans="1:65" s="99" customFormat="1" ht="66.75" customHeight="1">
      <c r="A146" s="96"/>
      <c r="B146" s="97"/>
      <c r="C146" s="178" t="s">
        <v>167</v>
      </c>
      <c r="D146" s="178" t="s">
        <v>163</v>
      </c>
      <c r="E146" s="179" t="s">
        <v>181</v>
      </c>
      <c r="F146" s="180" t="s">
        <v>182</v>
      </c>
      <c r="G146" s="181" t="s">
        <v>166</v>
      </c>
      <c r="H146" s="182">
        <v>277.2</v>
      </c>
      <c r="I146" s="377">
        <v>0</v>
      </c>
      <c r="J146" s="183">
        <f>ROUND(I146*H146,2)</f>
        <v>0</v>
      </c>
      <c r="K146" s="184"/>
      <c r="L146" s="97"/>
      <c r="M146" s="185" t="s">
        <v>1</v>
      </c>
      <c r="N146" s="186" t="s">
        <v>36</v>
      </c>
      <c r="O146" s="187">
        <v>0.022</v>
      </c>
      <c r="P146" s="187">
        <f>O146*H146</f>
        <v>6.0984</v>
      </c>
      <c r="Q146" s="187">
        <v>0.17726</v>
      </c>
      <c r="R146" s="187">
        <f>Q146*H146</f>
        <v>49.136472</v>
      </c>
      <c r="S146" s="187">
        <v>0</v>
      </c>
      <c r="T146" s="188">
        <f>S146*H146</f>
        <v>0</v>
      </c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R146" s="189" t="s">
        <v>167</v>
      </c>
      <c r="AT146" s="189" t="s">
        <v>163</v>
      </c>
      <c r="AU146" s="189" t="s">
        <v>80</v>
      </c>
      <c r="AY146" s="89" t="s">
        <v>161</v>
      </c>
      <c r="BE146" s="190">
        <f>IF(N146="základní",J146,0)</f>
        <v>0</v>
      </c>
      <c r="BF146" s="190">
        <f>IF(N146="snížená",J146,0)</f>
        <v>0</v>
      </c>
      <c r="BG146" s="190">
        <f>IF(N146="zákl. přenesená",J146,0)</f>
        <v>0</v>
      </c>
      <c r="BH146" s="190">
        <f>IF(N146="sníž. přenesená",J146,0)</f>
        <v>0</v>
      </c>
      <c r="BI146" s="190">
        <f>IF(N146="nulová",J146,0)</f>
        <v>0</v>
      </c>
      <c r="BJ146" s="89" t="s">
        <v>78</v>
      </c>
      <c r="BK146" s="190">
        <f>ROUND(I146*H146,2)</f>
        <v>0</v>
      </c>
      <c r="BL146" s="89" t="s">
        <v>167</v>
      </c>
      <c r="BM146" s="189" t="s">
        <v>456</v>
      </c>
    </row>
    <row r="147" spans="2:51" s="191" customFormat="1" ht="12">
      <c r="B147" s="192"/>
      <c r="D147" s="193" t="s">
        <v>169</v>
      </c>
      <c r="E147" s="194" t="s">
        <v>1</v>
      </c>
      <c r="F147" s="195" t="s">
        <v>184</v>
      </c>
      <c r="H147" s="194" t="s">
        <v>1</v>
      </c>
      <c r="L147" s="192"/>
      <c r="M147" s="196"/>
      <c r="N147" s="197"/>
      <c r="O147" s="197"/>
      <c r="P147" s="197"/>
      <c r="Q147" s="197"/>
      <c r="R147" s="197"/>
      <c r="S147" s="197"/>
      <c r="T147" s="198"/>
      <c r="AT147" s="194" t="s">
        <v>169</v>
      </c>
      <c r="AU147" s="194" t="s">
        <v>80</v>
      </c>
      <c r="AV147" s="191" t="s">
        <v>78</v>
      </c>
      <c r="AW147" s="191" t="s">
        <v>28</v>
      </c>
      <c r="AX147" s="191" t="s">
        <v>71</v>
      </c>
      <c r="AY147" s="194" t="s">
        <v>161</v>
      </c>
    </row>
    <row r="148" spans="2:51" s="191" customFormat="1" ht="12">
      <c r="B148" s="192"/>
      <c r="D148" s="193" t="s">
        <v>169</v>
      </c>
      <c r="E148" s="194" t="s">
        <v>1</v>
      </c>
      <c r="F148" s="195" t="s">
        <v>443</v>
      </c>
      <c r="H148" s="194" t="s">
        <v>1</v>
      </c>
      <c r="L148" s="192"/>
      <c r="M148" s="196"/>
      <c r="N148" s="197"/>
      <c r="O148" s="197"/>
      <c r="P148" s="197"/>
      <c r="Q148" s="197"/>
      <c r="R148" s="197"/>
      <c r="S148" s="197"/>
      <c r="T148" s="198"/>
      <c r="AT148" s="194" t="s">
        <v>169</v>
      </c>
      <c r="AU148" s="194" t="s">
        <v>80</v>
      </c>
      <c r="AV148" s="191" t="s">
        <v>78</v>
      </c>
      <c r="AW148" s="191" t="s">
        <v>28</v>
      </c>
      <c r="AX148" s="191" t="s">
        <v>71</v>
      </c>
      <c r="AY148" s="194" t="s">
        <v>161</v>
      </c>
    </row>
    <row r="149" spans="2:51" s="199" customFormat="1" ht="12">
      <c r="B149" s="200"/>
      <c r="D149" s="193" t="s">
        <v>169</v>
      </c>
      <c r="E149" s="201" t="s">
        <v>1</v>
      </c>
      <c r="F149" s="202" t="s">
        <v>444</v>
      </c>
      <c r="H149" s="203">
        <v>52.8</v>
      </c>
      <c r="L149" s="200"/>
      <c r="M149" s="204"/>
      <c r="N149" s="205"/>
      <c r="O149" s="205"/>
      <c r="P149" s="205"/>
      <c r="Q149" s="205"/>
      <c r="R149" s="205"/>
      <c r="S149" s="205"/>
      <c r="T149" s="206"/>
      <c r="AT149" s="201" t="s">
        <v>169</v>
      </c>
      <c r="AU149" s="201" t="s">
        <v>80</v>
      </c>
      <c r="AV149" s="199" t="s">
        <v>80</v>
      </c>
      <c r="AW149" s="199" t="s">
        <v>28</v>
      </c>
      <c r="AX149" s="199" t="s">
        <v>71</v>
      </c>
      <c r="AY149" s="201" t="s">
        <v>161</v>
      </c>
    </row>
    <row r="150" spans="2:51" s="191" customFormat="1" ht="12">
      <c r="B150" s="192"/>
      <c r="D150" s="193" t="s">
        <v>169</v>
      </c>
      <c r="E150" s="194" t="s">
        <v>1</v>
      </c>
      <c r="F150" s="195" t="s">
        <v>446</v>
      </c>
      <c r="H150" s="194" t="s">
        <v>1</v>
      </c>
      <c r="L150" s="192"/>
      <c r="M150" s="196"/>
      <c r="N150" s="197"/>
      <c r="O150" s="197"/>
      <c r="P150" s="197"/>
      <c r="Q150" s="197"/>
      <c r="R150" s="197"/>
      <c r="S150" s="197"/>
      <c r="T150" s="198"/>
      <c r="AT150" s="194" t="s">
        <v>169</v>
      </c>
      <c r="AU150" s="194" t="s">
        <v>80</v>
      </c>
      <c r="AV150" s="191" t="s">
        <v>78</v>
      </c>
      <c r="AW150" s="191" t="s">
        <v>28</v>
      </c>
      <c r="AX150" s="191" t="s">
        <v>71</v>
      </c>
      <c r="AY150" s="194" t="s">
        <v>161</v>
      </c>
    </row>
    <row r="151" spans="2:51" s="199" customFormat="1" ht="12">
      <c r="B151" s="200"/>
      <c r="D151" s="193" t="s">
        <v>169</v>
      </c>
      <c r="E151" s="201" t="s">
        <v>1</v>
      </c>
      <c r="F151" s="202" t="s">
        <v>447</v>
      </c>
      <c r="H151" s="203">
        <v>31.2</v>
      </c>
      <c r="L151" s="200"/>
      <c r="M151" s="204"/>
      <c r="N151" s="205"/>
      <c r="O151" s="205"/>
      <c r="P151" s="205"/>
      <c r="Q151" s="205"/>
      <c r="R151" s="205"/>
      <c r="S151" s="205"/>
      <c r="T151" s="206"/>
      <c r="AT151" s="201" t="s">
        <v>169</v>
      </c>
      <c r="AU151" s="201" t="s">
        <v>80</v>
      </c>
      <c r="AV151" s="199" t="s">
        <v>80</v>
      </c>
      <c r="AW151" s="199" t="s">
        <v>28</v>
      </c>
      <c r="AX151" s="199" t="s">
        <v>71</v>
      </c>
      <c r="AY151" s="201" t="s">
        <v>161</v>
      </c>
    </row>
    <row r="152" spans="2:51" s="191" customFormat="1" ht="12">
      <c r="B152" s="192"/>
      <c r="D152" s="193" t="s">
        <v>169</v>
      </c>
      <c r="E152" s="194" t="s">
        <v>1</v>
      </c>
      <c r="F152" s="195" t="s">
        <v>448</v>
      </c>
      <c r="H152" s="194" t="s">
        <v>1</v>
      </c>
      <c r="L152" s="192"/>
      <c r="M152" s="196"/>
      <c r="N152" s="197"/>
      <c r="O152" s="197"/>
      <c r="P152" s="197"/>
      <c r="Q152" s="197"/>
      <c r="R152" s="197"/>
      <c r="S152" s="197"/>
      <c r="T152" s="198"/>
      <c r="AT152" s="194" t="s">
        <v>169</v>
      </c>
      <c r="AU152" s="194" t="s">
        <v>80</v>
      </c>
      <c r="AV152" s="191" t="s">
        <v>78</v>
      </c>
      <c r="AW152" s="191" t="s">
        <v>28</v>
      </c>
      <c r="AX152" s="191" t="s">
        <v>71</v>
      </c>
      <c r="AY152" s="194" t="s">
        <v>161</v>
      </c>
    </row>
    <row r="153" spans="2:51" s="199" customFormat="1" ht="12">
      <c r="B153" s="200"/>
      <c r="D153" s="193" t="s">
        <v>169</v>
      </c>
      <c r="E153" s="201" t="s">
        <v>1</v>
      </c>
      <c r="F153" s="202" t="s">
        <v>449</v>
      </c>
      <c r="H153" s="203">
        <v>193.2</v>
      </c>
      <c r="L153" s="200"/>
      <c r="M153" s="204"/>
      <c r="N153" s="205"/>
      <c r="O153" s="205"/>
      <c r="P153" s="205"/>
      <c r="Q153" s="205"/>
      <c r="R153" s="205"/>
      <c r="S153" s="205"/>
      <c r="T153" s="206"/>
      <c r="AT153" s="201" t="s">
        <v>169</v>
      </c>
      <c r="AU153" s="201" t="s">
        <v>80</v>
      </c>
      <c r="AV153" s="199" t="s">
        <v>80</v>
      </c>
      <c r="AW153" s="199" t="s">
        <v>28</v>
      </c>
      <c r="AX153" s="199" t="s">
        <v>71</v>
      </c>
      <c r="AY153" s="201" t="s">
        <v>161</v>
      </c>
    </row>
    <row r="154" spans="2:51" s="207" customFormat="1" ht="12">
      <c r="B154" s="208"/>
      <c r="D154" s="193" t="s">
        <v>169</v>
      </c>
      <c r="E154" s="209" t="s">
        <v>1</v>
      </c>
      <c r="F154" s="210" t="s">
        <v>174</v>
      </c>
      <c r="H154" s="211">
        <v>277.2</v>
      </c>
      <c r="L154" s="208"/>
      <c r="M154" s="212"/>
      <c r="N154" s="213"/>
      <c r="O154" s="213"/>
      <c r="P154" s="213"/>
      <c r="Q154" s="213"/>
      <c r="R154" s="213"/>
      <c r="S154" s="213"/>
      <c r="T154" s="214"/>
      <c r="AT154" s="209" t="s">
        <v>169</v>
      </c>
      <c r="AU154" s="209" t="s">
        <v>80</v>
      </c>
      <c r="AV154" s="207" t="s">
        <v>167</v>
      </c>
      <c r="AW154" s="207" t="s">
        <v>28</v>
      </c>
      <c r="AX154" s="207" t="s">
        <v>78</v>
      </c>
      <c r="AY154" s="209" t="s">
        <v>161</v>
      </c>
    </row>
    <row r="155" spans="2:63" s="165" customFormat="1" ht="22.9" customHeight="1">
      <c r="B155" s="166"/>
      <c r="D155" s="167" t="s">
        <v>70</v>
      </c>
      <c r="E155" s="176" t="s">
        <v>236</v>
      </c>
      <c r="F155" s="176" t="s">
        <v>237</v>
      </c>
      <c r="J155" s="177">
        <f>BK155</f>
        <v>0</v>
      </c>
      <c r="L155" s="166"/>
      <c r="M155" s="170"/>
      <c r="N155" s="171"/>
      <c r="O155" s="171"/>
      <c r="P155" s="172">
        <f>SUM(P156:P161)</f>
        <v>8.3028</v>
      </c>
      <c r="Q155" s="171"/>
      <c r="R155" s="172">
        <f>SUM(R156:R161)</f>
        <v>0</v>
      </c>
      <c r="S155" s="171"/>
      <c r="T155" s="173">
        <f>SUM(T156:T161)</f>
        <v>4.488</v>
      </c>
      <c r="AR155" s="167" t="s">
        <v>78</v>
      </c>
      <c r="AT155" s="174" t="s">
        <v>70</v>
      </c>
      <c r="AU155" s="174" t="s">
        <v>78</v>
      </c>
      <c r="AY155" s="167" t="s">
        <v>161</v>
      </c>
      <c r="BK155" s="175">
        <f>SUM(BK156:BK161)</f>
        <v>0</v>
      </c>
    </row>
    <row r="156" spans="1:65" s="99" customFormat="1" ht="55.5" customHeight="1">
      <c r="A156" s="96"/>
      <c r="B156" s="97"/>
      <c r="C156" s="178" t="s">
        <v>178</v>
      </c>
      <c r="D156" s="178" t="s">
        <v>163</v>
      </c>
      <c r="E156" s="179" t="s">
        <v>457</v>
      </c>
      <c r="F156" s="180" t="s">
        <v>458</v>
      </c>
      <c r="G156" s="181" t="s">
        <v>166</v>
      </c>
      <c r="H156" s="182">
        <v>224.4</v>
      </c>
      <c r="I156" s="377">
        <v>0</v>
      </c>
      <c r="J156" s="183">
        <f>ROUND(I156*H156,2)</f>
        <v>0</v>
      </c>
      <c r="K156" s="184"/>
      <c r="L156" s="97"/>
      <c r="M156" s="185" t="s">
        <v>1</v>
      </c>
      <c r="N156" s="186" t="s">
        <v>36</v>
      </c>
      <c r="O156" s="187">
        <v>0.037</v>
      </c>
      <c r="P156" s="187">
        <f>O156*H156</f>
        <v>8.3028</v>
      </c>
      <c r="Q156" s="187">
        <v>0</v>
      </c>
      <c r="R156" s="187">
        <f>Q156*H156</f>
        <v>0</v>
      </c>
      <c r="S156" s="187">
        <v>0.02</v>
      </c>
      <c r="T156" s="188">
        <f>S156*H156</f>
        <v>4.488</v>
      </c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R156" s="189" t="s">
        <v>167</v>
      </c>
      <c r="AT156" s="189" t="s">
        <v>163</v>
      </c>
      <c r="AU156" s="189" t="s">
        <v>80</v>
      </c>
      <c r="AY156" s="89" t="s">
        <v>161</v>
      </c>
      <c r="BE156" s="190">
        <f>IF(N156="základní",J156,0)</f>
        <v>0</v>
      </c>
      <c r="BF156" s="190">
        <f>IF(N156="snížená",J156,0)</f>
        <v>0</v>
      </c>
      <c r="BG156" s="190">
        <f>IF(N156="zákl. přenesená",J156,0)</f>
        <v>0</v>
      </c>
      <c r="BH156" s="190">
        <f>IF(N156="sníž. přenesená",J156,0)</f>
        <v>0</v>
      </c>
      <c r="BI156" s="190">
        <f>IF(N156="nulová",J156,0)</f>
        <v>0</v>
      </c>
      <c r="BJ156" s="89" t="s">
        <v>78</v>
      </c>
      <c r="BK156" s="190">
        <f>ROUND(I156*H156,2)</f>
        <v>0</v>
      </c>
      <c r="BL156" s="89" t="s">
        <v>167</v>
      </c>
      <c r="BM156" s="189" t="s">
        <v>459</v>
      </c>
    </row>
    <row r="157" spans="2:51" s="191" customFormat="1" ht="12">
      <c r="B157" s="192"/>
      <c r="D157" s="193" t="s">
        <v>169</v>
      </c>
      <c r="E157" s="194" t="s">
        <v>1</v>
      </c>
      <c r="F157" s="195" t="s">
        <v>460</v>
      </c>
      <c r="H157" s="194" t="s">
        <v>1</v>
      </c>
      <c r="L157" s="192"/>
      <c r="M157" s="196"/>
      <c r="N157" s="197"/>
      <c r="O157" s="197"/>
      <c r="P157" s="197"/>
      <c r="Q157" s="197"/>
      <c r="R157" s="197"/>
      <c r="S157" s="197"/>
      <c r="T157" s="198"/>
      <c r="AT157" s="194" t="s">
        <v>169</v>
      </c>
      <c r="AU157" s="194" t="s">
        <v>80</v>
      </c>
      <c r="AV157" s="191" t="s">
        <v>78</v>
      </c>
      <c r="AW157" s="191" t="s">
        <v>28</v>
      </c>
      <c r="AX157" s="191" t="s">
        <v>71</v>
      </c>
      <c r="AY157" s="194" t="s">
        <v>161</v>
      </c>
    </row>
    <row r="158" spans="2:51" s="199" customFormat="1" ht="12">
      <c r="B158" s="200"/>
      <c r="D158" s="193" t="s">
        <v>169</v>
      </c>
      <c r="E158" s="201" t="s">
        <v>1</v>
      </c>
      <c r="F158" s="202" t="s">
        <v>447</v>
      </c>
      <c r="H158" s="203">
        <v>31.2</v>
      </c>
      <c r="L158" s="200"/>
      <c r="M158" s="204"/>
      <c r="N158" s="205"/>
      <c r="O158" s="205"/>
      <c r="P158" s="205"/>
      <c r="Q158" s="205"/>
      <c r="R158" s="205"/>
      <c r="S158" s="205"/>
      <c r="T158" s="206"/>
      <c r="AT158" s="201" t="s">
        <v>169</v>
      </c>
      <c r="AU158" s="201" t="s">
        <v>80</v>
      </c>
      <c r="AV158" s="199" t="s">
        <v>80</v>
      </c>
      <c r="AW158" s="199" t="s">
        <v>28</v>
      </c>
      <c r="AX158" s="199" t="s">
        <v>71</v>
      </c>
      <c r="AY158" s="201" t="s">
        <v>161</v>
      </c>
    </row>
    <row r="159" spans="2:51" s="191" customFormat="1" ht="12">
      <c r="B159" s="192"/>
      <c r="D159" s="193" t="s">
        <v>169</v>
      </c>
      <c r="E159" s="194" t="s">
        <v>1</v>
      </c>
      <c r="F159" s="195" t="s">
        <v>448</v>
      </c>
      <c r="H159" s="194" t="s">
        <v>1</v>
      </c>
      <c r="L159" s="192"/>
      <c r="M159" s="196"/>
      <c r="N159" s="197"/>
      <c r="O159" s="197"/>
      <c r="P159" s="197"/>
      <c r="Q159" s="197"/>
      <c r="R159" s="197"/>
      <c r="S159" s="197"/>
      <c r="T159" s="198"/>
      <c r="AT159" s="194" t="s">
        <v>169</v>
      </c>
      <c r="AU159" s="194" t="s">
        <v>80</v>
      </c>
      <c r="AV159" s="191" t="s">
        <v>78</v>
      </c>
      <c r="AW159" s="191" t="s">
        <v>28</v>
      </c>
      <c r="AX159" s="191" t="s">
        <v>71</v>
      </c>
      <c r="AY159" s="194" t="s">
        <v>161</v>
      </c>
    </row>
    <row r="160" spans="2:51" s="199" customFormat="1" ht="12">
      <c r="B160" s="200"/>
      <c r="D160" s="193" t="s">
        <v>169</v>
      </c>
      <c r="E160" s="201" t="s">
        <v>1</v>
      </c>
      <c r="F160" s="202" t="s">
        <v>449</v>
      </c>
      <c r="H160" s="203">
        <v>193.2</v>
      </c>
      <c r="L160" s="200"/>
      <c r="M160" s="204"/>
      <c r="N160" s="205"/>
      <c r="O160" s="205"/>
      <c r="P160" s="205"/>
      <c r="Q160" s="205"/>
      <c r="R160" s="205"/>
      <c r="S160" s="205"/>
      <c r="T160" s="206"/>
      <c r="AT160" s="201" t="s">
        <v>169</v>
      </c>
      <c r="AU160" s="201" t="s">
        <v>80</v>
      </c>
      <c r="AV160" s="199" t="s">
        <v>80</v>
      </c>
      <c r="AW160" s="199" t="s">
        <v>28</v>
      </c>
      <c r="AX160" s="199" t="s">
        <v>71</v>
      </c>
      <c r="AY160" s="201" t="s">
        <v>161</v>
      </c>
    </row>
    <row r="161" spans="2:51" s="207" customFormat="1" ht="12">
      <c r="B161" s="208"/>
      <c r="D161" s="193" t="s">
        <v>169</v>
      </c>
      <c r="E161" s="209" t="s">
        <v>1</v>
      </c>
      <c r="F161" s="210" t="s">
        <v>174</v>
      </c>
      <c r="H161" s="211">
        <v>224.39999999999998</v>
      </c>
      <c r="L161" s="208"/>
      <c r="M161" s="212"/>
      <c r="N161" s="213"/>
      <c r="O161" s="213"/>
      <c r="P161" s="213"/>
      <c r="Q161" s="213"/>
      <c r="R161" s="213"/>
      <c r="S161" s="213"/>
      <c r="T161" s="214"/>
      <c r="AT161" s="209" t="s">
        <v>169</v>
      </c>
      <c r="AU161" s="209" t="s">
        <v>80</v>
      </c>
      <c r="AV161" s="207" t="s">
        <v>167</v>
      </c>
      <c r="AW161" s="207" t="s">
        <v>28</v>
      </c>
      <c r="AX161" s="207" t="s">
        <v>78</v>
      </c>
      <c r="AY161" s="209" t="s">
        <v>161</v>
      </c>
    </row>
    <row r="162" spans="2:63" s="165" customFormat="1" ht="22.9" customHeight="1">
      <c r="B162" s="166"/>
      <c r="D162" s="167" t="s">
        <v>70</v>
      </c>
      <c r="E162" s="176" t="s">
        <v>185</v>
      </c>
      <c r="F162" s="176" t="s">
        <v>186</v>
      </c>
      <c r="J162" s="177">
        <f>BK162</f>
        <v>0</v>
      </c>
      <c r="L162" s="166"/>
      <c r="M162" s="170"/>
      <c r="N162" s="171"/>
      <c r="O162" s="171"/>
      <c r="P162" s="172">
        <f>SUM(P163:P167)</f>
        <v>1.8580320000000001</v>
      </c>
      <c r="Q162" s="171"/>
      <c r="R162" s="172">
        <f>SUM(R163:R167)</f>
        <v>0</v>
      </c>
      <c r="S162" s="171"/>
      <c r="T162" s="173">
        <f>SUM(T163:T167)</f>
        <v>0</v>
      </c>
      <c r="AR162" s="167" t="s">
        <v>78</v>
      </c>
      <c r="AT162" s="174" t="s">
        <v>70</v>
      </c>
      <c r="AU162" s="174" t="s">
        <v>78</v>
      </c>
      <c r="AY162" s="167" t="s">
        <v>161</v>
      </c>
      <c r="BK162" s="175">
        <f>SUM(BK163:BK167)</f>
        <v>0</v>
      </c>
    </row>
    <row r="163" spans="1:65" s="99" customFormat="1" ht="37.9" customHeight="1">
      <c r="A163" s="96"/>
      <c r="B163" s="97"/>
      <c r="C163" s="178" t="s">
        <v>196</v>
      </c>
      <c r="D163" s="178" t="s">
        <v>163</v>
      </c>
      <c r="E163" s="179" t="s">
        <v>187</v>
      </c>
      <c r="F163" s="180" t="s">
        <v>188</v>
      </c>
      <c r="G163" s="181" t="s">
        <v>189</v>
      </c>
      <c r="H163" s="182">
        <v>8.976</v>
      </c>
      <c r="I163" s="377">
        <v>0</v>
      </c>
      <c r="J163" s="183">
        <f>ROUND(I163*H163,2)</f>
        <v>0</v>
      </c>
      <c r="K163" s="184"/>
      <c r="L163" s="97"/>
      <c r="M163" s="185" t="s">
        <v>1</v>
      </c>
      <c r="N163" s="186" t="s">
        <v>36</v>
      </c>
      <c r="O163" s="187">
        <v>0.03</v>
      </c>
      <c r="P163" s="187">
        <f>O163*H163</f>
        <v>0.26928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R163" s="189" t="s">
        <v>167</v>
      </c>
      <c r="AT163" s="189" t="s">
        <v>163</v>
      </c>
      <c r="AU163" s="189" t="s">
        <v>80</v>
      </c>
      <c r="AY163" s="89" t="s">
        <v>161</v>
      </c>
      <c r="BE163" s="190">
        <f>IF(N163="základní",J163,0)</f>
        <v>0</v>
      </c>
      <c r="BF163" s="190">
        <f>IF(N163="snížená",J163,0)</f>
        <v>0</v>
      </c>
      <c r="BG163" s="190">
        <f>IF(N163="zákl. přenesená",J163,0)</f>
        <v>0</v>
      </c>
      <c r="BH163" s="190">
        <f>IF(N163="sníž. přenesená",J163,0)</f>
        <v>0</v>
      </c>
      <c r="BI163" s="190">
        <f>IF(N163="nulová",J163,0)</f>
        <v>0</v>
      </c>
      <c r="BJ163" s="89" t="s">
        <v>78</v>
      </c>
      <c r="BK163" s="190">
        <f>ROUND(I163*H163,2)</f>
        <v>0</v>
      </c>
      <c r="BL163" s="89" t="s">
        <v>167</v>
      </c>
      <c r="BM163" s="189" t="s">
        <v>461</v>
      </c>
    </row>
    <row r="164" spans="1:65" s="99" customFormat="1" ht="37.9" customHeight="1">
      <c r="A164" s="96"/>
      <c r="B164" s="97"/>
      <c r="C164" s="178" t="s">
        <v>202</v>
      </c>
      <c r="D164" s="178" t="s">
        <v>163</v>
      </c>
      <c r="E164" s="179" t="s">
        <v>191</v>
      </c>
      <c r="F164" s="180" t="s">
        <v>192</v>
      </c>
      <c r="G164" s="181" t="s">
        <v>189</v>
      </c>
      <c r="H164" s="182">
        <v>80.784</v>
      </c>
      <c r="I164" s="377">
        <v>0</v>
      </c>
      <c r="J164" s="183">
        <f>ROUND(I164*H164,2)</f>
        <v>0</v>
      </c>
      <c r="K164" s="184"/>
      <c r="L164" s="97"/>
      <c r="M164" s="185" t="s">
        <v>1</v>
      </c>
      <c r="N164" s="186" t="s">
        <v>36</v>
      </c>
      <c r="O164" s="187">
        <v>0.002</v>
      </c>
      <c r="P164" s="187">
        <f>O164*H164</f>
        <v>0.16156800000000002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R164" s="189" t="s">
        <v>167</v>
      </c>
      <c r="AT164" s="189" t="s">
        <v>163</v>
      </c>
      <c r="AU164" s="189" t="s">
        <v>80</v>
      </c>
      <c r="AY164" s="89" t="s">
        <v>161</v>
      </c>
      <c r="BE164" s="190">
        <f>IF(N164="základní",J164,0)</f>
        <v>0</v>
      </c>
      <c r="BF164" s="190">
        <f>IF(N164="snížená",J164,0)</f>
        <v>0</v>
      </c>
      <c r="BG164" s="190">
        <f>IF(N164="zákl. přenesená",J164,0)</f>
        <v>0</v>
      </c>
      <c r="BH164" s="190">
        <f>IF(N164="sníž. přenesená",J164,0)</f>
        <v>0</v>
      </c>
      <c r="BI164" s="190">
        <f>IF(N164="nulová",J164,0)</f>
        <v>0</v>
      </c>
      <c r="BJ164" s="89" t="s">
        <v>78</v>
      </c>
      <c r="BK164" s="190">
        <f>ROUND(I164*H164,2)</f>
        <v>0</v>
      </c>
      <c r="BL164" s="89" t="s">
        <v>167</v>
      </c>
      <c r="BM164" s="189" t="s">
        <v>462</v>
      </c>
    </row>
    <row r="165" spans="2:51" s="191" customFormat="1" ht="22.5">
      <c r="B165" s="192"/>
      <c r="D165" s="193" t="s">
        <v>169</v>
      </c>
      <c r="E165" s="194" t="s">
        <v>1</v>
      </c>
      <c r="F165" s="195" t="s">
        <v>194</v>
      </c>
      <c r="H165" s="194" t="s">
        <v>1</v>
      </c>
      <c r="L165" s="192"/>
      <c r="M165" s="196"/>
      <c r="N165" s="197"/>
      <c r="O165" s="197"/>
      <c r="P165" s="197"/>
      <c r="Q165" s="197"/>
      <c r="R165" s="197"/>
      <c r="S165" s="197"/>
      <c r="T165" s="198"/>
      <c r="AT165" s="194" t="s">
        <v>169</v>
      </c>
      <c r="AU165" s="194" t="s">
        <v>80</v>
      </c>
      <c r="AV165" s="191" t="s">
        <v>78</v>
      </c>
      <c r="AW165" s="191" t="s">
        <v>28</v>
      </c>
      <c r="AX165" s="191" t="s">
        <v>71</v>
      </c>
      <c r="AY165" s="194" t="s">
        <v>161</v>
      </c>
    </row>
    <row r="166" spans="2:51" s="199" customFormat="1" ht="12">
      <c r="B166" s="200"/>
      <c r="D166" s="193" t="s">
        <v>169</v>
      </c>
      <c r="E166" s="201" t="s">
        <v>1</v>
      </c>
      <c r="F166" s="202" t="s">
        <v>463</v>
      </c>
      <c r="H166" s="203">
        <v>80.784</v>
      </c>
      <c r="L166" s="200"/>
      <c r="M166" s="204"/>
      <c r="N166" s="205"/>
      <c r="O166" s="205"/>
      <c r="P166" s="205"/>
      <c r="Q166" s="205"/>
      <c r="R166" s="205"/>
      <c r="S166" s="205"/>
      <c r="T166" s="206"/>
      <c r="AT166" s="201" t="s">
        <v>169</v>
      </c>
      <c r="AU166" s="201" t="s">
        <v>80</v>
      </c>
      <c r="AV166" s="199" t="s">
        <v>80</v>
      </c>
      <c r="AW166" s="199" t="s">
        <v>28</v>
      </c>
      <c r="AX166" s="199" t="s">
        <v>78</v>
      </c>
      <c r="AY166" s="201" t="s">
        <v>161</v>
      </c>
    </row>
    <row r="167" spans="1:65" s="99" customFormat="1" ht="24.2" customHeight="1">
      <c r="A167" s="96"/>
      <c r="B167" s="97"/>
      <c r="C167" s="178" t="s">
        <v>245</v>
      </c>
      <c r="D167" s="178" t="s">
        <v>163</v>
      </c>
      <c r="E167" s="179" t="s">
        <v>197</v>
      </c>
      <c r="F167" s="180" t="s">
        <v>198</v>
      </c>
      <c r="G167" s="181" t="s">
        <v>189</v>
      </c>
      <c r="H167" s="182">
        <v>8.976</v>
      </c>
      <c r="I167" s="377">
        <v>0</v>
      </c>
      <c r="J167" s="183">
        <f>ROUND(I167*H167,2)</f>
        <v>0</v>
      </c>
      <c r="K167" s="184"/>
      <c r="L167" s="97"/>
      <c r="M167" s="185" t="s">
        <v>1</v>
      </c>
      <c r="N167" s="186" t="s">
        <v>36</v>
      </c>
      <c r="O167" s="187">
        <v>0.159</v>
      </c>
      <c r="P167" s="187">
        <f>O167*H167</f>
        <v>1.4271840000000002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R167" s="189" t="s">
        <v>167</v>
      </c>
      <c r="AT167" s="189" t="s">
        <v>163</v>
      </c>
      <c r="AU167" s="189" t="s">
        <v>80</v>
      </c>
      <c r="AY167" s="89" t="s">
        <v>161</v>
      </c>
      <c r="BE167" s="190">
        <f>IF(N167="základní",J167,0)</f>
        <v>0</v>
      </c>
      <c r="BF167" s="190">
        <f>IF(N167="snížená",J167,0)</f>
        <v>0</v>
      </c>
      <c r="BG167" s="190">
        <f>IF(N167="zákl. přenesená",J167,0)</f>
        <v>0</v>
      </c>
      <c r="BH167" s="190">
        <f>IF(N167="sníž. přenesená",J167,0)</f>
        <v>0</v>
      </c>
      <c r="BI167" s="190">
        <f>IF(N167="nulová",J167,0)</f>
        <v>0</v>
      </c>
      <c r="BJ167" s="89" t="s">
        <v>78</v>
      </c>
      <c r="BK167" s="190">
        <f>ROUND(I167*H167,2)</f>
        <v>0</v>
      </c>
      <c r="BL167" s="89" t="s">
        <v>167</v>
      </c>
      <c r="BM167" s="189" t="s">
        <v>464</v>
      </c>
    </row>
    <row r="168" spans="2:63" s="165" customFormat="1" ht="22.9" customHeight="1">
      <c r="B168" s="166"/>
      <c r="D168" s="167" t="s">
        <v>70</v>
      </c>
      <c r="E168" s="176" t="s">
        <v>200</v>
      </c>
      <c r="F168" s="176" t="s">
        <v>201</v>
      </c>
      <c r="J168" s="177">
        <f>BK168</f>
        <v>0</v>
      </c>
      <c r="L168" s="166"/>
      <c r="M168" s="170"/>
      <c r="N168" s="171"/>
      <c r="O168" s="171"/>
      <c r="P168" s="172">
        <f>P169</f>
        <v>3.917298</v>
      </c>
      <c r="Q168" s="171"/>
      <c r="R168" s="172">
        <f>R169</f>
        <v>0</v>
      </c>
      <c r="S168" s="171"/>
      <c r="T168" s="173">
        <f>T169</f>
        <v>0</v>
      </c>
      <c r="AR168" s="167" t="s">
        <v>78</v>
      </c>
      <c r="AT168" s="174" t="s">
        <v>70</v>
      </c>
      <c r="AU168" s="174" t="s">
        <v>78</v>
      </c>
      <c r="AY168" s="167" t="s">
        <v>161</v>
      </c>
      <c r="BK168" s="175">
        <f>BK169</f>
        <v>0</v>
      </c>
    </row>
    <row r="169" spans="1:65" s="99" customFormat="1" ht="44.25" customHeight="1">
      <c r="A169" s="96"/>
      <c r="B169" s="97"/>
      <c r="C169" s="178" t="s">
        <v>236</v>
      </c>
      <c r="D169" s="178" t="s">
        <v>163</v>
      </c>
      <c r="E169" s="179" t="s">
        <v>203</v>
      </c>
      <c r="F169" s="180" t="s">
        <v>204</v>
      </c>
      <c r="G169" s="181" t="s">
        <v>189</v>
      </c>
      <c r="H169" s="182">
        <v>59.353</v>
      </c>
      <c r="I169" s="377">
        <v>0</v>
      </c>
      <c r="J169" s="183">
        <f>ROUND(I169*H169,2)</f>
        <v>0</v>
      </c>
      <c r="K169" s="184"/>
      <c r="L169" s="97"/>
      <c r="M169" s="215" t="s">
        <v>1</v>
      </c>
      <c r="N169" s="216" t="s">
        <v>36</v>
      </c>
      <c r="O169" s="217">
        <v>0.066</v>
      </c>
      <c r="P169" s="217">
        <f>O169*H169</f>
        <v>3.917298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R169" s="189" t="s">
        <v>167</v>
      </c>
      <c r="AT169" s="189" t="s">
        <v>163</v>
      </c>
      <c r="AU169" s="189" t="s">
        <v>80</v>
      </c>
      <c r="AY169" s="89" t="s">
        <v>161</v>
      </c>
      <c r="BE169" s="190">
        <f>IF(N169="základní",J169,0)</f>
        <v>0</v>
      </c>
      <c r="BF169" s="190">
        <f>IF(N169="snížená",J169,0)</f>
        <v>0</v>
      </c>
      <c r="BG169" s="190">
        <f>IF(N169="zákl. přenesená",J169,0)</f>
        <v>0</v>
      </c>
      <c r="BH169" s="190">
        <f>IF(N169="sníž. přenesená",J169,0)</f>
        <v>0</v>
      </c>
      <c r="BI169" s="190">
        <f>IF(N169="nulová",J169,0)</f>
        <v>0</v>
      </c>
      <c r="BJ169" s="89" t="s">
        <v>78</v>
      </c>
      <c r="BK169" s="190">
        <f>ROUND(I169*H169,2)</f>
        <v>0</v>
      </c>
      <c r="BL169" s="89" t="s">
        <v>167</v>
      </c>
      <c r="BM169" s="189" t="s">
        <v>465</v>
      </c>
    </row>
    <row r="170" spans="1:31" s="99" customFormat="1" ht="6.95" customHeight="1">
      <c r="A170" s="96"/>
      <c r="B170" s="128"/>
      <c r="C170" s="129"/>
      <c r="D170" s="129"/>
      <c r="E170" s="129"/>
      <c r="F170" s="129"/>
      <c r="G170" s="129"/>
      <c r="H170" s="129"/>
      <c r="I170" s="129"/>
      <c r="J170" s="129"/>
      <c r="K170" s="129"/>
      <c r="L170" s="97"/>
      <c r="M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</row>
  </sheetData>
  <sheetProtection algorithmName="SHA-512" hashValue="bkqxzuYTw1CH3MX/EN8KprT2sJd52bH1s15WqvuyPadjglwKTRtztzVU4qO6gkWxGYuSaXmFW4gYSeoYb7u4gw==" saltValue="WT4B++wmSHQUDSB5h/GHIg==" spinCount="100000" sheet="1" objects="1" scenarios="1" selectLockedCells="1"/>
  <autoFilter ref="C125:K169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2"/>
  <sheetViews>
    <sheetView showGridLines="0" workbookViewId="0" topLeftCell="A149">
      <selection activeCell="I161" sqref="I161"/>
    </sheetView>
  </sheetViews>
  <sheetFormatPr defaultColWidth="9.140625" defaultRowHeight="12"/>
  <cols>
    <col min="1" max="1" width="8.28125" style="85" customWidth="1"/>
    <col min="2" max="2" width="1.1484375" style="85" customWidth="1"/>
    <col min="3" max="3" width="4.140625" style="85" customWidth="1"/>
    <col min="4" max="4" width="4.28125" style="85" customWidth="1"/>
    <col min="5" max="5" width="17.140625" style="85" customWidth="1"/>
    <col min="6" max="6" width="50.8515625" style="85" customWidth="1"/>
    <col min="7" max="7" width="7.421875" style="85" customWidth="1"/>
    <col min="8" max="8" width="14.00390625" style="85" customWidth="1"/>
    <col min="9" max="9" width="15.8515625" style="85" customWidth="1"/>
    <col min="10" max="10" width="22.28125" style="85" customWidth="1"/>
    <col min="11" max="11" width="22.28125" style="85" hidden="1" customWidth="1"/>
    <col min="12" max="12" width="9.28125" style="85" customWidth="1"/>
    <col min="13" max="13" width="10.8515625" style="85" hidden="1" customWidth="1"/>
    <col min="14" max="14" width="9.28125" style="85" hidden="1" customWidth="1"/>
    <col min="15" max="20" width="14.140625" style="85" hidden="1" customWidth="1"/>
    <col min="21" max="21" width="16.28125" style="85" hidden="1" customWidth="1"/>
    <col min="22" max="22" width="12.28125" style="85" customWidth="1"/>
    <col min="23" max="23" width="16.28125" style="85" customWidth="1"/>
    <col min="24" max="24" width="12.28125" style="85" customWidth="1"/>
    <col min="25" max="25" width="15.00390625" style="85" customWidth="1"/>
    <col min="26" max="26" width="11.00390625" style="85" customWidth="1"/>
    <col min="27" max="27" width="15.00390625" style="85" customWidth="1"/>
    <col min="28" max="28" width="16.28125" style="85" customWidth="1"/>
    <col min="29" max="29" width="11.00390625" style="85" customWidth="1"/>
    <col min="30" max="30" width="15.00390625" style="85" customWidth="1"/>
    <col min="31" max="31" width="16.28125" style="85" customWidth="1"/>
    <col min="32" max="43" width="9.28125" style="85" customWidth="1"/>
    <col min="44" max="65" width="9.28125" style="85" hidden="1" customWidth="1"/>
    <col min="66" max="16384" width="9.28125" style="85" customWidth="1"/>
  </cols>
  <sheetData>
    <row r="1" ht="12"/>
    <row r="2" spans="12:46" ht="36.95" customHeight="1">
      <c r="L2" s="423" t="s">
        <v>5</v>
      </c>
      <c r="M2" s="424"/>
      <c r="N2" s="424"/>
      <c r="O2" s="424"/>
      <c r="P2" s="424"/>
      <c r="Q2" s="424"/>
      <c r="R2" s="424"/>
      <c r="S2" s="424"/>
      <c r="T2" s="424"/>
      <c r="U2" s="424"/>
      <c r="V2" s="424"/>
      <c r="AT2" s="89" t="s">
        <v>127</v>
      </c>
    </row>
    <row r="3" spans="2:46" ht="6.95" customHeight="1">
      <c r="B3" s="90"/>
      <c r="C3" s="91"/>
      <c r="D3" s="91"/>
      <c r="E3" s="91"/>
      <c r="F3" s="91"/>
      <c r="G3" s="91"/>
      <c r="H3" s="91"/>
      <c r="I3" s="91"/>
      <c r="J3" s="91"/>
      <c r="K3" s="91"/>
      <c r="L3" s="92"/>
      <c r="AT3" s="89" t="s">
        <v>80</v>
      </c>
    </row>
    <row r="4" spans="2:46" ht="24.95" customHeight="1">
      <c r="B4" s="92"/>
      <c r="D4" s="93" t="s">
        <v>131</v>
      </c>
      <c r="L4" s="92"/>
      <c r="M4" s="94" t="s">
        <v>10</v>
      </c>
      <c r="AT4" s="89" t="s">
        <v>3</v>
      </c>
    </row>
    <row r="5" spans="2:12" ht="6.95" customHeight="1">
      <c r="B5" s="92"/>
      <c r="L5" s="92"/>
    </row>
    <row r="6" spans="2:12" ht="12" customHeight="1">
      <c r="B6" s="92"/>
      <c r="D6" s="95" t="s">
        <v>14</v>
      </c>
      <c r="L6" s="92"/>
    </row>
    <row r="7" spans="2:12" ht="16.5" customHeight="1">
      <c r="B7" s="92"/>
      <c r="E7" s="425" t="str">
        <f>'Rekapitulace stavby'!K6</f>
        <v>Obnova parkových cest v Liberci</v>
      </c>
      <c r="F7" s="426"/>
      <c r="G7" s="426"/>
      <c r="H7" s="426"/>
      <c r="L7" s="92"/>
    </row>
    <row r="8" spans="2:12" ht="12" customHeight="1">
      <c r="B8" s="92"/>
      <c r="D8" s="95" t="s">
        <v>132</v>
      </c>
      <c r="L8" s="92"/>
    </row>
    <row r="9" spans="1:31" s="99" customFormat="1" ht="16.5" customHeight="1">
      <c r="A9" s="96"/>
      <c r="B9" s="97"/>
      <c r="C9" s="96"/>
      <c r="D9" s="96"/>
      <c r="E9" s="425" t="s">
        <v>440</v>
      </c>
      <c r="F9" s="422"/>
      <c r="G9" s="422"/>
      <c r="H9" s="422"/>
      <c r="I9" s="96"/>
      <c r="J9" s="96"/>
      <c r="K9" s="96"/>
      <c r="L9" s="98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</row>
    <row r="10" spans="1:31" s="99" customFormat="1" ht="12" customHeight="1">
      <c r="A10" s="96"/>
      <c r="B10" s="97"/>
      <c r="C10" s="96"/>
      <c r="D10" s="95" t="s">
        <v>134</v>
      </c>
      <c r="E10" s="96"/>
      <c r="F10" s="96"/>
      <c r="G10" s="96"/>
      <c r="H10" s="96"/>
      <c r="I10" s="96"/>
      <c r="J10" s="96"/>
      <c r="K10" s="96"/>
      <c r="L10" s="98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s="99" customFormat="1" ht="16.5" customHeight="1">
      <c r="A11" s="96"/>
      <c r="B11" s="97"/>
      <c r="C11" s="96"/>
      <c r="D11" s="96"/>
      <c r="E11" s="421" t="s">
        <v>466</v>
      </c>
      <c r="F11" s="422"/>
      <c r="G11" s="422"/>
      <c r="H11" s="422"/>
      <c r="I11" s="96"/>
      <c r="J11" s="96"/>
      <c r="K11" s="96"/>
      <c r="L11" s="98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s="99" customFormat="1" ht="12">
      <c r="A12" s="96"/>
      <c r="B12" s="97"/>
      <c r="C12" s="96"/>
      <c r="D12" s="96"/>
      <c r="E12" s="96"/>
      <c r="F12" s="96"/>
      <c r="G12" s="96"/>
      <c r="H12" s="96"/>
      <c r="I12" s="96"/>
      <c r="J12" s="96"/>
      <c r="K12" s="96"/>
      <c r="L12" s="98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</row>
    <row r="13" spans="1:31" s="99" customFormat="1" ht="12" customHeight="1">
      <c r="A13" s="96"/>
      <c r="B13" s="97"/>
      <c r="C13" s="96"/>
      <c r="D13" s="95" t="s">
        <v>16</v>
      </c>
      <c r="E13" s="96"/>
      <c r="F13" s="100" t="s">
        <v>1</v>
      </c>
      <c r="G13" s="96"/>
      <c r="H13" s="96"/>
      <c r="I13" s="95" t="s">
        <v>17</v>
      </c>
      <c r="J13" s="100" t="s">
        <v>1</v>
      </c>
      <c r="K13" s="96"/>
      <c r="L13" s="98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s="99" customFormat="1" ht="12" customHeight="1">
      <c r="A14" s="96"/>
      <c r="B14" s="97"/>
      <c r="C14" s="96"/>
      <c r="D14" s="95" t="s">
        <v>18</v>
      </c>
      <c r="E14" s="96"/>
      <c r="F14" s="100" t="s">
        <v>19</v>
      </c>
      <c r="G14" s="96"/>
      <c r="H14" s="96"/>
      <c r="I14" s="95" t="s">
        <v>20</v>
      </c>
      <c r="J14" s="101" t="str">
        <f>'Rekapitulace stavby'!AN8</f>
        <v>vyplň údaj</v>
      </c>
      <c r="K14" s="96"/>
      <c r="L14" s="98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s="99" customFormat="1" ht="10.9" customHeight="1">
      <c r="A15" s="96"/>
      <c r="B15" s="97"/>
      <c r="C15" s="96"/>
      <c r="D15" s="96"/>
      <c r="E15" s="96"/>
      <c r="F15" s="96"/>
      <c r="G15" s="96"/>
      <c r="H15" s="96"/>
      <c r="I15" s="96"/>
      <c r="J15" s="96"/>
      <c r="K15" s="96"/>
      <c r="L15" s="98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s="99" customFormat="1" ht="12" customHeight="1">
      <c r="A16" s="96"/>
      <c r="B16" s="97"/>
      <c r="C16" s="96"/>
      <c r="D16" s="95" t="s">
        <v>21</v>
      </c>
      <c r="E16" s="96"/>
      <c r="F16" s="96"/>
      <c r="G16" s="96"/>
      <c r="H16" s="96"/>
      <c r="I16" s="95" t="s">
        <v>22</v>
      </c>
      <c r="J16" s="100" t="s">
        <v>1</v>
      </c>
      <c r="K16" s="96"/>
      <c r="L16" s="98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s="99" customFormat="1" ht="18" customHeight="1">
      <c r="A17" s="96"/>
      <c r="B17" s="97"/>
      <c r="C17" s="96"/>
      <c r="D17" s="96"/>
      <c r="E17" s="100" t="s">
        <v>23</v>
      </c>
      <c r="F17" s="96"/>
      <c r="G17" s="96"/>
      <c r="H17" s="96"/>
      <c r="I17" s="95" t="s">
        <v>24</v>
      </c>
      <c r="J17" s="100" t="s">
        <v>1</v>
      </c>
      <c r="K17" s="96"/>
      <c r="L17" s="98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1" s="99" customFormat="1" ht="6.95" customHeight="1">
      <c r="A18" s="96"/>
      <c r="B18" s="97"/>
      <c r="C18" s="96"/>
      <c r="D18" s="96"/>
      <c r="E18" s="96"/>
      <c r="F18" s="96"/>
      <c r="G18" s="96"/>
      <c r="H18" s="96"/>
      <c r="I18" s="96"/>
      <c r="J18" s="96"/>
      <c r="K18" s="96"/>
      <c r="L18" s="98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1:31" s="99" customFormat="1" ht="12" customHeight="1">
      <c r="A19" s="96"/>
      <c r="B19" s="97"/>
      <c r="C19" s="96"/>
      <c r="D19" s="95" t="s">
        <v>25</v>
      </c>
      <c r="E19" s="96"/>
      <c r="F19" s="96"/>
      <c r="G19" s="96"/>
      <c r="H19" s="96"/>
      <c r="I19" s="95" t="s">
        <v>22</v>
      </c>
      <c r="J19" s="102" t="str">
        <f>'Rekapitulace stavby'!AN13</f>
        <v>vyplň údaj</v>
      </c>
      <c r="K19" s="96"/>
      <c r="L19" s="98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1:31" s="99" customFormat="1" ht="18" customHeight="1">
      <c r="A20" s="96"/>
      <c r="B20" s="97"/>
      <c r="C20" s="96"/>
      <c r="D20" s="96"/>
      <c r="E20" s="427" t="str">
        <f>'Rekapitulace stavby'!D14</f>
        <v>vyplň údaj</v>
      </c>
      <c r="F20" s="427"/>
      <c r="G20" s="427"/>
      <c r="H20" s="427"/>
      <c r="I20" s="95" t="s">
        <v>24</v>
      </c>
      <c r="J20" s="102" t="str">
        <f>'Rekapitulace stavby'!AN14</f>
        <v>vyplň údaj</v>
      </c>
      <c r="K20" s="96"/>
      <c r="L20" s="98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1:31" s="99" customFormat="1" ht="6.95" customHeight="1">
      <c r="A21" s="96"/>
      <c r="B21" s="97"/>
      <c r="C21" s="96"/>
      <c r="D21" s="96"/>
      <c r="E21" s="96"/>
      <c r="F21" s="96"/>
      <c r="G21" s="96"/>
      <c r="H21" s="96"/>
      <c r="I21" s="96"/>
      <c r="J21" s="96"/>
      <c r="K21" s="96"/>
      <c r="L21" s="98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1:31" s="99" customFormat="1" ht="12" customHeight="1">
      <c r="A22" s="96"/>
      <c r="B22" s="97"/>
      <c r="C22" s="96"/>
      <c r="D22" s="95" t="s">
        <v>27</v>
      </c>
      <c r="E22" s="96"/>
      <c r="F22" s="96"/>
      <c r="G22" s="96"/>
      <c r="H22" s="96"/>
      <c r="I22" s="95" t="s">
        <v>22</v>
      </c>
      <c r="J22" s="100" t="str">
        <f>IF('Rekapitulace stavby'!AN16="","",'Rekapitulace stavby'!AN16)</f>
        <v/>
      </c>
      <c r="K22" s="96"/>
      <c r="L22" s="98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1:31" s="99" customFormat="1" ht="18" customHeight="1">
      <c r="A23" s="96"/>
      <c r="B23" s="97"/>
      <c r="C23" s="96"/>
      <c r="D23" s="96"/>
      <c r="E23" s="100" t="str">
        <f>IF('Rekapitulace stavby'!E17="","",'Rekapitulace stavby'!E17)</f>
        <v xml:space="preserve"> </v>
      </c>
      <c r="F23" s="96"/>
      <c r="G23" s="96"/>
      <c r="H23" s="96"/>
      <c r="I23" s="95" t="s">
        <v>24</v>
      </c>
      <c r="J23" s="100" t="str">
        <f>IF('Rekapitulace stavby'!AN17="","",'Rekapitulace stavby'!AN17)</f>
        <v/>
      </c>
      <c r="K23" s="96"/>
      <c r="L23" s="98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</row>
    <row r="24" spans="1:31" s="99" customFormat="1" ht="6.95" customHeight="1">
      <c r="A24" s="96"/>
      <c r="B24" s="97"/>
      <c r="C24" s="96"/>
      <c r="D24" s="96"/>
      <c r="E24" s="96"/>
      <c r="F24" s="96"/>
      <c r="G24" s="96"/>
      <c r="H24" s="96"/>
      <c r="I24" s="96"/>
      <c r="J24" s="96"/>
      <c r="K24" s="96"/>
      <c r="L24" s="98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</row>
    <row r="25" spans="1:31" s="99" customFormat="1" ht="12" customHeight="1">
      <c r="A25" s="96"/>
      <c r="B25" s="97"/>
      <c r="C25" s="96"/>
      <c r="D25" s="95" t="s">
        <v>29</v>
      </c>
      <c r="E25" s="96"/>
      <c r="F25" s="96"/>
      <c r="G25" s="96"/>
      <c r="H25" s="96"/>
      <c r="I25" s="95" t="s">
        <v>22</v>
      </c>
      <c r="J25" s="100" t="str">
        <f>IF('Rekapitulace stavby'!AN19="","",'Rekapitulace stavby'!AN19)</f>
        <v/>
      </c>
      <c r="K25" s="96"/>
      <c r="L25" s="98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s="99" customFormat="1" ht="18" customHeight="1">
      <c r="A26" s="96"/>
      <c r="B26" s="97"/>
      <c r="C26" s="96"/>
      <c r="D26" s="96"/>
      <c r="E26" s="100" t="str">
        <f>IF('Rekapitulace stavby'!E20="","",'Rekapitulace stavby'!E20)</f>
        <v xml:space="preserve"> </v>
      </c>
      <c r="F26" s="96"/>
      <c r="G26" s="96"/>
      <c r="H26" s="96"/>
      <c r="I26" s="95" t="s">
        <v>24</v>
      </c>
      <c r="J26" s="100" t="str">
        <f>IF('Rekapitulace stavby'!AN20="","",'Rekapitulace stavby'!AN20)</f>
        <v/>
      </c>
      <c r="K26" s="96"/>
      <c r="L26" s="98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1:31" s="99" customFormat="1" ht="6.95" customHeight="1">
      <c r="A27" s="96"/>
      <c r="B27" s="97"/>
      <c r="C27" s="96"/>
      <c r="D27" s="96"/>
      <c r="E27" s="96"/>
      <c r="F27" s="96"/>
      <c r="G27" s="96"/>
      <c r="H27" s="96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99" customFormat="1" ht="12" customHeight="1">
      <c r="A28" s="96"/>
      <c r="B28" s="97"/>
      <c r="C28" s="96"/>
      <c r="D28" s="95" t="s">
        <v>30</v>
      </c>
      <c r="E28" s="96"/>
      <c r="F28" s="96"/>
      <c r="G28" s="96"/>
      <c r="H28" s="96"/>
      <c r="I28" s="96"/>
      <c r="J28" s="96"/>
      <c r="K28" s="96"/>
      <c r="L28" s="98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1:31" s="106" customFormat="1" ht="16.5" customHeight="1">
      <c r="A29" s="103"/>
      <c r="B29" s="104"/>
      <c r="C29" s="103"/>
      <c r="D29" s="103"/>
      <c r="E29" s="428" t="s">
        <v>1</v>
      </c>
      <c r="F29" s="428"/>
      <c r="G29" s="428"/>
      <c r="H29" s="42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99" customFormat="1" ht="6.95" customHeight="1">
      <c r="A30" s="96"/>
      <c r="B30" s="97"/>
      <c r="C30" s="96"/>
      <c r="D30" s="96"/>
      <c r="E30" s="96"/>
      <c r="F30" s="96"/>
      <c r="G30" s="96"/>
      <c r="H30" s="96"/>
      <c r="I30" s="96"/>
      <c r="J30" s="96"/>
      <c r="K30" s="96"/>
      <c r="L30" s="98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</row>
    <row r="31" spans="1:31" s="99" customFormat="1" ht="6.95" customHeight="1">
      <c r="A31" s="96"/>
      <c r="B31" s="97"/>
      <c r="C31" s="96"/>
      <c r="D31" s="107"/>
      <c r="E31" s="107"/>
      <c r="F31" s="107"/>
      <c r="G31" s="107"/>
      <c r="H31" s="107"/>
      <c r="I31" s="107"/>
      <c r="J31" s="107"/>
      <c r="K31" s="107"/>
      <c r="L31" s="98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</row>
    <row r="32" spans="1:31" s="99" customFormat="1" ht="25.35" customHeight="1">
      <c r="A32" s="96"/>
      <c r="B32" s="97"/>
      <c r="C32" s="96"/>
      <c r="D32" s="108" t="s">
        <v>31</v>
      </c>
      <c r="E32" s="96"/>
      <c r="F32" s="96"/>
      <c r="G32" s="96"/>
      <c r="H32" s="96"/>
      <c r="I32" s="96"/>
      <c r="J32" s="109">
        <f>ROUND(J126,2)</f>
        <v>0</v>
      </c>
      <c r="K32" s="96"/>
      <c r="L32" s="98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</row>
    <row r="33" spans="1:31" s="99" customFormat="1" ht="6.95" customHeight="1">
      <c r="A33" s="96"/>
      <c r="B33" s="97"/>
      <c r="C33" s="96"/>
      <c r="D33" s="107"/>
      <c r="E33" s="107"/>
      <c r="F33" s="107"/>
      <c r="G33" s="107"/>
      <c r="H33" s="107"/>
      <c r="I33" s="107"/>
      <c r="J33" s="107"/>
      <c r="K33" s="107"/>
      <c r="L33" s="98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</row>
    <row r="34" spans="1:31" s="99" customFormat="1" ht="14.45" customHeight="1">
      <c r="A34" s="96"/>
      <c r="B34" s="97"/>
      <c r="C34" s="96"/>
      <c r="D34" s="96"/>
      <c r="E34" s="96"/>
      <c r="F34" s="110" t="s">
        <v>33</v>
      </c>
      <c r="G34" s="96"/>
      <c r="H34" s="96"/>
      <c r="I34" s="110" t="s">
        <v>32</v>
      </c>
      <c r="J34" s="110" t="s">
        <v>34</v>
      </c>
      <c r="K34" s="96"/>
      <c r="L34" s="98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</row>
    <row r="35" spans="1:31" s="99" customFormat="1" ht="14.45" customHeight="1">
      <c r="A35" s="96"/>
      <c r="B35" s="97"/>
      <c r="C35" s="96"/>
      <c r="D35" s="111" t="s">
        <v>35</v>
      </c>
      <c r="E35" s="95" t="s">
        <v>36</v>
      </c>
      <c r="F35" s="112">
        <f>ROUND((SUM(BE126:BE161)),2)</f>
        <v>0</v>
      </c>
      <c r="G35" s="96"/>
      <c r="H35" s="96"/>
      <c r="I35" s="113">
        <v>0.21</v>
      </c>
      <c r="J35" s="112">
        <f>ROUND(((SUM(BE126:BE161))*I35),2)</f>
        <v>0</v>
      </c>
      <c r="K35" s="96"/>
      <c r="L35" s="98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</row>
    <row r="36" spans="1:31" s="99" customFormat="1" ht="14.45" customHeight="1">
      <c r="A36" s="96"/>
      <c r="B36" s="97"/>
      <c r="C36" s="96"/>
      <c r="D36" s="96"/>
      <c r="E36" s="95" t="s">
        <v>37</v>
      </c>
      <c r="F36" s="112">
        <f>ROUND((SUM(BF126:BF161)),2)</f>
        <v>0</v>
      </c>
      <c r="G36" s="96"/>
      <c r="H36" s="96"/>
      <c r="I36" s="113">
        <v>0.15</v>
      </c>
      <c r="J36" s="112">
        <f>ROUND(((SUM(BF126:BF161))*I36),2)</f>
        <v>0</v>
      </c>
      <c r="K36" s="96"/>
      <c r="L36" s="98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</row>
    <row r="37" spans="1:31" s="99" customFormat="1" ht="14.45" customHeight="1" hidden="1">
      <c r="A37" s="96"/>
      <c r="B37" s="97"/>
      <c r="C37" s="96"/>
      <c r="D37" s="96"/>
      <c r="E37" s="95" t="s">
        <v>38</v>
      </c>
      <c r="F37" s="112">
        <f>ROUND((SUM(BG126:BG161)),2)</f>
        <v>0</v>
      </c>
      <c r="G37" s="96"/>
      <c r="H37" s="96"/>
      <c r="I37" s="113">
        <v>0.21</v>
      </c>
      <c r="J37" s="112">
        <f>0</f>
        <v>0</v>
      </c>
      <c r="K37" s="96"/>
      <c r="L37" s="98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</row>
    <row r="38" spans="1:31" s="99" customFormat="1" ht="14.45" customHeight="1" hidden="1">
      <c r="A38" s="96"/>
      <c r="B38" s="97"/>
      <c r="C38" s="96"/>
      <c r="D38" s="96"/>
      <c r="E38" s="95" t="s">
        <v>39</v>
      </c>
      <c r="F38" s="112">
        <f>ROUND((SUM(BH126:BH161)),2)</f>
        <v>0</v>
      </c>
      <c r="G38" s="96"/>
      <c r="H38" s="96"/>
      <c r="I38" s="113">
        <v>0.15</v>
      </c>
      <c r="J38" s="112">
        <f>0</f>
        <v>0</v>
      </c>
      <c r="K38" s="96"/>
      <c r="L38" s="98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</row>
    <row r="39" spans="1:31" s="99" customFormat="1" ht="14.45" customHeight="1" hidden="1">
      <c r="A39" s="96"/>
      <c r="B39" s="97"/>
      <c r="C39" s="96"/>
      <c r="D39" s="96"/>
      <c r="E39" s="95" t="s">
        <v>40</v>
      </c>
      <c r="F39" s="112">
        <f>ROUND((SUM(BI126:BI161)),2)</f>
        <v>0</v>
      </c>
      <c r="G39" s="96"/>
      <c r="H39" s="96"/>
      <c r="I39" s="113">
        <v>0</v>
      </c>
      <c r="J39" s="112">
        <f>0</f>
        <v>0</v>
      </c>
      <c r="K39" s="96"/>
      <c r="L39" s="98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</row>
    <row r="40" spans="1:31" s="99" customFormat="1" ht="6.95" customHeight="1">
      <c r="A40" s="96"/>
      <c r="B40" s="97"/>
      <c r="C40" s="96"/>
      <c r="D40" s="96"/>
      <c r="E40" s="96"/>
      <c r="F40" s="96"/>
      <c r="G40" s="96"/>
      <c r="H40" s="96"/>
      <c r="I40" s="96"/>
      <c r="J40" s="96"/>
      <c r="K40" s="96"/>
      <c r="L40" s="98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</row>
    <row r="41" spans="1:31" s="99" customFormat="1" ht="25.35" customHeight="1">
      <c r="A41" s="96"/>
      <c r="B41" s="97"/>
      <c r="C41" s="114"/>
      <c r="D41" s="115" t="s">
        <v>41</v>
      </c>
      <c r="E41" s="116"/>
      <c r="F41" s="116"/>
      <c r="G41" s="117" t="s">
        <v>42</v>
      </c>
      <c r="H41" s="118" t="s">
        <v>43</v>
      </c>
      <c r="I41" s="116"/>
      <c r="J41" s="119">
        <f>SUM(J32:J39)</f>
        <v>0</v>
      </c>
      <c r="K41" s="120"/>
      <c r="L41" s="98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</row>
    <row r="42" spans="1:31" s="99" customFormat="1" ht="14.45" customHeight="1">
      <c r="A42" s="96"/>
      <c r="B42" s="97"/>
      <c r="C42" s="96"/>
      <c r="D42" s="96"/>
      <c r="E42" s="96"/>
      <c r="F42" s="96"/>
      <c r="G42" s="96"/>
      <c r="H42" s="96"/>
      <c r="I42" s="96"/>
      <c r="J42" s="96"/>
      <c r="K42" s="96"/>
      <c r="L42" s="98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</row>
    <row r="43" spans="2:12" ht="14.45" customHeight="1">
      <c r="B43" s="92"/>
      <c r="L43" s="92"/>
    </row>
    <row r="44" spans="2:12" ht="14.45" customHeight="1">
      <c r="B44" s="92"/>
      <c r="L44" s="92"/>
    </row>
    <row r="45" spans="2:12" ht="14.45" customHeight="1">
      <c r="B45" s="92"/>
      <c r="L45" s="92"/>
    </row>
    <row r="46" spans="2:12" ht="14.45" customHeight="1">
      <c r="B46" s="92"/>
      <c r="L46" s="92"/>
    </row>
    <row r="47" spans="2:12" ht="14.45" customHeight="1">
      <c r="B47" s="92"/>
      <c r="L47" s="92"/>
    </row>
    <row r="48" spans="2:12" ht="14.45" customHeight="1">
      <c r="B48" s="92"/>
      <c r="L48" s="92"/>
    </row>
    <row r="49" spans="2:12" ht="14.45" customHeight="1">
      <c r="B49" s="92"/>
      <c r="L49" s="92"/>
    </row>
    <row r="50" spans="2:12" s="99" customFormat="1" ht="14.45" customHeight="1">
      <c r="B50" s="98"/>
      <c r="D50" s="121" t="s">
        <v>44</v>
      </c>
      <c r="E50" s="122"/>
      <c r="F50" s="122"/>
      <c r="G50" s="121" t="s">
        <v>45</v>
      </c>
      <c r="H50" s="122"/>
      <c r="I50" s="122"/>
      <c r="J50" s="122"/>
      <c r="K50" s="122"/>
      <c r="L50" s="98"/>
    </row>
    <row r="51" spans="2:12" ht="12">
      <c r="B51" s="92"/>
      <c r="L51" s="92"/>
    </row>
    <row r="52" spans="2:12" ht="12">
      <c r="B52" s="92"/>
      <c r="L52" s="92"/>
    </row>
    <row r="53" spans="2:12" ht="12">
      <c r="B53" s="92"/>
      <c r="L53" s="92"/>
    </row>
    <row r="54" spans="2:12" ht="12">
      <c r="B54" s="92"/>
      <c r="L54" s="92"/>
    </row>
    <row r="55" spans="2:12" ht="12">
      <c r="B55" s="92"/>
      <c r="L55" s="92"/>
    </row>
    <row r="56" spans="2:12" ht="12">
      <c r="B56" s="92"/>
      <c r="L56" s="92"/>
    </row>
    <row r="57" spans="2:12" ht="12">
      <c r="B57" s="92"/>
      <c r="L57" s="92"/>
    </row>
    <row r="58" spans="2:12" ht="12">
      <c r="B58" s="92"/>
      <c r="L58" s="92"/>
    </row>
    <row r="59" spans="2:12" ht="12">
      <c r="B59" s="92"/>
      <c r="L59" s="92"/>
    </row>
    <row r="60" spans="2:12" ht="12">
      <c r="B60" s="92"/>
      <c r="L60" s="92"/>
    </row>
    <row r="61" spans="1:31" s="99" customFormat="1" ht="12.75">
      <c r="A61" s="96"/>
      <c r="B61" s="97"/>
      <c r="C61" s="96"/>
      <c r="D61" s="123" t="s">
        <v>46</v>
      </c>
      <c r="E61" s="124"/>
      <c r="F61" s="125" t="s">
        <v>47</v>
      </c>
      <c r="G61" s="123" t="s">
        <v>46</v>
      </c>
      <c r="H61" s="124"/>
      <c r="I61" s="124"/>
      <c r="J61" s="126" t="s">
        <v>47</v>
      </c>
      <c r="K61" s="124"/>
      <c r="L61" s="98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</row>
    <row r="62" spans="2:12" ht="12">
      <c r="B62" s="92"/>
      <c r="L62" s="92"/>
    </row>
    <row r="63" spans="2:12" ht="12">
      <c r="B63" s="92"/>
      <c r="L63" s="92"/>
    </row>
    <row r="64" spans="2:12" ht="12">
      <c r="B64" s="92"/>
      <c r="L64" s="92"/>
    </row>
    <row r="65" spans="1:31" s="99" customFormat="1" ht="12.75">
      <c r="A65" s="96"/>
      <c r="B65" s="97"/>
      <c r="C65" s="96"/>
      <c r="D65" s="121" t="s">
        <v>48</v>
      </c>
      <c r="E65" s="127"/>
      <c r="F65" s="127"/>
      <c r="G65" s="121" t="s">
        <v>49</v>
      </c>
      <c r="H65" s="127"/>
      <c r="I65" s="127"/>
      <c r="J65" s="127"/>
      <c r="K65" s="127"/>
      <c r="L65" s="98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</row>
    <row r="66" spans="2:12" ht="12">
      <c r="B66" s="92"/>
      <c r="L66" s="92"/>
    </row>
    <row r="67" spans="2:12" ht="12">
      <c r="B67" s="92"/>
      <c r="L67" s="92"/>
    </row>
    <row r="68" spans="2:12" ht="12">
      <c r="B68" s="92"/>
      <c r="L68" s="92"/>
    </row>
    <row r="69" spans="2:12" ht="12">
      <c r="B69" s="92"/>
      <c r="L69" s="92"/>
    </row>
    <row r="70" spans="2:12" ht="12">
      <c r="B70" s="92"/>
      <c r="L70" s="92"/>
    </row>
    <row r="71" spans="2:12" ht="12">
      <c r="B71" s="92"/>
      <c r="L71" s="92"/>
    </row>
    <row r="72" spans="2:12" ht="12">
      <c r="B72" s="92"/>
      <c r="L72" s="92"/>
    </row>
    <row r="73" spans="2:12" ht="12">
      <c r="B73" s="92"/>
      <c r="L73" s="92"/>
    </row>
    <row r="74" spans="2:12" ht="12">
      <c r="B74" s="92"/>
      <c r="L74" s="92"/>
    </row>
    <row r="75" spans="2:12" ht="12">
      <c r="B75" s="92"/>
      <c r="L75" s="92"/>
    </row>
    <row r="76" spans="1:31" s="99" customFormat="1" ht="12.75">
      <c r="A76" s="96"/>
      <c r="B76" s="97"/>
      <c r="C76" s="96"/>
      <c r="D76" s="123" t="s">
        <v>46</v>
      </c>
      <c r="E76" s="124"/>
      <c r="F76" s="125" t="s">
        <v>47</v>
      </c>
      <c r="G76" s="123" t="s">
        <v>46</v>
      </c>
      <c r="H76" s="124"/>
      <c r="I76" s="124"/>
      <c r="J76" s="126" t="s">
        <v>47</v>
      </c>
      <c r="K76" s="124"/>
      <c r="L76" s="98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</row>
    <row r="77" spans="1:31" s="99" customFormat="1" ht="14.45" customHeight="1">
      <c r="A77" s="96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</row>
    <row r="81" spans="1:31" s="99" customFormat="1" ht="6.95" customHeight="1">
      <c r="A81" s="96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8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</row>
    <row r="82" spans="1:31" s="99" customFormat="1" ht="24.95" customHeight="1">
      <c r="A82" s="96"/>
      <c r="B82" s="97"/>
      <c r="C82" s="93" t="s">
        <v>136</v>
      </c>
      <c r="D82" s="96"/>
      <c r="E82" s="96"/>
      <c r="F82" s="96"/>
      <c r="G82" s="96"/>
      <c r="H82" s="96"/>
      <c r="I82" s="96"/>
      <c r="J82" s="96"/>
      <c r="K82" s="96"/>
      <c r="L82" s="98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</row>
    <row r="83" spans="1:31" s="99" customFormat="1" ht="6.95" customHeight="1">
      <c r="A83" s="96"/>
      <c r="B83" s="97"/>
      <c r="C83" s="96"/>
      <c r="D83" s="96"/>
      <c r="E83" s="96"/>
      <c r="F83" s="96"/>
      <c r="G83" s="96"/>
      <c r="H83" s="96"/>
      <c r="I83" s="96"/>
      <c r="J83" s="96"/>
      <c r="K83" s="96"/>
      <c r="L83" s="98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</row>
    <row r="84" spans="1:31" s="99" customFormat="1" ht="12" customHeight="1">
      <c r="A84" s="96"/>
      <c r="B84" s="97"/>
      <c r="C84" s="95" t="s">
        <v>14</v>
      </c>
      <c r="D84" s="96"/>
      <c r="E84" s="96"/>
      <c r="F84" s="96"/>
      <c r="G84" s="96"/>
      <c r="H84" s="96"/>
      <c r="I84" s="96"/>
      <c r="J84" s="96"/>
      <c r="K84" s="96"/>
      <c r="L84" s="98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</row>
    <row r="85" spans="1:31" s="99" customFormat="1" ht="16.5" customHeight="1">
      <c r="A85" s="96"/>
      <c r="B85" s="97"/>
      <c r="C85" s="96"/>
      <c r="D85" s="96"/>
      <c r="E85" s="425" t="str">
        <f>E7</f>
        <v>Obnova parkových cest v Liberci</v>
      </c>
      <c r="F85" s="426"/>
      <c r="G85" s="426"/>
      <c r="H85" s="426"/>
      <c r="I85" s="96"/>
      <c r="J85" s="96"/>
      <c r="K85" s="96"/>
      <c r="L85" s="98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</row>
    <row r="86" spans="2:12" ht="12" customHeight="1">
      <c r="B86" s="92"/>
      <c r="C86" s="95" t="s">
        <v>132</v>
      </c>
      <c r="L86" s="92"/>
    </row>
    <row r="87" spans="1:31" s="99" customFormat="1" ht="16.5" customHeight="1">
      <c r="A87" s="96"/>
      <c r="B87" s="97"/>
      <c r="C87" s="96"/>
      <c r="D87" s="96"/>
      <c r="E87" s="425" t="s">
        <v>440</v>
      </c>
      <c r="F87" s="422"/>
      <c r="G87" s="422"/>
      <c r="H87" s="422"/>
      <c r="I87" s="96"/>
      <c r="J87" s="96"/>
      <c r="K87" s="96"/>
      <c r="L87" s="98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1:31" s="99" customFormat="1" ht="12" customHeight="1">
      <c r="A88" s="96"/>
      <c r="B88" s="97"/>
      <c r="C88" s="95" t="s">
        <v>134</v>
      </c>
      <c r="D88" s="96"/>
      <c r="E88" s="96"/>
      <c r="F88" s="96"/>
      <c r="G88" s="96"/>
      <c r="H88" s="96"/>
      <c r="I88" s="96"/>
      <c r="J88" s="96"/>
      <c r="K88" s="96"/>
      <c r="L88" s="98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1:31" s="99" customFormat="1" ht="16.5" customHeight="1">
      <c r="A89" s="96"/>
      <c r="B89" s="97"/>
      <c r="C89" s="96"/>
      <c r="D89" s="96"/>
      <c r="E89" s="421" t="str">
        <f>E11</f>
        <v>SO 06.2 - Cesty u přehrady - neuznatelné náklady</v>
      </c>
      <c r="F89" s="422"/>
      <c r="G89" s="422"/>
      <c r="H89" s="422"/>
      <c r="I89" s="96"/>
      <c r="J89" s="96"/>
      <c r="K89" s="96"/>
      <c r="L89" s="98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1:31" s="99" customFormat="1" ht="6.95" customHeight="1">
      <c r="A90" s="96"/>
      <c r="B90" s="97"/>
      <c r="C90" s="96"/>
      <c r="D90" s="96"/>
      <c r="E90" s="96"/>
      <c r="F90" s="96"/>
      <c r="G90" s="96"/>
      <c r="H90" s="96"/>
      <c r="I90" s="96"/>
      <c r="J90" s="96"/>
      <c r="K90" s="96"/>
      <c r="L90" s="98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1:31" s="99" customFormat="1" ht="12" customHeight="1">
      <c r="A91" s="96"/>
      <c r="B91" s="97"/>
      <c r="C91" s="95" t="s">
        <v>18</v>
      </c>
      <c r="D91" s="96"/>
      <c r="E91" s="96"/>
      <c r="F91" s="100" t="str">
        <f>F14</f>
        <v>Liberec</v>
      </c>
      <c r="G91" s="96"/>
      <c r="H91" s="96"/>
      <c r="I91" s="95" t="s">
        <v>20</v>
      </c>
      <c r="J91" s="132" t="str">
        <f>IF(J14="","",J14)</f>
        <v>vyplň údaj</v>
      </c>
      <c r="K91" s="96"/>
      <c r="L91" s="98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</row>
    <row r="92" spans="1:31" s="99" customFormat="1" ht="6.95" customHeight="1">
      <c r="A92" s="96"/>
      <c r="B92" s="97"/>
      <c r="C92" s="96"/>
      <c r="D92" s="96"/>
      <c r="E92" s="96"/>
      <c r="F92" s="96"/>
      <c r="G92" s="96"/>
      <c r="H92" s="96"/>
      <c r="I92" s="96"/>
      <c r="J92" s="96"/>
      <c r="K92" s="96"/>
      <c r="L92" s="98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</row>
    <row r="93" spans="1:31" s="99" customFormat="1" ht="15.2" customHeight="1">
      <c r="A93" s="96"/>
      <c r="B93" s="97"/>
      <c r="C93" s="95" t="s">
        <v>21</v>
      </c>
      <c r="D93" s="96"/>
      <c r="E93" s="96"/>
      <c r="F93" s="100" t="str">
        <f>E17</f>
        <v>Statutární město Liberec</v>
      </c>
      <c r="G93" s="96"/>
      <c r="H93" s="96"/>
      <c r="I93" s="95" t="s">
        <v>27</v>
      </c>
      <c r="J93" s="133" t="str">
        <f>E23</f>
        <v xml:space="preserve"> </v>
      </c>
      <c r="K93" s="96"/>
      <c r="L93" s="98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</row>
    <row r="94" spans="1:31" s="99" customFormat="1" ht="15.2" customHeight="1">
      <c r="A94" s="96"/>
      <c r="B94" s="97"/>
      <c r="C94" s="95" t="s">
        <v>25</v>
      </c>
      <c r="D94" s="96"/>
      <c r="E94" s="96"/>
      <c r="F94" s="100" t="str">
        <f>IF(E20="","",E20)</f>
        <v>vyplň údaj</v>
      </c>
      <c r="G94" s="96"/>
      <c r="H94" s="96"/>
      <c r="I94" s="95" t="s">
        <v>29</v>
      </c>
      <c r="J94" s="133" t="str">
        <f>E26</f>
        <v xml:space="preserve"> </v>
      </c>
      <c r="K94" s="96"/>
      <c r="L94" s="98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</row>
    <row r="95" spans="1:31" s="99" customFormat="1" ht="10.35" customHeight="1">
      <c r="A95" s="96"/>
      <c r="B95" s="97"/>
      <c r="C95" s="96"/>
      <c r="D95" s="96"/>
      <c r="E95" s="96"/>
      <c r="F95" s="96"/>
      <c r="G95" s="96"/>
      <c r="H95" s="96"/>
      <c r="I95" s="96"/>
      <c r="J95" s="96"/>
      <c r="K95" s="96"/>
      <c r="L95" s="98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</row>
    <row r="96" spans="1:31" s="99" customFormat="1" ht="29.25" customHeight="1">
      <c r="A96" s="96"/>
      <c r="B96" s="97"/>
      <c r="C96" s="134" t="s">
        <v>137</v>
      </c>
      <c r="D96" s="114"/>
      <c r="E96" s="114"/>
      <c r="F96" s="114"/>
      <c r="G96" s="114"/>
      <c r="H96" s="114"/>
      <c r="I96" s="114"/>
      <c r="J96" s="135" t="s">
        <v>138</v>
      </c>
      <c r="K96" s="114"/>
      <c r="L96" s="98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</row>
    <row r="97" spans="1:31" s="99" customFormat="1" ht="10.35" customHeight="1">
      <c r="A97" s="96"/>
      <c r="B97" s="97"/>
      <c r="C97" s="96"/>
      <c r="D97" s="96"/>
      <c r="E97" s="96"/>
      <c r="F97" s="96"/>
      <c r="G97" s="96"/>
      <c r="H97" s="96"/>
      <c r="I97" s="96"/>
      <c r="J97" s="96"/>
      <c r="K97" s="96"/>
      <c r="L97" s="98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</row>
    <row r="98" spans="1:47" s="99" customFormat="1" ht="22.9" customHeight="1">
      <c r="A98" s="96"/>
      <c r="B98" s="97"/>
      <c r="C98" s="136" t="s">
        <v>139</v>
      </c>
      <c r="D98" s="96"/>
      <c r="E98" s="96"/>
      <c r="F98" s="96"/>
      <c r="G98" s="96"/>
      <c r="H98" s="96"/>
      <c r="I98" s="96"/>
      <c r="J98" s="109">
        <f>J126</f>
        <v>0</v>
      </c>
      <c r="K98" s="96"/>
      <c r="L98" s="98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U98" s="89" t="s">
        <v>140</v>
      </c>
    </row>
    <row r="99" spans="2:12" s="137" customFormat="1" ht="24.95" customHeight="1">
      <c r="B99" s="138"/>
      <c r="D99" s="139" t="s">
        <v>141</v>
      </c>
      <c r="E99" s="140"/>
      <c r="F99" s="140"/>
      <c r="G99" s="140"/>
      <c r="H99" s="140"/>
      <c r="I99" s="140"/>
      <c r="J99" s="141">
        <f>J127</f>
        <v>0</v>
      </c>
      <c r="L99" s="138"/>
    </row>
    <row r="100" spans="2:12" s="142" customFormat="1" ht="19.9" customHeight="1">
      <c r="B100" s="143"/>
      <c r="D100" s="144" t="s">
        <v>142</v>
      </c>
      <c r="E100" s="145"/>
      <c r="F100" s="145"/>
      <c r="G100" s="145"/>
      <c r="H100" s="145"/>
      <c r="I100" s="145"/>
      <c r="J100" s="146">
        <f>J128</f>
        <v>0</v>
      </c>
      <c r="L100" s="143"/>
    </row>
    <row r="101" spans="2:12" s="142" customFormat="1" ht="19.9" customHeight="1">
      <c r="B101" s="143"/>
      <c r="D101" s="144" t="s">
        <v>143</v>
      </c>
      <c r="E101" s="145"/>
      <c r="F101" s="145"/>
      <c r="G101" s="145"/>
      <c r="H101" s="145"/>
      <c r="I101" s="145"/>
      <c r="J101" s="146">
        <f>J134</f>
        <v>0</v>
      </c>
      <c r="L101" s="143"/>
    </row>
    <row r="102" spans="2:12" s="142" customFormat="1" ht="19.9" customHeight="1">
      <c r="B102" s="143"/>
      <c r="D102" s="144" t="s">
        <v>222</v>
      </c>
      <c r="E102" s="145"/>
      <c r="F102" s="145"/>
      <c r="G102" s="145"/>
      <c r="H102" s="145"/>
      <c r="I102" s="145"/>
      <c r="J102" s="146">
        <f>J139</f>
        <v>0</v>
      </c>
      <c r="L102" s="143"/>
    </row>
    <row r="103" spans="2:12" s="142" customFormat="1" ht="19.9" customHeight="1">
      <c r="B103" s="143"/>
      <c r="D103" s="144" t="s">
        <v>144</v>
      </c>
      <c r="E103" s="145"/>
      <c r="F103" s="145"/>
      <c r="G103" s="145"/>
      <c r="H103" s="145"/>
      <c r="I103" s="145"/>
      <c r="J103" s="146">
        <f>J146</f>
        <v>0</v>
      </c>
      <c r="L103" s="143"/>
    </row>
    <row r="104" spans="2:12" s="142" customFormat="1" ht="19.9" customHeight="1">
      <c r="B104" s="143"/>
      <c r="D104" s="144" t="s">
        <v>145</v>
      </c>
      <c r="E104" s="145"/>
      <c r="F104" s="145"/>
      <c r="G104" s="145"/>
      <c r="H104" s="145"/>
      <c r="I104" s="145"/>
      <c r="J104" s="146">
        <f>J160</f>
        <v>0</v>
      </c>
      <c r="L104" s="143"/>
    </row>
    <row r="105" spans="1:31" s="99" customFormat="1" ht="21.75" customHeight="1">
      <c r="A105" s="96"/>
      <c r="B105" s="97"/>
      <c r="C105" s="96"/>
      <c r="D105" s="96"/>
      <c r="E105" s="96"/>
      <c r="F105" s="96"/>
      <c r="G105" s="96"/>
      <c r="H105" s="96"/>
      <c r="I105" s="96"/>
      <c r="J105" s="96"/>
      <c r="K105" s="96"/>
      <c r="L105" s="98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</row>
    <row r="106" spans="1:31" s="99" customFormat="1" ht="6.95" customHeight="1">
      <c r="A106" s="96"/>
      <c r="B106" s="128"/>
      <c r="C106" s="129"/>
      <c r="D106" s="129"/>
      <c r="E106" s="129"/>
      <c r="F106" s="129"/>
      <c r="G106" s="129"/>
      <c r="H106" s="129"/>
      <c r="I106" s="129"/>
      <c r="J106" s="129"/>
      <c r="K106" s="129"/>
      <c r="L106" s="98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</row>
    <row r="110" spans="1:31" s="99" customFormat="1" ht="6.95" customHeight="1">
      <c r="A110" s="96"/>
      <c r="B110" s="130"/>
      <c r="C110" s="131"/>
      <c r="D110" s="131"/>
      <c r="E110" s="131"/>
      <c r="F110" s="131"/>
      <c r="G110" s="131"/>
      <c r="H110" s="131"/>
      <c r="I110" s="131"/>
      <c r="J110" s="131"/>
      <c r="K110" s="131"/>
      <c r="L110" s="98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</row>
    <row r="111" spans="1:31" s="99" customFormat="1" ht="24.95" customHeight="1">
      <c r="A111" s="96"/>
      <c r="B111" s="97"/>
      <c r="C111" s="93" t="s">
        <v>146</v>
      </c>
      <c r="D111" s="96"/>
      <c r="E111" s="96"/>
      <c r="F111" s="96"/>
      <c r="G111" s="96"/>
      <c r="H111" s="96"/>
      <c r="I111" s="96"/>
      <c r="J111" s="96"/>
      <c r="K111" s="96"/>
      <c r="L111" s="98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</row>
    <row r="112" spans="1:31" s="99" customFormat="1" ht="6.95" customHeight="1">
      <c r="A112" s="96"/>
      <c r="B112" s="97"/>
      <c r="C112" s="96"/>
      <c r="D112" s="96"/>
      <c r="E112" s="96"/>
      <c r="F112" s="96"/>
      <c r="G112" s="96"/>
      <c r="H112" s="96"/>
      <c r="I112" s="96"/>
      <c r="J112" s="96"/>
      <c r="K112" s="96"/>
      <c r="L112" s="98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</row>
    <row r="113" spans="1:31" s="99" customFormat="1" ht="12" customHeight="1">
      <c r="A113" s="96"/>
      <c r="B113" s="97"/>
      <c r="C113" s="95" t="s">
        <v>14</v>
      </c>
      <c r="D113" s="96"/>
      <c r="E113" s="96"/>
      <c r="F113" s="96"/>
      <c r="G113" s="96"/>
      <c r="H113" s="96"/>
      <c r="I113" s="96"/>
      <c r="J113" s="96"/>
      <c r="K113" s="96"/>
      <c r="L113" s="98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</row>
    <row r="114" spans="1:31" s="99" customFormat="1" ht="16.5" customHeight="1">
      <c r="A114" s="96"/>
      <c r="B114" s="97"/>
      <c r="C114" s="96"/>
      <c r="D114" s="96"/>
      <c r="E114" s="425" t="str">
        <f>E7</f>
        <v>Obnova parkových cest v Liberci</v>
      </c>
      <c r="F114" s="426"/>
      <c r="G114" s="426"/>
      <c r="H114" s="426"/>
      <c r="I114" s="96"/>
      <c r="J114" s="96"/>
      <c r="K114" s="96"/>
      <c r="L114" s="98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</row>
    <row r="115" spans="2:12" ht="12" customHeight="1">
      <c r="B115" s="92"/>
      <c r="C115" s="95" t="s">
        <v>132</v>
      </c>
      <c r="L115" s="92"/>
    </row>
    <row r="116" spans="1:31" s="99" customFormat="1" ht="16.5" customHeight="1">
      <c r="A116" s="96"/>
      <c r="B116" s="97"/>
      <c r="C116" s="96"/>
      <c r="D116" s="96"/>
      <c r="E116" s="425" t="s">
        <v>440</v>
      </c>
      <c r="F116" s="422"/>
      <c r="G116" s="422"/>
      <c r="H116" s="422"/>
      <c r="I116" s="96"/>
      <c r="J116" s="96"/>
      <c r="K116" s="96"/>
      <c r="L116" s="98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</row>
    <row r="117" spans="1:31" s="99" customFormat="1" ht="12" customHeight="1">
      <c r="A117" s="96"/>
      <c r="B117" s="97"/>
      <c r="C117" s="95" t="s">
        <v>134</v>
      </c>
      <c r="D117" s="96"/>
      <c r="E117" s="96"/>
      <c r="F117" s="96"/>
      <c r="G117" s="96"/>
      <c r="H117" s="96"/>
      <c r="I117" s="96"/>
      <c r="J117" s="96"/>
      <c r="K117" s="96"/>
      <c r="L117" s="98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</row>
    <row r="118" spans="1:31" s="99" customFormat="1" ht="16.5" customHeight="1">
      <c r="A118" s="96"/>
      <c r="B118" s="97"/>
      <c r="C118" s="96"/>
      <c r="D118" s="96"/>
      <c r="E118" s="421" t="str">
        <f>E11</f>
        <v>SO 06.2 - Cesty u přehrady - neuznatelné náklady</v>
      </c>
      <c r="F118" s="422"/>
      <c r="G118" s="422"/>
      <c r="H118" s="422"/>
      <c r="I118" s="96"/>
      <c r="J118" s="96"/>
      <c r="K118" s="96"/>
      <c r="L118" s="98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</row>
    <row r="119" spans="1:31" s="99" customFormat="1" ht="6.95" customHeight="1">
      <c r="A119" s="96"/>
      <c r="B119" s="97"/>
      <c r="C119" s="96"/>
      <c r="D119" s="96"/>
      <c r="E119" s="96"/>
      <c r="F119" s="96"/>
      <c r="G119" s="96"/>
      <c r="H119" s="96"/>
      <c r="I119" s="96"/>
      <c r="J119" s="96"/>
      <c r="K119" s="96"/>
      <c r="L119" s="98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</row>
    <row r="120" spans="1:31" s="99" customFormat="1" ht="12" customHeight="1">
      <c r="A120" s="96"/>
      <c r="B120" s="97"/>
      <c r="C120" s="95" t="s">
        <v>18</v>
      </c>
      <c r="D120" s="96"/>
      <c r="E120" s="96"/>
      <c r="F120" s="100" t="str">
        <f>F14</f>
        <v>Liberec</v>
      </c>
      <c r="G120" s="96"/>
      <c r="H120" s="96"/>
      <c r="I120" s="95" t="s">
        <v>20</v>
      </c>
      <c r="J120" s="132" t="str">
        <f>IF(J14="","",J14)</f>
        <v>vyplň údaj</v>
      </c>
      <c r="K120" s="96"/>
      <c r="L120" s="98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</row>
    <row r="121" spans="1:31" s="99" customFormat="1" ht="6.95" customHeight="1">
      <c r="A121" s="96"/>
      <c r="B121" s="97"/>
      <c r="C121" s="96"/>
      <c r="D121" s="96"/>
      <c r="E121" s="96"/>
      <c r="F121" s="96"/>
      <c r="G121" s="96"/>
      <c r="H121" s="96"/>
      <c r="I121" s="96"/>
      <c r="J121" s="96"/>
      <c r="K121" s="96"/>
      <c r="L121" s="98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</row>
    <row r="122" spans="1:31" s="99" customFormat="1" ht="15.2" customHeight="1">
      <c r="A122" s="96"/>
      <c r="B122" s="97"/>
      <c r="C122" s="95" t="s">
        <v>21</v>
      </c>
      <c r="D122" s="96"/>
      <c r="E122" s="96"/>
      <c r="F122" s="100" t="str">
        <f>E17</f>
        <v>Statutární město Liberec</v>
      </c>
      <c r="G122" s="96"/>
      <c r="H122" s="96"/>
      <c r="I122" s="95" t="s">
        <v>27</v>
      </c>
      <c r="J122" s="133" t="str">
        <f>E23</f>
        <v xml:space="preserve"> </v>
      </c>
      <c r="K122" s="96"/>
      <c r="L122" s="98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</row>
    <row r="123" spans="1:31" s="99" customFormat="1" ht="15.2" customHeight="1">
      <c r="A123" s="96"/>
      <c r="B123" s="97"/>
      <c r="C123" s="95" t="s">
        <v>25</v>
      </c>
      <c r="D123" s="96"/>
      <c r="E123" s="96"/>
      <c r="F123" s="100" t="str">
        <f>IF(E20="","",E20)</f>
        <v>vyplň údaj</v>
      </c>
      <c r="G123" s="96"/>
      <c r="H123" s="96"/>
      <c r="I123" s="95" t="s">
        <v>29</v>
      </c>
      <c r="J123" s="133" t="str">
        <f>E26</f>
        <v xml:space="preserve"> </v>
      </c>
      <c r="K123" s="96"/>
      <c r="L123" s="98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</row>
    <row r="124" spans="1:31" s="99" customFormat="1" ht="10.35" customHeight="1">
      <c r="A124" s="96"/>
      <c r="B124" s="97"/>
      <c r="C124" s="96"/>
      <c r="D124" s="96"/>
      <c r="E124" s="96"/>
      <c r="F124" s="96"/>
      <c r="G124" s="96"/>
      <c r="H124" s="96"/>
      <c r="I124" s="96"/>
      <c r="J124" s="96"/>
      <c r="K124" s="96"/>
      <c r="L124" s="98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</row>
    <row r="125" spans="1:31" s="157" customFormat="1" ht="29.25" customHeight="1">
      <c r="A125" s="147"/>
      <c r="B125" s="148"/>
      <c r="C125" s="149" t="s">
        <v>147</v>
      </c>
      <c r="D125" s="150" t="s">
        <v>56</v>
      </c>
      <c r="E125" s="150" t="s">
        <v>52</v>
      </c>
      <c r="F125" s="150" t="s">
        <v>53</v>
      </c>
      <c r="G125" s="150" t="s">
        <v>148</v>
      </c>
      <c r="H125" s="150" t="s">
        <v>149</v>
      </c>
      <c r="I125" s="150" t="s">
        <v>150</v>
      </c>
      <c r="J125" s="151" t="s">
        <v>138</v>
      </c>
      <c r="K125" s="152" t="s">
        <v>151</v>
      </c>
      <c r="L125" s="153"/>
      <c r="M125" s="154" t="s">
        <v>1</v>
      </c>
      <c r="N125" s="155" t="s">
        <v>35</v>
      </c>
      <c r="O125" s="155" t="s">
        <v>152</v>
      </c>
      <c r="P125" s="155" t="s">
        <v>153</v>
      </c>
      <c r="Q125" s="155" t="s">
        <v>154</v>
      </c>
      <c r="R125" s="155" t="s">
        <v>155</v>
      </c>
      <c r="S125" s="155" t="s">
        <v>156</v>
      </c>
      <c r="T125" s="156" t="s">
        <v>157</v>
      </c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</row>
    <row r="126" spans="1:63" s="99" customFormat="1" ht="22.9" customHeight="1">
      <c r="A126" s="96"/>
      <c r="B126" s="97"/>
      <c r="C126" s="158" t="s">
        <v>158</v>
      </c>
      <c r="D126" s="96"/>
      <c r="E126" s="96"/>
      <c r="F126" s="96"/>
      <c r="G126" s="96"/>
      <c r="H126" s="96"/>
      <c r="I126" s="96"/>
      <c r="J126" s="159">
        <f>BK126</f>
        <v>0</v>
      </c>
      <c r="K126" s="96"/>
      <c r="L126" s="97"/>
      <c r="M126" s="160"/>
      <c r="N126" s="161"/>
      <c r="O126" s="107"/>
      <c r="P126" s="162">
        <f>P127</f>
        <v>3.802156</v>
      </c>
      <c r="Q126" s="107"/>
      <c r="R126" s="162">
        <f>R127</f>
        <v>5.3178</v>
      </c>
      <c r="S126" s="107"/>
      <c r="T126" s="163">
        <f>T127</f>
        <v>0.85</v>
      </c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T126" s="89" t="s">
        <v>70</v>
      </c>
      <c r="AU126" s="89" t="s">
        <v>140</v>
      </c>
      <c r="BK126" s="164">
        <f>BK127</f>
        <v>0</v>
      </c>
    </row>
    <row r="127" spans="2:63" s="165" customFormat="1" ht="25.9" customHeight="1">
      <c r="B127" s="166"/>
      <c r="D127" s="167" t="s">
        <v>70</v>
      </c>
      <c r="E127" s="168" t="s">
        <v>159</v>
      </c>
      <c r="F127" s="168" t="s">
        <v>160</v>
      </c>
      <c r="J127" s="169">
        <f>BK127</f>
        <v>0</v>
      </c>
      <c r="L127" s="166"/>
      <c r="M127" s="170"/>
      <c r="N127" s="171"/>
      <c r="O127" s="171"/>
      <c r="P127" s="172">
        <f>P128+P134+P139+P146+P160</f>
        <v>3.802156</v>
      </c>
      <c r="Q127" s="171"/>
      <c r="R127" s="172">
        <f>R128+R134+R139+R146+R160</f>
        <v>5.3178</v>
      </c>
      <c r="S127" s="171"/>
      <c r="T127" s="173">
        <f>T128+T134+T139+T146+T160</f>
        <v>0.85</v>
      </c>
      <c r="AR127" s="167" t="s">
        <v>78</v>
      </c>
      <c r="AT127" s="174" t="s">
        <v>70</v>
      </c>
      <c r="AU127" s="174" t="s">
        <v>71</v>
      </c>
      <c r="AY127" s="167" t="s">
        <v>161</v>
      </c>
      <c r="BK127" s="175">
        <f>BK128+BK134+BK139+BK146+BK160</f>
        <v>0</v>
      </c>
    </row>
    <row r="128" spans="2:63" s="165" customFormat="1" ht="22.9" customHeight="1">
      <c r="B128" s="166"/>
      <c r="D128" s="167" t="s">
        <v>70</v>
      </c>
      <c r="E128" s="176" t="s">
        <v>78</v>
      </c>
      <c r="F128" s="176" t="s">
        <v>162</v>
      </c>
      <c r="J128" s="177">
        <f>BK128</f>
        <v>0</v>
      </c>
      <c r="L128" s="166"/>
      <c r="M128" s="170"/>
      <c r="N128" s="171"/>
      <c r="O128" s="171"/>
      <c r="P128" s="172">
        <f>SUM(P129:P133)</f>
        <v>0.6979679999999999</v>
      </c>
      <c r="Q128" s="171"/>
      <c r="R128" s="172">
        <f>SUM(R129:R133)</f>
        <v>0</v>
      </c>
      <c r="S128" s="171"/>
      <c r="T128" s="173">
        <f>SUM(T129:T133)</f>
        <v>0</v>
      </c>
      <c r="AR128" s="167" t="s">
        <v>78</v>
      </c>
      <c r="AT128" s="174" t="s">
        <v>70</v>
      </c>
      <c r="AU128" s="174" t="s">
        <v>78</v>
      </c>
      <c r="AY128" s="167" t="s">
        <v>161</v>
      </c>
      <c r="BK128" s="175">
        <f>SUM(BK129:BK133)</f>
        <v>0</v>
      </c>
    </row>
    <row r="129" spans="1:65" s="99" customFormat="1" ht="44.25" customHeight="1">
      <c r="A129" s="96"/>
      <c r="B129" s="97"/>
      <c r="C129" s="178" t="s">
        <v>78</v>
      </c>
      <c r="D129" s="178" t="s">
        <v>163</v>
      </c>
      <c r="E129" s="179" t="s">
        <v>249</v>
      </c>
      <c r="F129" s="180" t="s">
        <v>250</v>
      </c>
      <c r="G129" s="181" t="s">
        <v>251</v>
      </c>
      <c r="H129" s="182">
        <v>0.756</v>
      </c>
      <c r="I129" s="377">
        <v>0</v>
      </c>
      <c r="J129" s="183">
        <f>ROUND(I129*H129,2)</f>
        <v>0</v>
      </c>
      <c r="K129" s="184"/>
      <c r="L129" s="97"/>
      <c r="M129" s="185" t="s">
        <v>1</v>
      </c>
      <c r="N129" s="186" t="s">
        <v>36</v>
      </c>
      <c r="O129" s="187">
        <v>0.328</v>
      </c>
      <c r="P129" s="187">
        <f>O129*H129</f>
        <v>0.24796800000000002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R129" s="189" t="s">
        <v>167</v>
      </c>
      <c r="AT129" s="189" t="s">
        <v>163</v>
      </c>
      <c r="AU129" s="189" t="s">
        <v>80</v>
      </c>
      <c r="AY129" s="89" t="s">
        <v>161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89" t="s">
        <v>78</v>
      </c>
      <c r="BK129" s="190">
        <f>ROUND(I129*H129,2)</f>
        <v>0</v>
      </c>
      <c r="BL129" s="89" t="s">
        <v>167</v>
      </c>
      <c r="BM129" s="189" t="s">
        <v>467</v>
      </c>
    </row>
    <row r="130" spans="2:51" s="191" customFormat="1" ht="12">
      <c r="B130" s="192"/>
      <c r="D130" s="193" t="s">
        <v>169</v>
      </c>
      <c r="E130" s="194" t="s">
        <v>1</v>
      </c>
      <c r="F130" s="195" t="s">
        <v>468</v>
      </c>
      <c r="H130" s="194" t="s">
        <v>1</v>
      </c>
      <c r="L130" s="192"/>
      <c r="M130" s="196"/>
      <c r="N130" s="197"/>
      <c r="O130" s="197"/>
      <c r="P130" s="197"/>
      <c r="Q130" s="197"/>
      <c r="R130" s="197"/>
      <c r="S130" s="197"/>
      <c r="T130" s="198"/>
      <c r="AT130" s="194" t="s">
        <v>169</v>
      </c>
      <c r="AU130" s="194" t="s">
        <v>80</v>
      </c>
      <c r="AV130" s="191" t="s">
        <v>78</v>
      </c>
      <c r="AW130" s="191" t="s">
        <v>28</v>
      </c>
      <c r="AX130" s="191" t="s">
        <v>71</v>
      </c>
      <c r="AY130" s="194" t="s">
        <v>161</v>
      </c>
    </row>
    <row r="131" spans="2:51" s="191" customFormat="1" ht="12">
      <c r="B131" s="192"/>
      <c r="D131" s="193" t="s">
        <v>169</v>
      </c>
      <c r="E131" s="194" t="s">
        <v>1</v>
      </c>
      <c r="F131" s="195" t="s">
        <v>254</v>
      </c>
      <c r="H131" s="194" t="s">
        <v>1</v>
      </c>
      <c r="L131" s="192"/>
      <c r="M131" s="196"/>
      <c r="N131" s="197"/>
      <c r="O131" s="197"/>
      <c r="P131" s="197"/>
      <c r="Q131" s="197"/>
      <c r="R131" s="197"/>
      <c r="S131" s="197"/>
      <c r="T131" s="198"/>
      <c r="AT131" s="194" t="s">
        <v>169</v>
      </c>
      <c r="AU131" s="194" t="s">
        <v>80</v>
      </c>
      <c r="AV131" s="191" t="s">
        <v>78</v>
      </c>
      <c r="AW131" s="191" t="s">
        <v>28</v>
      </c>
      <c r="AX131" s="191" t="s">
        <v>71</v>
      </c>
      <c r="AY131" s="194" t="s">
        <v>161</v>
      </c>
    </row>
    <row r="132" spans="2:51" s="199" customFormat="1" ht="12">
      <c r="B132" s="200"/>
      <c r="D132" s="193" t="s">
        <v>169</v>
      </c>
      <c r="E132" s="201" t="s">
        <v>1</v>
      </c>
      <c r="F132" s="202" t="s">
        <v>255</v>
      </c>
      <c r="H132" s="203">
        <v>0.756</v>
      </c>
      <c r="L132" s="200"/>
      <c r="M132" s="204"/>
      <c r="N132" s="205"/>
      <c r="O132" s="205"/>
      <c r="P132" s="205"/>
      <c r="Q132" s="205"/>
      <c r="R132" s="205"/>
      <c r="S132" s="205"/>
      <c r="T132" s="206"/>
      <c r="AT132" s="201" t="s">
        <v>169</v>
      </c>
      <c r="AU132" s="201" t="s">
        <v>80</v>
      </c>
      <c r="AV132" s="199" t="s">
        <v>80</v>
      </c>
      <c r="AW132" s="199" t="s">
        <v>28</v>
      </c>
      <c r="AX132" s="199" t="s">
        <v>78</v>
      </c>
      <c r="AY132" s="201" t="s">
        <v>161</v>
      </c>
    </row>
    <row r="133" spans="1:65" s="99" customFormat="1" ht="24.2" customHeight="1">
      <c r="A133" s="96"/>
      <c r="B133" s="97"/>
      <c r="C133" s="178" t="s">
        <v>80</v>
      </c>
      <c r="D133" s="178" t="s">
        <v>163</v>
      </c>
      <c r="E133" s="179" t="s">
        <v>175</v>
      </c>
      <c r="F133" s="180" t="s">
        <v>176</v>
      </c>
      <c r="G133" s="181" t="s">
        <v>166</v>
      </c>
      <c r="H133" s="182">
        <v>30</v>
      </c>
      <c r="I133" s="377">
        <v>0</v>
      </c>
      <c r="J133" s="183">
        <f>ROUND(I133*H133,2)</f>
        <v>0</v>
      </c>
      <c r="K133" s="184"/>
      <c r="L133" s="97"/>
      <c r="M133" s="185" t="s">
        <v>1</v>
      </c>
      <c r="N133" s="186" t="s">
        <v>36</v>
      </c>
      <c r="O133" s="187">
        <v>0.015</v>
      </c>
      <c r="P133" s="187">
        <f>O133*H133</f>
        <v>0.44999999999999996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R133" s="189" t="s">
        <v>167</v>
      </c>
      <c r="AT133" s="189" t="s">
        <v>163</v>
      </c>
      <c r="AU133" s="189" t="s">
        <v>80</v>
      </c>
      <c r="AY133" s="89" t="s">
        <v>161</v>
      </c>
      <c r="BE133" s="190">
        <f>IF(N133="základní",J133,0)</f>
        <v>0</v>
      </c>
      <c r="BF133" s="190">
        <f>IF(N133="snížená",J133,0)</f>
        <v>0</v>
      </c>
      <c r="BG133" s="190">
        <f>IF(N133="zákl. přenesená",J133,0)</f>
        <v>0</v>
      </c>
      <c r="BH133" s="190">
        <f>IF(N133="sníž. přenesená",J133,0)</f>
        <v>0</v>
      </c>
      <c r="BI133" s="190">
        <f>IF(N133="nulová",J133,0)</f>
        <v>0</v>
      </c>
      <c r="BJ133" s="89" t="s">
        <v>78</v>
      </c>
      <c r="BK133" s="190">
        <f>ROUND(I133*H133,2)</f>
        <v>0</v>
      </c>
      <c r="BL133" s="89" t="s">
        <v>167</v>
      </c>
      <c r="BM133" s="189" t="s">
        <v>445</v>
      </c>
    </row>
    <row r="134" spans="2:63" s="165" customFormat="1" ht="22.9" customHeight="1">
      <c r="B134" s="166"/>
      <c r="D134" s="167" t="s">
        <v>70</v>
      </c>
      <c r="E134" s="176" t="s">
        <v>178</v>
      </c>
      <c r="F134" s="176" t="s">
        <v>179</v>
      </c>
      <c r="J134" s="177">
        <f>BK134</f>
        <v>0</v>
      </c>
      <c r="L134" s="166"/>
      <c r="M134" s="170"/>
      <c r="N134" s="171"/>
      <c r="O134" s="171"/>
      <c r="P134" s="172">
        <f>SUM(P135:P138)</f>
        <v>0.6599999999999999</v>
      </c>
      <c r="Q134" s="171"/>
      <c r="R134" s="172">
        <f>SUM(R135:R138)</f>
        <v>5.3178</v>
      </c>
      <c r="S134" s="171"/>
      <c r="T134" s="173">
        <f>SUM(T135:T138)</f>
        <v>0</v>
      </c>
      <c r="AR134" s="167" t="s">
        <v>78</v>
      </c>
      <c r="AT134" s="174" t="s">
        <v>70</v>
      </c>
      <c r="AU134" s="174" t="s">
        <v>78</v>
      </c>
      <c r="AY134" s="167" t="s">
        <v>161</v>
      </c>
      <c r="BK134" s="175">
        <f>SUM(BK135:BK138)</f>
        <v>0</v>
      </c>
    </row>
    <row r="135" spans="1:65" s="99" customFormat="1" ht="66.75" customHeight="1">
      <c r="A135" s="96"/>
      <c r="B135" s="97"/>
      <c r="C135" s="178" t="s">
        <v>180</v>
      </c>
      <c r="D135" s="178" t="s">
        <v>163</v>
      </c>
      <c r="E135" s="179" t="s">
        <v>181</v>
      </c>
      <c r="F135" s="180" t="s">
        <v>182</v>
      </c>
      <c r="G135" s="181" t="s">
        <v>166</v>
      </c>
      <c r="H135" s="182">
        <v>30</v>
      </c>
      <c r="I135" s="377">
        <v>0</v>
      </c>
      <c r="J135" s="183">
        <f>ROUND(I135*H135,2)</f>
        <v>0</v>
      </c>
      <c r="K135" s="184"/>
      <c r="L135" s="97"/>
      <c r="M135" s="185" t="s">
        <v>1</v>
      </c>
      <c r="N135" s="186" t="s">
        <v>36</v>
      </c>
      <c r="O135" s="187">
        <v>0.022</v>
      </c>
      <c r="P135" s="187">
        <f>O135*H135</f>
        <v>0.6599999999999999</v>
      </c>
      <c r="Q135" s="187">
        <v>0.17726</v>
      </c>
      <c r="R135" s="187">
        <f>Q135*H135</f>
        <v>5.3178</v>
      </c>
      <c r="S135" s="187">
        <v>0</v>
      </c>
      <c r="T135" s="188">
        <f>S135*H135</f>
        <v>0</v>
      </c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R135" s="189" t="s">
        <v>167</v>
      </c>
      <c r="AT135" s="189" t="s">
        <v>163</v>
      </c>
      <c r="AU135" s="189" t="s">
        <v>80</v>
      </c>
      <c r="AY135" s="89" t="s">
        <v>161</v>
      </c>
      <c r="BE135" s="190">
        <f>IF(N135="základní",J135,0)</f>
        <v>0</v>
      </c>
      <c r="BF135" s="190">
        <f>IF(N135="snížená",J135,0)</f>
        <v>0</v>
      </c>
      <c r="BG135" s="190">
        <f>IF(N135="zákl. přenesená",J135,0)</f>
        <v>0</v>
      </c>
      <c r="BH135" s="190">
        <f>IF(N135="sníž. přenesená",J135,0)</f>
        <v>0</v>
      </c>
      <c r="BI135" s="190">
        <f>IF(N135="nulová",J135,0)</f>
        <v>0</v>
      </c>
      <c r="BJ135" s="89" t="s">
        <v>78</v>
      </c>
      <c r="BK135" s="190">
        <f>ROUND(I135*H135,2)</f>
        <v>0</v>
      </c>
      <c r="BL135" s="89" t="s">
        <v>167</v>
      </c>
      <c r="BM135" s="189" t="s">
        <v>456</v>
      </c>
    </row>
    <row r="136" spans="2:51" s="191" customFormat="1" ht="12">
      <c r="B136" s="192"/>
      <c r="D136" s="193" t="s">
        <v>169</v>
      </c>
      <c r="E136" s="194" t="s">
        <v>1</v>
      </c>
      <c r="F136" s="195" t="s">
        <v>184</v>
      </c>
      <c r="H136" s="194" t="s">
        <v>1</v>
      </c>
      <c r="L136" s="192"/>
      <c r="M136" s="196"/>
      <c r="N136" s="197"/>
      <c r="O136" s="197"/>
      <c r="P136" s="197"/>
      <c r="Q136" s="197"/>
      <c r="R136" s="197"/>
      <c r="S136" s="197"/>
      <c r="T136" s="198"/>
      <c r="AT136" s="194" t="s">
        <v>169</v>
      </c>
      <c r="AU136" s="194" t="s">
        <v>80</v>
      </c>
      <c r="AV136" s="191" t="s">
        <v>78</v>
      </c>
      <c r="AW136" s="191" t="s">
        <v>28</v>
      </c>
      <c r="AX136" s="191" t="s">
        <v>71</v>
      </c>
      <c r="AY136" s="194" t="s">
        <v>161</v>
      </c>
    </row>
    <row r="137" spans="2:51" s="191" customFormat="1" ht="12">
      <c r="B137" s="192"/>
      <c r="D137" s="193" t="s">
        <v>169</v>
      </c>
      <c r="E137" s="194" t="s">
        <v>1</v>
      </c>
      <c r="F137" s="195" t="s">
        <v>469</v>
      </c>
      <c r="H137" s="194" t="s">
        <v>1</v>
      </c>
      <c r="L137" s="192"/>
      <c r="M137" s="196"/>
      <c r="N137" s="197"/>
      <c r="O137" s="197"/>
      <c r="P137" s="197"/>
      <c r="Q137" s="197"/>
      <c r="R137" s="197"/>
      <c r="S137" s="197"/>
      <c r="T137" s="198"/>
      <c r="AT137" s="194" t="s">
        <v>169</v>
      </c>
      <c r="AU137" s="194" t="s">
        <v>80</v>
      </c>
      <c r="AV137" s="191" t="s">
        <v>78</v>
      </c>
      <c r="AW137" s="191" t="s">
        <v>28</v>
      </c>
      <c r="AX137" s="191" t="s">
        <v>71</v>
      </c>
      <c r="AY137" s="194" t="s">
        <v>161</v>
      </c>
    </row>
    <row r="138" spans="2:51" s="199" customFormat="1" ht="12">
      <c r="B138" s="200"/>
      <c r="D138" s="193" t="s">
        <v>169</v>
      </c>
      <c r="E138" s="201" t="s">
        <v>1</v>
      </c>
      <c r="F138" s="202" t="s">
        <v>470</v>
      </c>
      <c r="H138" s="203">
        <v>30</v>
      </c>
      <c r="L138" s="200"/>
      <c r="M138" s="204"/>
      <c r="N138" s="205"/>
      <c r="O138" s="205"/>
      <c r="P138" s="205"/>
      <c r="Q138" s="205"/>
      <c r="R138" s="205"/>
      <c r="S138" s="205"/>
      <c r="T138" s="206"/>
      <c r="AT138" s="201" t="s">
        <v>169</v>
      </c>
      <c r="AU138" s="201" t="s">
        <v>80</v>
      </c>
      <c r="AV138" s="199" t="s">
        <v>80</v>
      </c>
      <c r="AW138" s="199" t="s">
        <v>28</v>
      </c>
      <c r="AX138" s="199" t="s">
        <v>78</v>
      </c>
      <c r="AY138" s="201" t="s">
        <v>161</v>
      </c>
    </row>
    <row r="139" spans="2:63" s="165" customFormat="1" ht="22.9" customHeight="1">
      <c r="B139" s="166"/>
      <c r="D139" s="167" t="s">
        <v>70</v>
      </c>
      <c r="E139" s="176" t="s">
        <v>236</v>
      </c>
      <c r="F139" s="176" t="s">
        <v>237</v>
      </c>
      <c r="J139" s="177">
        <f>BK139</f>
        <v>0</v>
      </c>
      <c r="L139" s="166"/>
      <c r="M139" s="170"/>
      <c r="N139" s="171"/>
      <c r="O139" s="171"/>
      <c r="P139" s="172">
        <f>SUM(P140:P145)</f>
        <v>1.9144999999999999</v>
      </c>
      <c r="Q139" s="171"/>
      <c r="R139" s="172">
        <f>SUM(R140:R145)</f>
        <v>0</v>
      </c>
      <c r="S139" s="171"/>
      <c r="T139" s="173">
        <f>SUM(T140:T145)</f>
        <v>0.85</v>
      </c>
      <c r="AR139" s="167" t="s">
        <v>78</v>
      </c>
      <c r="AT139" s="174" t="s">
        <v>70</v>
      </c>
      <c r="AU139" s="174" t="s">
        <v>78</v>
      </c>
      <c r="AY139" s="167" t="s">
        <v>161</v>
      </c>
      <c r="BK139" s="175">
        <f>SUM(BK140:BK145)</f>
        <v>0</v>
      </c>
    </row>
    <row r="140" spans="1:65" s="99" customFormat="1" ht="55.5" customHeight="1">
      <c r="A140" s="96"/>
      <c r="B140" s="97"/>
      <c r="C140" s="178" t="s">
        <v>167</v>
      </c>
      <c r="D140" s="178" t="s">
        <v>163</v>
      </c>
      <c r="E140" s="179" t="s">
        <v>457</v>
      </c>
      <c r="F140" s="180" t="s">
        <v>458</v>
      </c>
      <c r="G140" s="181" t="s">
        <v>166</v>
      </c>
      <c r="H140" s="182">
        <v>30</v>
      </c>
      <c r="I140" s="377">
        <v>0</v>
      </c>
      <c r="J140" s="183">
        <f>ROUND(I140*H140,2)</f>
        <v>0</v>
      </c>
      <c r="K140" s="184"/>
      <c r="L140" s="97"/>
      <c r="M140" s="185" t="s">
        <v>1</v>
      </c>
      <c r="N140" s="186" t="s">
        <v>36</v>
      </c>
      <c r="O140" s="187">
        <v>0.037</v>
      </c>
      <c r="P140" s="187">
        <f>O140*H140</f>
        <v>1.1099999999999999</v>
      </c>
      <c r="Q140" s="187">
        <v>0</v>
      </c>
      <c r="R140" s="187">
        <f>Q140*H140</f>
        <v>0</v>
      </c>
      <c r="S140" s="187">
        <v>0.02</v>
      </c>
      <c r="T140" s="188">
        <f>S140*H140</f>
        <v>0.6</v>
      </c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R140" s="189" t="s">
        <v>167</v>
      </c>
      <c r="AT140" s="189" t="s">
        <v>163</v>
      </c>
      <c r="AU140" s="189" t="s">
        <v>80</v>
      </c>
      <c r="AY140" s="89" t="s">
        <v>161</v>
      </c>
      <c r="BE140" s="190">
        <f>IF(N140="základní",J140,0)</f>
        <v>0</v>
      </c>
      <c r="BF140" s="190">
        <f>IF(N140="snížená",J140,0)</f>
        <v>0</v>
      </c>
      <c r="BG140" s="190">
        <f>IF(N140="zákl. přenesená",J140,0)</f>
        <v>0</v>
      </c>
      <c r="BH140" s="190">
        <f>IF(N140="sníž. přenesená",J140,0)</f>
        <v>0</v>
      </c>
      <c r="BI140" s="190">
        <f>IF(N140="nulová",J140,0)</f>
        <v>0</v>
      </c>
      <c r="BJ140" s="89" t="s">
        <v>78</v>
      </c>
      <c r="BK140" s="190">
        <f>ROUND(I140*H140,2)</f>
        <v>0</v>
      </c>
      <c r="BL140" s="89" t="s">
        <v>167</v>
      </c>
      <c r="BM140" s="189" t="s">
        <v>459</v>
      </c>
    </row>
    <row r="141" spans="2:51" s="191" customFormat="1" ht="12">
      <c r="B141" s="192"/>
      <c r="D141" s="193" t="s">
        <v>169</v>
      </c>
      <c r="E141" s="194" t="s">
        <v>1</v>
      </c>
      <c r="F141" s="195" t="s">
        <v>471</v>
      </c>
      <c r="H141" s="194" t="s">
        <v>1</v>
      </c>
      <c r="L141" s="192"/>
      <c r="M141" s="196"/>
      <c r="N141" s="197"/>
      <c r="O141" s="197"/>
      <c r="P141" s="197"/>
      <c r="Q141" s="197"/>
      <c r="R141" s="197"/>
      <c r="S141" s="197"/>
      <c r="T141" s="198"/>
      <c r="AT141" s="194" t="s">
        <v>169</v>
      </c>
      <c r="AU141" s="194" t="s">
        <v>80</v>
      </c>
      <c r="AV141" s="191" t="s">
        <v>78</v>
      </c>
      <c r="AW141" s="191" t="s">
        <v>28</v>
      </c>
      <c r="AX141" s="191" t="s">
        <v>71</v>
      </c>
      <c r="AY141" s="194" t="s">
        <v>161</v>
      </c>
    </row>
    <row r="142" spans="2:51" s="199" customFormat="1" ht="12">
      <c r="B142" s="200"/>
      <c r="D142" s="193" t="s">
        <v>169</v>
      </c>
      <c r="E142" s="201" t="s">
        <v>1</v>
      </c>
      <c r="F142" s="202" t="s">
        <v>470</v>
      </c>
      <c r="H142" s="203">
        <v>30</v>
      </c>
      <c r="L142" s="200"/>
      <c r="M142" s="204"/>
      <c r="N142" s="205"/>
      <c r="O142" s="205"/>
      <c r="P142" s="205"/>
      <c r="Q142" s="205"/>
      <c r="R142" s="205"/>
      <c r="S142" s="205"/>
      <c r="T142" s="206"/>
      <c r="AT142" s="201" t="s">
        <v>169</v>
      </c>
      <c r="AU142" s="201" t="s">
        <v>80</v>
      </c>
      <c r="AV142" s="199" t="s">
        <v>80</v>
      </c>
      <c r="AW142" s="199" t="s">
        <v>28</v>
      </c>
      <c r="AX142" s="199" t="s">
        <v>78</v>
      </c>
      <c r="AY142" s="201" t="s">
        <v>161</v>
      </c>
    </row>
    <row r="143" spans="1:65" s="99" customFormat="1" ht="16.5" customHeight="1">
      <c r="A143" s="96"/>
      <c r="B143" s="97"/>
      <c r="C143" s="178" t="s">
        <v>178</v>
      </c>
      <c r="D143" s="178" t="s">
        <v>163</v>
      </c>
      <c r="E143" s="179" t="s">
        <v>256</v>
      </c>
      <c r="F143" s="180" t="s">
        <v>257</v>
      </c>
      <c r="G143" s="181" t="s">
        <v>251</v>
      </c>
      <c r="H143" s="182">
        <v>0.125</v>
      </c>
      <c r="I143" s="377">
        <v>0</v>
      </c>
      <c r="J143" s="183">
        <f>ROUND(I143*H143,2)</f>
        <v>0</v>
      </c>
      <c r="K143" s="184"/>
      <c r="L143" s="97"/>
      <c r="M143" s="185" t="s">
        <v>1</v>
      </c>
      <c r="N143" s="186" t="s">
        <v>36</v>
      </c>
      <c r="O143" s="187">
        <v>6.436</v>
      </c>
      <c r="P143" s="187">
        <f>O143*H143</f>
        <v>0.8045</v>
      </c>
      <c r="Q143" s="187">
        <v>0</v>
      </c>
      <c r="R143" s="187">
        <f>Q143*H143</f>
        <v>0</v>
      </c>
      <c r="S143" s="187">
        <v>2</v>
      </c>
      <c r="T143" s="188">
        <f>S143*H143</f>
        <v>0.25</v>
      </c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R143" s="189" t="s">
        <v>167</v>
      </c>
      <c r="AT143" s="189" t="s">
        <v>163</v>
      </c>
      <c r="AU143" s="189" t="s">
        <v>80</v>
      </c>
      <c r="AY143" s="89" t="s">
        <v>161</v>
      </c>
      <c r="BE143" s="190">
        <f>IF(N143="základní",J143,0)</f>
        <v>0</v>
      </c>
      <c r="BF143" s="190">
        <f>IF(N143="snížená",J143,0)</f>
        <v>0</v>
      </c>
      <c r="BG143" s="190">
        <f>IF(N143="zákl. přenesená",J143,0)</f>
        <v>0</v>
      </c>
      <c r="BH143" s="190">
        <f>IF(N143="sníž. přenesená",J143,0)</f>
        <v>0</v>
      </c>
      <c r="BI143" s="190">
        <f>IF(N143="nulová",J143,0)</f>
        <v>0</v>
      </c>
      <c r="BJ143" s="89" t="s">
        <v>78</v>
      </c>
      <c r="BK143" s="190">
        <f>ROUND(I143*H143,2)</f>
        <v>0</v>
      </c>
      <c r="BL143" s="89" t="s">
        <v>167</v>
      </c>
      <c r="BM143" s="189" t="s">
        <v>472</v>
      </c>
    </row>
    <row r="144" spans="2:51" s="191" customFormat="1" ht="12">
      <c r="B144" s="192"/>
      <c r="D144" s="193" t="s">
        <v>169</v>
      </c>
      <c r="E144" s="194" t="s">
        <v>1</v>
      </c>
      <c r="F144" s="195" t="s">
        <v>473</v>
      </c>
      <c r="H144" s="194" t="s">
        <v>1</v>
      </c>
      <c r="L144" s="192"/>
      <c r="M144" s="196"/>
      <c r="N144" s="197"/>
      <c r="O144" s="197"/>
      <c r="P144" s="197"/>
      <c r="Q144" s="197"/>
      <c r="R144" s="197"/>
      <c r="S144" s="197"/>
      <c r="T144" s="198"/>
      <c r="AT144" s="194" t="s">
        <v>169</v>
      </c>
      <c r="AU144" s="194" t="s">
        <v>80</v>
      </c>
      <c r="AV144" s="191" t="s">
        <v>78</v>
      </c>
      <c r="AW144" s="191" t="s">
        <v>28</v>
      </c>
      <c r="AX144" s="191" t="s">
        <v>71</v>
      </c>
      <c r="AY144" s="194" t="s">
        <v>161</v>
      </c>
    </row>
    <row r="145" spans="2:51" s="199" customFormat="1" ht="12">
      <c r="B145" s="200"/>
      <c r="D145" s="193" t="s">
        <v>169</v>
      </c>
      <c r="E145" s="201" t="s">
        <v>1</v>
      </c>
      <c r="F145" s="202" t="s">
        <v>474</v>
      </c>
      <c r="H145" s="203">
        <v>0.125</v>
      </c>
      <c r="L145" s="200"/>
      <c r="M145" s="204"/>
      <c r="N145" s="205"/>
      <c r="O145" s="205"/>
      <c r="P145" s="205"/>
      <c r="Q145" s="205"/>
      <c r="R145" s="205"/>
      <c r="S145" s="205"/>
      <c r="T145" s="206"/>
      <c r="AT145" s="201" t="s">
        <v>169</v>
      </c>
      <c r="AU145" s="201" t="s">
        <v>80</v>
      </c>
      <c r="AV145" s="199" t="s">
        <v>80</v>
      </c>
      <c r="AW145" s="199" t="s">
        <v>28</v>
      </c>
      <c r="AX145" s="199" t="s">
        <v>78</v>
      </c>
      <c r="AY145" s="201" t="s">
        <v>161</v>
      </c>
    </row>
    <row r="146" spans="2:63" s="165" customFormat="1" ht="22.9" customHeight="1">
      <c r="B146" s="166"/>
      <c r="D146" s="167" t="s">
        <v>70</v>
      </c>
      <c r="E146" s="176" t="s">
        <v>185</v>
      </c>
      <c r="F146" s="176" t="s">
        <v>186</v>
      </c>
      <c r="J146" s="177">
        <f>BK146</f>
        <v>0</v>
      </c>
      <c r="L146" s="166"/>
      <c r="M146" s="170"/>
      <c r="N146" s="171"/>
      <c r="O146" s="171"/>
      <c r="P146" s="172">
        <f>SUM(P147:P159)</f>
        <v>0.1787</v>
      </c>
      <c r="Q146" s="171"/>
      <c r="R146" s="172">
        <f>SUM(R147:R159)</f>
        <v>0</v>
      </c>
      <c r="S146" s="171"/>
      <c r="T146" s="173">
        <f>SUM(T147:T159)</f>
        <v>0</v>
      </c>
      <c r="AR146" s="167" t="s">
        <v>78</v>
      </c>
      <c r="AT146" s="174" t="s">
        <v>70</v>
      </c>
      <c r="AU146" s="174" t="s">
        <v>78</v>
      </c>
      <c r="AY146" s="167" t="s">
        <v>161</v>
      </c>
      <c r="BK146" s="175">
        <f>SUM(BK147:BK159)</f>
        <v>0</v>
      </c>
    </row>
    <row r="147" spans="1:65" s="99" customFormat="1" ht="37.9" customHeight="1">
      <c r="A147" s="96"/>
      <c r="B147" s="97"/>
      <c r="C147" s="178" t="s">
        <v>196</v>
      </c>
      <c r="D147" s="178" t="s">
        <v>163</v>
      </c>
      <c r="E147" s="179" t="s">
        <v>187</v>
      </c>
      <c r="F147" s="180" t="s">
        <v>188</v>
      </c>
      <c r="G147" s="181" t="s">
        <v>189</v>
      </c>
      <c r="H147" s="182">
        <v>0.6</v>
      </c>
      <c r="I147" s="377">
        <v>0</v>
      </c>
      <c r="J147" s="183">
        <f>ROUND(I147*H147,2)</f>
        <v>0</v>
      </c>
      <c r="K147" s="184"/>
      <c r="L147" s="97"/>
      <c r="M147" s="185" t="s">
        <v>1</v>
      </c>
      <c r="N147" s="186" t="s">
        <v>36</v>
      </c>
      <c r="O147" s="187">
        <v>0.03</v>
      </c>
      <c r="P147" s="187">
        <f>O147*H147</f>
        <v>0.018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R147" s="189" t="s">
        <v>167</v>
      </c>
      <c r="AT147" s="189" t="s">
        <v>163</v>
      </c>
      <c r="AU147" s="189" t="s">
        <v>80</v>
      </c>
      <c r="AY147" s="89" t="s">
        <v>161</v>
      </c>
      <c r="BE147" s="190">
        <f>IF(N147="základní",J147,0)</f>
        <v>0</v>
      </c>
      <c r="BF147" s="190">
        <f>IF(N147="snížená",J147,0)</f>
        <v>0</v>
      </c>
      <c r="BG147" s="190">
        <f>IF(N147="zákl. přenesená",J147,0)</f>
        <v>0</v>
      </c>
      <c r="BH147" s="190">
        <f>IF(N147="sníž. přenesená",J147,0)</f>
        <v>0</v>
      </c>
      <c r="BI147" s="190">
        <f>IF(N147="nulová",J147,0)</f>
        <v>0</v>
      </c>
      <c r="BJ147" s="89" t="s">
        <v>78</v>
      </c>
      <c r="BK147" s="190">
        <f>ROUND(I147*H147,2)</f>
        <v>0</v>
      </c>
      <c r="BL147" s="89" t="s">
        <v>167</v>
      </c>
      <c r="BM147" s="189" t="s">
        <v>461</v>
      </c>
    </row>
    <row r="148" spans="1:65" s="99" customFormat="1" ht="37.9" customHeight="1">
      <c r="A148" s="96"/>
      <c r="B148" s="97"/>
      <c r="C148" s="178" t="s">
        <v>202</v>
      </c>
      <c r="D148" s="178" t="s">
        <v>163</v>
      </c>
      <c r="E148" s="179" t="s">
        <v>191</v>
      </c>
      <c r="F148" s="180" t="s">
        <v>192</v>
      </c>
      <c r="G148" s="181" t="s">
        <v>189</v>
      </c>
      <c r="H148" s="182">
        <v>5.4</v>
      </c>
      <c r="I148" s="377">
        <v>0</v>
      </c>
      <c r="J148" s="183">
        <f>ROUND(I148*H148,2)</f>
        <v>0</v>
      </c>
      <c r="K148" s="184"/>
      <c r="L148" s="97"/>
      <c r="M148" s="185" t="s">
        <v>1</v>
      </c>
      <c r="N148" s="186" t="s">
        <v>36</v>
      </c>
      <c r="O148" s="187">
        <v>0.002</v>
      </c>
      <c r="P148" s="187">
        <f>O148*H148</f>
        <v>0.0108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R148" s="189" t="s">
        <v>167</v>
      </c>
      <c r="AT148" s="189" t="s">
        <v>163</v>
      </c>
      <c r="AU148" s="189" t="s">
        <v>80</v>
      </c>
      <c r="AY148" s="89" t="s">
        <v>161</v>
      </c>
      <c r="BE148" s="190">
        <f>IF(N148="základní",J148,0)</f>
        <v>0</v>
      </c>
      <c r="BF148" s="190">
        <f>IF(N148="snížená",J148,0)</f>
        <v>0</v>
      </c>
      <c r="BG148" s="190">
        <f>IF(N148="zákl. přenesená",J148,0)</f>
        <v>0</v>
      </c>
      <c r="BH148" s="190">
        <f>IF(N148="sníž. přenesená",J148,0)</f>
        <v>0</v>
      </c>
      <c r="BI148" s="190">
        <f>IF(N148="nulová",J148,0)</f>
        <v>0</v>
      </c>
      <c r="BJ148" s="89" t="s">
        <v>78</v>
      </c>
      <c r="BK148" s="190">
        <f>ROUND(I148*H148,2)</f>
        <v>0</v>
      </c>
      <c r="BL148" s="89" t="s">
        <v>167</v>
      </c>
      <c r="BM148" s="189" t="s">
        <v>462</v>
      </c>
    </row>
    <row r="149" spans="2:51" s="191" customFormat="1" ht="22.5">
      <c r="B149" s="192"/>
      <c r="D149" s="193" t="s">
        <v>169</v>
      </c>
      <c r="E149" s="194" t="s">
        <v>1</v>
      </c>
      <c r="F149" s="195" t="s">
        <v>194</v>
      </c>
      <c r="H149" s="194" t="s">
        <v>1</v>
      </c>
      <c r="L149" s="192"/>
      <c r="M149" s="196"/>
      <c r="N149" s="197"/>
      <c r="O149" s="197"/>
      <c r="P149" s="197"/>
      <c r="Q149" s="197"/>
      <c r="R149" s="197"/>
      <c r="S149" s="197"/>
      <c r="T149" s="198"/>
      <c r="AT149" s="194" t="s">
        <v>169</v>
      </c>
      <c r="AU149" s="194" t="s">
        <v>80</v>
      </c>
      <c r="AV149" s="191" t="s">
        <v>78</v>
      </c>
      <c r="AW149" s="191" t="s">
        <v>28</v>
      </c>
      <c r="AX149" s="191" t="s">
        <v>71</v>
      </c>
      <c r="AY149" s="194" t="s">
        <v>161</v>
      </c>
    </row>
    <row r="150" spans="2:51" s="199" customFormat="1" ht="12">
      <c r="B150" s="200"/>
      <c r="D150" s="193" t="s">
        <v>169</v>
      </c>
      <c r="E150" s="201" t="s">
        <v>1</v>
      </c>
      <c r="F150" s="202" t="s">
        <v>475</v>
      </c>
      <c r="H150" s="203">
        <v>5.4</v>
      </c>
      <c r="L150" s="200"/>
      <c r="M150" s="204"/>
      <c r="N150" s="205"/>
      <c r="O150" s="205"/>
      <c r="P150" s="205"/>
      <c r="Q150" s="205"/>
      <c r="R150" s="205"/>
      <c r="S150" s="205"/>
      <c r="T150" s="206"/>
      <c r="AT150" s="201" t="s">
        <v>169</v>
      </c>
      <c r="AU150" s="201" t="s">
        <v>80</v>
      </c>
      <c r="AV150" s="199" t="s">
        <v>80</v>
      </c>
      <c r="AW150" s="199" t="s">
        <v>28</v>
      </c>
      <c r="AX150" s="199" t="s">
        <v>78</v>
      </c>
      <c r="AY150" s="201" t="s">
        <v>161</v>
      </c>
    </row>
    <row r="151" spans="1:65" s="99" customFormat="1" ht="37.9" customHeight="1">
      <c r="A151" s="96"/>
      <c r="B151" s="97"/>
      <c r="C151" s="178" t="s">
        <v>245</v>
      </c>
      <c r="D151" s="178" t="s">
        <v>163</v>
      </c>
      <c r="E151" s="179" t="s">
        <v>260</v>
      </c>
      <c r="F151" s="180" t="s">
        <v>261</v>
      </c>
      <c r="G151" s="181" t="s">
        <v>189</v>
      </c>
      <c r="H151" s="182">
        <v>0.25</v>
      </c>
      <c r="I151" s="377">
        <v>0</v>
      </c>
      <c r="J151" s="183">
        <f>ROUND(I151*H151,2)</f>
        <v>0</v>
      </c>
      <c r="K151" s="184"/>
      <c r="L151" s="97"/>
      <c r="M151" s="185" t="s">
        <v>1</v>
      </c>
      <c r="N151" s="186" t="s">
        <v>36</v>
      </c>
      <c r="O151" s="187">
        <v>0.032</v>
      </c>
      <c r="P151" s="187">
        <f>O151*H151</f>
        <v>0.008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R151" s="189" t="s">
        <v>167</v>
      </c>
      <c r="AT151" s="189" t="s">
        <v>163</v>
      </c>
      <c r="AU151" s="189" t="s">
        <v>80</v>
      </c>
      <c r="AY151" s="89" t="s">
        <v>161</v>
      </c>
      <c r="BE151" s="190">
        <f>IF(N151="základní",J151,0)</f>
        <v>0</v>
      </c>
      <c r="BF151" s="190">
        <f>IF(N151="snížená",J151,0)</f>
        <v>0</v>
      </c>
      <c r="BG151" s="190">
        <f>IF(N151="zákl. přenesená",J151,0)</f>
        <v>0</v>
      </c>
      <c r="BH151" s="190">
        <f>IF(N151="sníž. přenesená",J151,0)</f>
        <v>0</v>
      </c>
      <c r="BI151" s="190">
        <f>IF(N151="nulová",J151,0)</f>
        <v>0</v>
      </c>
      <c r="BJ151" s="89" t="s">
        <v>78</v>
      </c>
      <c r="BK151" s="190">
        <f>ROUND(I151*H151,2)</f>
        <v>0</v>
      </c>
      <c r="BL151" s="89" t="s">
        <v>167</v>
      </c>
      <c r="BM151" s="189" t="s">
        <v>476</v>
      </c>
    </row>
    <row r="152" spans="2:51" s="191" customFormat="1" ht="12">
      <c r="B152" s="192"/>
      <c r="D152" s="193" t="s">
        <v>169</v>
      </c>
      <c r="E152" s="194" t="s">
        <v>1</v>
      </c>
      <c r="F152" s="195" t="s">
        <v>477</v>
      </c>
      <c r="H152" s="194" t="s">
        <v>1</v>
      </c>
      <c r="L152" s="192"/>
      <c r="M152" s="196"/>
      <c r="N152" s="197"/>
      <c r="O152" s="197"/>
      <c r="P152" s="197"/>
      <c r="Q152" s="197"/>
      <c r="R152" s="197"/>
      <c r="S152" s="197"/>
      <c r="T152" s="198"/>
      <c r="AT152" s="194" t="s">
        <v>169</v>
      </c>
      <c r="AU152" s="194" t="s">
        <v>80</v>
      </c>
      <c r="AV152" s="191" t="s">
        <v>78</v>
      </c>
      <c r="AW152" s="191" t="s">
        <v>28</v>
      </c>
      <c r="AX152" s="191" t="s">
        <v>71</v>
      </c>
      <c r="AY152" s="194" t="s">
        <v>161</v>
      </c>
    </row>
    <row r="153" spans="2:51" s="199" customFormat="1" ht="12">
      <c r="B153" s="200"/>
      <c r="D153" s="193" t="s">
        <v>169</v>
      </c>
      <c r="E153" s="201" t="s">
        <v>1</v>
      </c>
      <c r="F153" s="202" t="s">
        <v>478</v>
      </c>
      <c r="H153" s="203">
        <v>0.25</v>
      </c>
      <c r="L153" s="200"/>
      <c r="M153" s="204"/>
      <c r="N153" s="205"/>
      <c r="O153" s="205"/>
      <c r="P153" s="205"/>
      <c r="Q153" s="205"/>
      <c r="R153" s="205"/>
      <c r="S153" s="205"/>
      <c r="T153" s="206"/>
      <c r="AT153" s="201" t="s">
        <v>169</v>
      </c>
      <c r="AU153" s="201" t="s">
        <v>80</v>
      </c>
      <c r="AV153" s="199" t="s">
        <v>80</v>
      </c>
      <c r="AW153" s="199" t="s">
        <v>28</v>
      </c>
      <c r="AX153" s="199" t="s">
        <v>78</v>
      </c>
      <c r="AY153" s="201" t="s">
        <v>161</v>
      </c>
    </row>
    <row r="154" spans="1:65" s="99" customFormat="1" ht="37.9" customHeight="1">
      <c r="A154" s="96"/>
      <c r="B154" s="97"/>
      <c r="C154" s="178" t="s">
        <v>236</v>
      </c>
      <c r="D154" s="178" t="s">
        <v>163</v>
      </c>
      <c r="E154" s="179" t="s">
        <v>263</v>
      </c>
      <c r="F154" s="180" t="s">
        <v>192</v>
      </c>
      <c r="G154" s="181" t="s">
        <v>189</v>
      </c>
      <c r="H154" s="182">
        <v>2.25</v>
      </c>
      <c r="I154" s="377">
        <v>0</v>
      </c>
      <c r="J154" s="183">
        <f>ROUND(I154*H154,2)</f>
        <v>0</v>
      </c>
      <c r="K154" s="184"/>
      <c r="L154" s="97"/>
      <c r="M154" s="185" t="s">
        <v>1</v>
      </c>
      <c r="N154" s="186" t="s">
        <v>36</v>
      </c>
      <c r="O154" s="187">
        <v>0.003</v>
      </c>
      <c r="P154" s="187">
        <f>O154*H154</f>
        <v>0.00675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R154" s="189" t="s">
        <v>167</v>
      </c>
      <c r="AT154" s="189" t="s">
        <v>163</v>
      </c>
      <c r="AU154" s="189" t="s">
        <v>80</v>
      </c>
      <c r="AY154" s="89" t="s">
        <v>161</v>
      </c>
      <c r="BE154" s="190">
        <f>IF(N154="základní",J154,0)</f>
        <v>0</v>
      </c>
      <c r="BF154" s="190">
        <f>IF(N154="snížená",J154,0)</f>
        <v>0</v>
      </c>
      <c r="BG154" s="190">
        <f>IF(N154="zákl. přenesená",J154,0)</f>
        <v>0</v>
      </c>
      <c r="BH154" s="190">
        <f>IF(N154="sníž. přenesená",J154,0)</f>
        <v>0</v>
      </c>
      <c r="BI154" s="190">
        <f>IF(N154="nulová",J154,0)</f>
        <v>0</v>
      </c>
      <c r="BJ154" s="89" t="s">
        <v>78</v>
      </c>
      <c r="BK154" s="190">
        <f>ROUND(I154*H154,2)</f>
        <v>0</v>
      </c>
      <c r="BL154" s="89" t="s">
        <v>167</v>
      </c>
      <c r="BM154" s="189" t="s">
        <v>479</v>
      </c>
    </row>
    <row r="155" spans="2:51" s="199" customFormat="1" ht="12">
      <c r="B155" s="200"/>
      <c r="D155" s="193" t="s">
        <v>169</v>
      </c>
      <c r="E155" s="201" t="s">
        <v>1</v>
      </c>
      <c r="F155" s="202" t="s">
        <v>480</v>
      </c>
      <c r="H155" s="203">
        <v>2.25</v>
      </c>
      <c r="L155" s="200"/>
      <c r="M155" s="204"/>
      <c r="N155" s="205"/>
      <c r="O155" s="205"/>
      <c r="P155" s="205"/>
      <c r="Q155" s="205"/>
      <c r="R155" s="205"/>
      <c r="S155" s="205"/>
      <c r="T155" s="206"/>
      <c r="AT155" s="201" t="s">
        <v>169</v>
      </c>
      <c r="AU155" s="201" t="s">
        <v>80</v>
      </c>
      <c r="AV155" s="199" t="s">
        <v>80</v>
      </c>
      <c r="AW155" s="199" t="s">
        <v>28</v>
      </c>
      <c r="AX155" s="199" t="s">
        <v>78</v>
      </c>
      <c r="AY155" s="201" t="s">
        <v>161</v>
      </c>
    </row>
    <row r="156" spans="1:65" s="99" customFormat="1" ht="24.2" customHeight="1">
      <c r="A156" s="96"/>
      <c r="B156" s="97"/>
      <c r="C156" s="178" t="s">
        <v>331</v>
      </c>
      <c r="D156" s="178" t="s">
        <v>163</v>
      </c>
      <c r="E156" s="179" t="s">
        <v>197</v>
      </c>
      <c r="F156" s="180" t="s">
        <v>198</v>
      </c>
      <c r="G156" s="181" t="s">
        <v>189</v>
      </c>
      <c r="H156" s="182">
        <v>0.85</v>
      </c>
      <c r="I156" s="377">
        <v>0</v>
      </c>
      <c r="J156" s="183">
        <f>ROUND(I156*H156,2)</f>
        <v>0</v>
      </c>
      <c r="K156" s="184"/>
      <c r="L156" s="97"/>
      <c r="M156" s="185" t="s">
        <v>1</v>
      </c>
      <c r="N156" s="186" t="s">
        <v>36</v>
      </c>
      <c r="O156" s="187">
        <v>0.159</v>
      </c>
      <c r="P156" s="187">
        <f>O156*H156</f>
        <v>0.13515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R156" s="189" t="s">
        <v>167</v>
      </c>
      <c r="AT156" s="189" t="s">
        <v>163</v>
      </c>
      <c r="AU156" s="189" t="s">
        <v>80</v>
      </c>
      <c r="AY156" s="89" t="s">
        <v>161</v>
      </c>
      <c r="BE156" s="190">
        <f>IF(N156="základní",J156,0)</f>
        <v>0</v>
      </c>
      <c r="BF156" s="190">
        <f>IF(N156="snížená",J156,0)</f>
        <v>0</v>
      </c>
      <c r="BG156" s="190">
        <f>IF(N156="zákl. přenesená",J156,0)</f>
        <v>0</v>
      </c>
      <c r="BH156" s="190">
        <f>IF(N156="sníž. přenesená",J156,0)</f>
        <v>0</v>
      </c>
      <c r="BI156" s="190">
        <f>IF(N156="nulová",J156,0)</f>
        <v>0</v>
      </c>
      <c r="BJ156" s="89" t="s">
        <v>78</v>
      </c>
      <c r="BK156" s="190">
        <f>ROUND(I156*H156,2)</f>
        <v>0</v>
      </c>
      <c r="BL156" s="89" t="s">
        <v>167</v>
      </c>
      <c r="BM156" s="189" t="s">
        <v>464</v>
      </c>
    </row>
    <row r="157" spans="1:65" s="99" customFormat="1" ht="44.25" customHeight="1">
      <c r="A157" s="96"/>
      <c r="B157" s="97"/>
      <c r="C157" s="178" t="s">
        <v>337</v>
      </c>
      <c r="D157" s="178" t="s">
        <v>163</v>
      </c>
      <c r="E157" s="179" t="s">
        <v>266</v>
      </c>
      <c r="F157" s="180" t="s">
        <v>267</v>
      </c>
      <c r="G157" s="181" t="s">
        <v>189</v>
      </c>
      <c r="H157" s="182">
        <v>0.25</v>
      </c>
      <c r="I157" s="377">
        <v>0</v>
      </c>
      <c r="J157" s="183">
        <f>ROUND(I157*H157,2)</f>
        <v>0</v>
      </c>
      <c r="K157" s="184"/>
      <c r="L157" s="97"/>
      <c r="M157" s="185" t="s">
        <v>1</v>
      </c>
      <c r="N157" s="186" t="s">
        <v>36</v>
      </c>
      <c r="O157" s="187">
        <v>0</v>
      </c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R157" s="189" t="s">
        <v>167</v>
      </c>
      <c r="AT157" s="189" t="s">
        <v>163</v>
      </c>
      <c r="AU157" s="189" t="s">
        <v>80</v>
      </c>
      <c r="AY157" s="89" t="s">
        <v>161</v>
      </c>
      <c r="BE157" s="190">
        <f>IF(N157="základní",J157,0)</f>
        <v>0</v>
      </c>
      <c r="BF157" s="190">
        <f>IF(N157="snížená",J157,0)</f>
        <v>0</v>
      </c>
      <c r="BG157" s="190">
        <f>IF(N157="zákl. přenesená",J157,0)</f>
        <v>0</v>
      </c>
      <c r="BH157" s="190">
        <f>IF(N157="sníž. přenesená",J157,0)</f>
        <v>0</v>
      </c>
      <c r="BI157" s="190">
        <f>IF(N157="nulová",J157,0)</f>
        <v>0</v>
      </c>
      <c r="BJ157" s="89" t="s">
        <v>78</v>
      </c>
      <c r="BK157" s="190">
        <f>ROUND(I157*H157,2)</f>
        <v>0</v>
      </c>
      <c r="BL157" s="89" t="s">
        <v>167</v>
      </c>
      <c r="BM157" s="189" t="s">
        <v>481</v>
      </c>
    </row>
    <row r="158" spans="2:51" s="191" customFormat="1" ht="12">
      <c r="B158" s="192"/>
      <c r="D158" s="193" t="s">
        <v>169</v>
      </c>
      <c r="E158" s="194" t="s">
        <v>1</v>
      </c>
      <c r="F158" s="195" t="s">
        <v>477</v>
      </c>
      <c r="H158" s="194" t="s">
        <v>1</v>
      </c>
      <c r="L158" s="192"/>
      <c r="M158" s="196"/>
      <c r="N158" s="197"/>
      <c r="O158" s="197"/>
      <c r="P158" s="197"/>
      <c r="Q158" s="197"/>
      <c r="R158" s="197"/>
      <c r="S158" s="197"/>
      <c r="T158" s="198"/>
      <c r="AT158" s="194" t="s">
        <v>169</v>
      </c>
      <c r="AU158" s="194" t="s">
        <v>80</v>
      </c>
      <c r="AV158" s="191" t="s">
        <v>78</v>
      </c>
      <c r="AW158" s="191" t="s">
        <v>28</v>
      </c>
      <c r="AX158" s="191" t="s">
        <v>71</v>
      </c>
      <c r="AY158" s="194" t="s">
        <v>161</v>
      </c>
    </row>
    <row r="159" spans="2:51" s="199" customFormat="1" ht="12">
      <c r="B159" s="200"/>
      <c r="D159" s="193" t="s">
        <v>169</v>
      </c>
      <c r="E159" s="201" t="s">
        <v>1</v>
      </c>
      <c r="F159" s="202" t="s">
        <v>478</v>
      </c>
      <c r="H159" s="203">
        <v>0.25</v>
      </c>
      <c r="L159" s="200"/>
      <c r="M159" s="204"/>
      <c r="N159" s="205"/>
      <c r="O159" s="205"/>
      <c r="P159" s="205"/>
      <c r="Q159" s="205"/>
      <c r="R159" s="205"/>
      <c r="S159" s="205"/>
      <c r="T159" s="206"/>
      <c r="AT159" s="201" t="s">
        <v>169</v>
      </c>
      <c r="AU159" s="201" t="s">
        <v>80</v>
      </c>
      <c r="AV159" s="199" t="s">
        <v>80</v>
      </c>
      <c r="AW159" s="199" t="s">
        <v>28</v>
      </c>
      <c r="AX159" s="199" t="s">
        <v>78</v>
      </c>
      <c r="AY159" s="201" t="s">
        <v>161</v>
      </c>
    </row>
    <row r="160" spans="2:63" s="165" customFormat="1" ht="22.9" customHeight="1">
      <c r="B160" s="166"/>
      <c r="D160" s="167" t="s">
        <v>70</v>
      </c>
      <c r="E160" s="176" t="s">
        <v>200</v>
      </c>
      <c r="F160" s="176" t="s">
        <v>201</v>
      </c>
      <c r="J160" s="177">
        <f>BK160</f>
        <v>0</v>
      </c>
      <c r="L160" s="166"/>
      <c r="M160" s="170"/>
      <c r="N160" s="171"/>
      <c r="O160" s="171"/>
      <c r="P160" s="172">
        <f>P161</f>
        <v>0.35098799999999997</v>
      </c>
      <c r="Q160" s="171"/>
      <c r="R160" s="172">
        <f>R161</f>
        <v>0</v>
      </c>
      <c r="S160" s="171"/>
      <c r="T160" s="173">
        <f>T161</f>
        <v>0</v>
      </c>
      <c r="AR160" s="167" t="s">
        <v>78</v>
      </c>
      <c r="AT160" s="174" t="s">
        <v>70</v>
      </c>
      <c r="AU160" s="174" t="s">
        <v>78</v>
      </c>
      <c r="AY160" s="167" t="s">
        <v>161</v>
      </c>
      <c r="BK160" s="175">
        <f>BK161</f>
        <v>0</v>
      </c>
    </row>
    <row r="161" spans="1:65" s="99" customFormat="1" ht="44.25" customHeight="1">
      <c r="A161" s="96"/>
      <c r="B161" s="97"/>
      <c r="C161" s="178" t="s">
        <v>341</v>
      </c>
      <c r="D161" s="178" t="s">
        <v>163</v>
      </c>
      <c r="E161" s="179" t="s">
        <v>203</v>
      </c>
      <c r="F161" s="180" t="s">
        <v>204</v>
      </c>
      <c r="G161" s="181" t="s">
        <v>189</v>
      </c>
      <c r="H161" s="182">
        <v>5.318</v>
      </c>
      <c r="I161" s="377">
        <v>0</v>
      </c>
      <c r="J161" s="183">
        <f>ROUND(I161*H161,2)</f>
        <v>0</v>
      </c>
      <c r="K161" s="184"/>
      <c r="L161" s="97"/>
      <c r="M161" s="215" t="s">
        <v>1</v>
      </c>
      <c r="N161" s="216" t="s">
        <v>36</v>
      </c>
      <c r="O161" s="217">
        <v>0.066</v>
      </c>
      <c r="P161" s="217">
        <f>O161*H161</f>
        <v>0.35098799999999997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R161" s="189" t="s">
        <v>167</v>
      </c>
      <c r="AT161" s="189" t="s">
        <v>163</v>
      </c>
      <c r="AU161" s="189" t="s">
        <v>80</v>
      </c>
      <c r="AY161" s="89" t="s">
        <v>161</v>
      </c>
      <c r="BE161" s="190">
        <f>IF(N161="základní",J161,0)</f>
        <v>0</v>
      </c>
      <c r="BF161" s="190">
        <f>IF(N161="snížená",J161,0)</f>
        <v>0</v>
      </c>
      <c r="BG161" s="190">
        <f>IF(N161="zákl. přenesená",J161,0)</f>
        <v>0</v>
      </c>
      <c r="BH161" s="190">
        <f>IF(N161="sníž. přenesená",J161,0)</f>
        <v>0</v>
      </c>
      <c r="BI161" s="190">
        <f>IF(N161="nulová",J161,0)</f>
        <v>0</v>
      </c>
      <c r="BJ161" s="89" t="s">
        <v>78</v>
      </c>
      <c r="BK161" s="190">
        <f>ROUND(I161*H161,2)</f>
        <v>0</v>
      </c>
      <c r="BL161" s="89" t="s">
        <v>167</v>
      </c>
      <c r="BM161" s="189" t="s">
        <v>465</v>
      </c>
    </row>
    <row r="162" spans="1:31" s="99" customFormat="1" ht="6.95" customHeight="1">
      <c r="A162" s="96"/>
      <c r="B162" s="128"/>
      <c r="C162" s="129"/>
      <c r="D162" s="129"/>
      <c r="E162" s="129"/>
      <c r="F162" s="129"/>
      <c r="G162" s="129"/>
      <c r="H162" s="129"/>
      <c r="I162" s="129"/>
      <c r="J162" s="129"/>
      <c r="K162" s="129"/>
      <c r="L162" s="97"/>
      <c r="M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</row>
  </sheetData>
  <sheetProtection algorithmName="SHA-512" hashValue="474X4TRBN87YKCigACjdcqv2Sg0wTShZHC7++5/TS76oRmjyB2k+SuDj2OyjmF8uYq2vexh+sRJyUAnglXCJig==" saltValue="3KPSk6SfXznUVq22Ngl64w==" spinCount="100000" sheet="1" objects="1" scenarios="1" selectLockedCells="1"/>
  <autoFilter ref="C125:K161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3"/>
  <sheetViews>
    <sheetView showGridLines="0" workbookViewId="0" topLeftCell="A107">
      <selection activeCell="I130" sqref="I130"/>
    </sheetView>
  </sheetViews>
  <sheetFormatPr defaultColWidth="9.140625" defaultRowHeight="12"/>
  <cols>
    <col min="1" max="1" width="8.28125" style="85" customWidth="1"/>
    <col min="2" max="2" width="1.1484375" style="85" customWidth="1"/>
    <col min="3" max="3" width="4.140625" style="85" customWidth="1"/>
    <col min="4" max="4" width="4.28125" style="85" customWidth="1"/>
    <col min="5" max="5" width="17.140625" style="85" customWidth="1"/>
    <col min="6" max="6" width="50.8515625" style="85" customWidth="1"/>
    <col min="7" max="7" width="7.421875" style="85" customWidth="1"/>
    <col min="8" max="8" width="14.00390625" style="85" customWidth="1"/>
    <col min="9" max="9" width="15.8515625" style="85" customWidth="1"/>
    <col min="10" max="10" width="22.28125" style="85" customWidth="1"/>
    <col min="11" max="11" width="22.28125" style="85" hidden="1" customWidth="1"/>
    <col min="12" max="12" width="9.28125" style="85" customWidth="1"/>
    <col min="13" max="13" width="10.8515625" style="85" hidden="1" customWidth="1"/>
    <col min="14" max="14" width="9.28125" style="85" hidden="1" customWidth="1"/>
    <col min="15" max="20" width="14.140625" style="85" hidden="1" customWidth="1"/>
    <col min="21" max="21" width="16.28125" style="85" hidden="1" customWidth="1"/>
    <col min="22" max="22" width="12.28125" style="85" customWidth="1"/>
    <col min="23" max="23" width="16.28125" style="85" customWidth="1"/>
    <col min="24" max="24" width="12.28125" style="85" customWidth="1"/>
    <col min="25" max="25" width="15.00390625" style="85" customWidth="1"/>
    <col min="26" max="26" width="11.00390625" style="85" customWidth="1"/>
    <col min="27" max="27" width="15.00390625" style="85" customWidth="1"/>
    <col min="28" max="28" width="16.28125" style="85" customWidth="1"/>
    <col min="29" max="29" width="11.00390625" style="85" customWidth="1"/>
    <col min="30" max="30" width="15.00390625" style="85" customWidth="1"/>
    <col min="31" max="31" width="16.28125" style="85" customWidth="1"/>
    <col min="32" max="43" width="9.28125" style="85" customWidth="1"/>
    <col min="44" max="65" width="9.28125" style="85" hidden="1" customWidth="1"/>
    <col min="66" max="16384" width="9.28125" style="85" customWidth="1"/>
  </cols>
  <sheetData>
    <row r="1" ht="12"/>
    <row r="2" spans="12:46" ht="36.95" customHeight="1">
      <c r="L2" s="423" t="s">
        <v>5</v>
      </c>
      <c r="M2" s="424"/>
      <c r="N2" s="424"/>
      <c r="O2" s="424"/>
      <c r="P2" s="424"/>
      <c r="Q2" s="424"/>
      <c r="R2" s="424"/>
      <c r="S2" s="424"/>
      <c r="T2" s="424"/>
      <c r="U2" s="424"/>
      <c r="V2" s="424"/>
      <c r="AT2" s="89" t="s">
        <v>130</v>
      </c>
    </row>
    <row r="3" spans="2:46" ht="6.95" customHeight="1">
      <c r="B3" s="90"/>
      <c r="C3" s="91"/>
      <c r="D3" s="91"/>
      <c r="E3" s="91"/>
      <c r="F3" s="91"/>
      <c r="G3" s="91"/>
      <c r="H3" s="91"/>
      <c r="I3" s="91"/>
      <c r="J3" s="91"/>
      <c r="K3" s="91"/>
      <c r="L3" s="92"/>
      <c r="AT3" s="89" t="s">
        <v>80</v>
      </c>
    </row>
    <row r="4" spans="2:46" ht="24.95" customHeight="1">
      <c r="B4" s="92"/>
      <c r="D4" s="93" t="s">
        <v>131</v>
      </c>
      <c r="L4" s="92"/>
      <c r="M4" s="94" t="s">
        <v>10</v>
      </c>
      <c r="AT4" s="89" t="s">
        <v>3</v>
      </c>
    </row>
    <row r="5" spans="2:12" ht="6.95" customHeight="1">
      <c r="B5" s="92"/>
      <c r="L5" s="92"/>
    </row>
    <row r="6" spans="2:12" ht="12" customHeight="1">
      <c r="B6" s="92"/>
      <c r="D6" s="95" t="s">
        <v>14</v>
      </c>
      <c r="L6" s="92"/>
    </row>
    <row r="7" spans="2:12" ht="16.5" customHeight="1">
      <c r="B7" s="92"/>
      <c r="E7" s="425" t="str">
        <f>'Rekapitulace stavby'!K6</f>
        <v>Obnova parkových cest v Liberci</v>
      </c>
      <c r="F7" s="426"/>
      <c r="G7" s="426"/>
      <c r="H7" s="426"/>
      <c r="L7" s="92"/>
    </row>
    <row r="8" spans="1:31" s="99" customFormat="1" ht="12" customHeight="1">
      <c r="A8" s="96"/>
      <c r="B8" s="97"/>
      <c r="C8" s="96"/>
      <c r="D8" s="95" t="s">
        <v>132</v>
      </c>
      <c r="E8" s="96"/>
      <c r="F8" s="96"/>
      <c r="G8" s="96"/>
      <c r="H8" s="96"/>
      <c r="I8" s="96"/>
      <c r="J8" s="96"/>
      <c r="K8" s="96"/>
      <c r="L8" s="98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</row>
    <row r="9" spans="1:31" s="99" customFormat="1" ht="16.5" customHeight="1">
      <c r="A9" s="96"/>
      <c r="B9" s="97"/>
      <c r="C9" s="96"/>
      <c r="D9" s="96"/>
      <c r="E9" s="421" t="s">
        <v>482</v>
      </c>
      <c r="F9" s="422"/>
      <c r="G9" s="422"/>
      <c r="H9" s="422"/>
      <c r="I9" s="96"/>
      <c r="J9" s="96"/>
      <c r="K9" s="96"/>
      <c r="L9" s="98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</row>
    <row r="10" spans="1:31" s="99" customFormat="1" ht="12">
      <c r="A10" s="96"/>
      <c r="B10" s="97"/>
      <c r="C10" s="96"/>
      <c r="D10" s="96"/>
      <c r="E10" s="96"/>
      <c r="F10" s="96"/>
      <c r="G10" s="96"/>
      <c r="H10" s="96"/>
      <c r="I10" s="96"/>
      <c r="J10" s="96"/>
      <c r="K10" s="96"/>
      <c r="L10" s="98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s="99" customFormat="1" ht="12" customHeight="1">
      <c r="A11" s="96"/>
      <c r="B11" s="97"/>
      <c r="C11" s="96"/>
      <c r="D11" s="95" t="s">
        <v>16</v>
      </c>
      <c r="E11" s="96"/>
      <c r="F11" s="100" t="s">
        <v>1</v>
      </c>
      <c r="G11" s="96"/>
      <c r="H11" s="96"/>
      <c r="I11" s="95" t="s">
        <v>17</v>
      </c>
      <c r="J11" s="100" t="s">
        <v>1</v>
      </c>
      <c r="K11" s="96"/>
      <c r="L11" s="98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s="99" customFormat="1" ht="12" customHeight="1">
      <c r="A12" s="96"/>
      <c r="B12" s="97"/>
      <c r="C12" s="96"/>
      <c r="D12" s="95" t="s">
        <v>18</v>
      </c>
      <c r="E12" s="96"/>
      <c r="F12" s="100" t="s">
        <v>19</v>
      </c>
      <c r="G12" s="96"/>
      <c r="H12" s="96"/>
      <c r="I12" s="95" t="s">
        <v>20</v>
      </c>
      <c r="J12" s="101" t="str">
        <f>'Rekapitulace stavby'!AN8</f>
        <v>vyplň údaj</v>
      </c>
      <c r="K12" s="96"/>
      <c r="L12" s="98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</row>
    <row r="13" spans="1:31" s="99" customFormat="1" ht="10.9" customHeight="1">
      <c r="A13" s="96"/>
      <c r="B13" s="97"/>
      <c r="C13" s="96"/>
      <c r="D13" s="96"/>
      <c r="E13" s="96"/>
      <c r="F13" s="96"/>
      <c r="G13" s="96"/>
      <c r="H13" s="96"/>
      <c r="I13" s="96"/>
      <c r="J13" s="96"/>
      <c r="K13" s="96"/>
      <c r="L13" s="98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s="99" customFormat="1" ht="12" customHeight="1">
      <c r="A14" s="96"/>
      <c r="B14" s="97"/>
      <c r="C14" s="96"/>
      <c r="D14" s="95" t="s">
        <v>21</v>
      </c>
      <c r="E14" s="96"/>
      <c r="F14" s="96"/>
      <c r="G14" s="96"/>
      <c r="H14" s="96"/>
      <c r="I14" s="95" t="s">
        <v>22</v>
      </c>
      <c r="J14" s="100" t="s">
        <v>1</v>
      </c>
      <c r="K14" s="96"/>
      <c r="L14" s="98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s="99" customFormat="1" ht="18" customHeight="1">
      <c r="A15" s="96"/>
      <c r="B15" s="97"/>
      <c r="C15" s="96"/>
      <c r="D15" s="96"/>
      <c r="E15" s="100" t="s">
        <v>23</v>
      </c>
      <c r="F15" s="96"/>
      <c r="G15" s="96"/>
      <c r="H15" s="96"/>
      <c r="I15" s="95" t="s">
        <v>24</v>
      </c>
      <c r="J15" s="100" t="s">
        <v>1</v>
      </c>
      <c r="K15" s="96"/>
      <c r="L15" s="98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s="99" customFormat="1" ht="6.95" customHeight="1">
      <c r="A16" s="96"/>
      <c r="B16" s="97"/>
      <c r="C16" s="96"/>
      <c r="D16" s="96"/>
      <c r="E16" s="96"/>
      <c r="F16" s="96"/>
      <c r="G16" s="96"/>
      <c r="H16" s="96"/>
      <c r="I16" s="96"/>
      <c r="J16" s="96"/>
      <c r="K16" s="96"/>
      <c r="L16" s="98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s="99" customFormat="1" ht="12" customHeight="1">
      <c r="A17" s="96"/>
      <c r="B17" s="97"/>
      <c r="C17" s="96"/>
      <c r="D17" s="95" t="s">
        <v>25</v>
      </c>
      <c r="E17" s="96"/>
      <c r="F17" s="96"/>
      <c r="G17" s="96"/>
      <c r="H17" s="96"/>
      <c r="I17" s="95" t="s">
        <v>22</v>
      </c>
      <c r="J17" s="102" t="str">
        <f>'Rekapitulace stavby'!AN13</f>
        <v>vyplň údaj</v>
      </c>
      <c r="K17" s="96"/>
      <c r="L17" s="98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1" s="99" customFormat="1" ht="18" customHeight="1">
      <c r="A18" s="96"/>
      <c r="B18" s="97"/>
      <c r="C18" s="96"/>
      <c r="D18" s="96"/>
      <c r="E18" s="427" t="str">
        <f>'Rekapitulace stavby'!D14</f>
        <v>vyplň údaj</v>
      </c>
      <c r="F18" s="427"/>
      <c r="G18" s="427"/>
      <c r="H18" s="427"/>
      <c r="I18" s="95" t="s">
        <v>24</v>
      </c>
      <c r="J18" s="102" t="str">
        <f>'Rekapitulace stavby'!AN14</f>
        <v>vyplň údaj</v>
      </c>
      <c r="K18" s="96"/>
      <c r="L18" s="98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1:31" s="99" customFormat="1" ht="6.95" customHeight="1">
      <c r="A19" s="96"/>
      <c r="B19" s="97"/>
      <c r="C19" s="96"/>
      <c r="D19" s="96"/>
      <c r="E19" s="96"/>
      <c r="F19" s="96"/>
      <c r="G19" s="96"/>
      <c r="H19" s="96"/>
      <c r="I19" s="96"/>
      <c r="J19" s="96"/>
      <c r="K19" s="96"/>
      <c r="L19" s="98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1:31" s="99" customFormat="1" ht="12" customHeight="1">
      <c r="A20" s="96"/>
      <c r="B20" s="97"/>
      <c r="C20" s="96"/>
      <c r="D20" s="95" t="s">
        <v>27</v>
      </c>
      <c r="E20" s="96"/>
      <c r="F20" s="96"/>
      <c r="G20" s="96"/>
      <c r="H20" s="96"/>
      <c r="I20" s="95" t="s">
        <v>22</v>
      </c>
      <c r="J20" s="100" t="str">
        <f>IF('Rekapitulace stavby'!AN16="","",'Rekapitulace stavby'!AN16)</f>
        <v/>
      </c>
      <c r="K20" s="96"/>
      <c r="L20" s="98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1:31" s="99" customFormat="1" ht="18" customHeight="1">
      <c r="A21" s="96"/>
      <c r="B21" s="97"/>
      <c r="C21" s="96"/>
      <c r="D21" s="96"/>
      <c r="E21" s="100" t="str">
        <f>IF('Rekapitulace stavby'!E17="","",'Rekapitulace stavby'!E17)</f>
        <v xml:space="preserve"> </v>
      </c>
      <c r="F21" s="96"/>
      <c r="G21" s="96"/>
      <c r="H21" s="96"/>
      <c r="I21" s="95" t="s">
        <v>24</v>
      </c>
      <c r="J21" s="100" t="str">
        <f>IF('Rekapitulace stavby'!AN17="","",'Rekapitulace stavby'!AN17)</f>
        <v/>
      </c>
      <c r="K21" s="96"/>
      <c r="L21" s="98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1:31" s="99" customFormat="1" ht="6.95" customHeight="1">
      <c r="A22" s="96"/>
      <c r="B22" s="97"/>
      <c r="C22" s="96"/>
      <c r="D22" s="96"/>
      <c r="E22" s="96"/>
      <c r="F22" s="96"/>
      <c r="G22" s="96"/>
      <c r="H22" s="96"/>
      <c r="I22" s="96"/>
      <c r="J22" s="96"/>
      <c r="K22" s="96"/>
      <c r="L22" s="98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1:31" s="99" customFormat="1" ht="12" customHeight="1">
      <c r="A23" s="96"/>
      <c r="B23" s="97"/>
      <c r="C23" s="96"/>
      <c r="D23" s="95" t="s">
        <v>29</v>
      </c>
      <c r="E23" s="96"/>
      <c r="F23" s="96"/>
      <c r="G23" s="96"/>
      <c r="H23" s="96"/>
      <c r="I23" s="95" t="s">
        <v>22</v>
      </c>
      <c r="J23" s="100" t="str">
        <f>IF('Rekapitulace stavby'!AN19="","",'Rekapitulace stavby'!AN19)</f>
        <v/>
      </c>
      <c r="K23" s="96"/>
      <c r="L23" s="98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</row>
    <row r="24" spans="1:31" s="99" customFormat="1" ht="18" customHeight="1">
      <c r="A24" s="96"/>
      <c r="B24" s="97"/>
      <c r="C24" s="96"/>
      <c r="D24" s="96"/>
      <c r="E24" s="100" t="str">
        <f>IF('Rekapitulace stavby'!E20="","",'Rekapitulace stavby'!E20)</f>
        <v xml:space="preserve"> </v>
      </c>
      <c r="F24" s="96"/>
      <c r="G24" s="96"/>
      <c r="H24" s="96"/>
      <c r="I24" s="95" t="s">
        <v>24</v>
      </c>
      <c r="J24" s="100" t="str">
        <f>IF('Rekapitulace stavby'!AN20="","",'Rekapitulace stavby'!AN20)</f>
        <v/>
      </c>
      <c r="K24" s="96"/>
      <c r="L24" s="98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</row>
    <row r="25" spans="1:31" s="99" customFormat="1" ht="6.95" customHeight="1">
      <c r="A25" s="96"/>
      <c r="B25" s="97"/>
      <c r="C25" s="96"/>
      <c r="D25" s="96"/>
      <c r="E25" s="96"/>
      <c r="F25" s="96"/>
      <c r="G25" s="96"/>
      <c r="H25" s="96"/>
      <c r="I25" s="96"/>
      <c r="J25" s="96"/>
      <c r="K25" s="96"/>
      <c r="L25" s="98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s="99" customFormat="1" ht="12" customHeight="1">
      <c r="A26" s="96"/>
      <c r="B26" s="97"/>
      <c r="C26" s="96"/>
      <c r="D26" s="95" t="s">
        <v>30</v>
      </c>
      <c r="E26" s="96"/>
      <c r="F26" s="96"/>
      <c r="G26" s="96"/>
      <c r="H26" s="96"/>
      <c r="I26" s="96"/>
      <c r="J26" s="96"/>
      <c r="K26" s="96"/>
      <c r="L26" s="98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1:31" s="106" customFormat="1" ht="16.5" customHeight="1">
      <c r="A27" s="103"/>
      <c r="B27" s="104"/>
      <c r="C27" s="103"/>
      <c r="D27" s="103"/>
      <c r="E27" s="428" t="s">
        <v>1</v>
      </c>
      <c r="F27" s="428"/>
      <c r="G27" s="428"/>
      <c r="H27" s="428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9" customFormat="1" ht="6.95" customHeight="1">
      <c r="A28" s="96"/>
      <c r="B28" s="97"/>
      <c r="C28" s="96"/>
      <c r="D28" s="96"/>
      <c r="E28" s="96"/>
      <c r="F28" s="96"/>
      <c r="G28" s="96"/>
      <c r="H28" s="96"/>
      <c r="I28" s="96"/>
      <c r="J28" s="96"/>
      <c r="K28" s="96"/>
      <c r="L28" s="98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1:31" s="99" customFormat="1" ht="6.95" customHeight="1">
      <c r="A29" s="96"/>
      <c r="B29" s="97"/>
      <c r="C29" s="96"/>
      <c r="D29" s="107"/>
      <c r="E29" s="107"/>
      <c r="F29" s="107"/>
      <c r="G29" s="107"/>
      <c r="H29" s="107"/>
      <c r="I29" s="107"/>
      <c r="J29" s="107"/>
      <c r="K29" s="107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99" customFormat="1" ht="25.35" customHeight="1">
      <c r="A30" s="96"/>
      <c r="B30" s="97"/>
      <c r="C30" s="96"/>
      <c r="D30" s="108" t="s">
        <v>31</v>
      </c>
      <c r="E30" s="96"/>
      <c r="F30" s="96"/>
      <c r="G30" s="96"/>
      <c r="H30" s="96"/>
      <c r="I30" s="96"/>
      <c r="J30" s="109">
        <f>ROUND(J120,2)</f>
        <v>0</v>
      </c>
      <c r="K30" s="96"/>
      <c r="L30" s="98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</row>
    <row r="31" spans="1:31" s="99" customFormat="1" ht="6.95" customHeight="1">
      <c r="A31" s="96"/>
      <c r="B31" s="97"/>
      <c r="C31" s="96"/>
      <c r="D31" s="107"/>
      <c r="E31" s="107"/>
      <c r="F31" s="107"/>
      <c r="G31" s="107"/>
      <c r="H31" s="107"/>
      <c r="I31" s="107"/>
      <c r="J31" s="107"/>
      <c r="K31" s="107"/>
      <c r="L31" s="98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</row>
    <row r="32" spans="1:31" s="99" customFormat="1" ht="14.45" customHeight="1">
      <c r="A32" s="96"/>
      <c r="B32" s="97"/>
      <c r="C32" s="96"/>
      <c r="D32" s="96"/>
      <c r="E32" s="96"/>
      <c r="F32" s="110" t="s">
        <v>33</v>
      </c>
      <c r="G32" s="96"/>
      <c r="H32" s="96"/>
      <c r="I32" s="110" t="s">
        <v>32</v>
      </c>
      <c r="J32" s="110" t="s">
        <v>34</v>
      </c>
      <c r="K32" s="96"/>
      <c r="L32" s="98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</row>
    <row r="33" spans="1:31" s="99" customFormat="1" ht="14.45" customHeight="1">
      <c r="A33" s="96"/>
      <c r="B33" s="97"/>
      <c r="C33" s="96"/>
      <c r="D33" s="111" t="s">
        <v>35</v>
      </c>
      <c r="E33" s="95" t="s">
        <v>36</v>
      </c>
      <c r="F33" s="112">
        <f>ROUND((SUM(BE120:BE132)),2)</f>
        <v>0</v>
      </c>
      <c r="G33" s="96"/>
      <c r="H33" s="96"/>
      <c r="I33" s="113">
        <v>0.21</v>
      </c>
      <c r="J33" s="112">
        <f>ROUND(((SUM(BE120:BE132))*I33),2)</f>
        <v>0</v>
      </c>
      <c r="K33" s="96"/>
      <c r="L33" s="98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</row>
    <row r="34" spans="1:31" s="99" customFormat="1" ht="14.45" customHeight="1">
      <c r="A34" s="96"/>
      <c r="B34" s="97"/>
      <c r="C34" s="96"/>
      <c r="D34" s="96"/>
      <c r="E34" s="95" t="s">
        <v>37</v>
      </c>
      <c r="F34" s="112">
        <f>ROUND((SUM(BF120:BF132)),2)</f>
        <v>0</v>
      </c>
      <c r="G34" s="96"/>
      <c r="H34" s="96"/>
      <c r="I34" s="113">
        <v>0.15</v>
      </c>
      <c r="J34" s="112">
        <f>ROUND(((SUM(BF120:BF132))*I34),2)</f>
        <v>0</v>
      </c>
      <c r="K34" s="96"/>
      <c r="L34" s="98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</row>
    <row r="35" spans="1:31" s="99" customFormat="1" ht="14.45" customHeight="1" hidden="1">
      <c r="A35" s="96"/>
      <c r="B35" s="97"/>
      <c r="C35" s="96"/>
      <c r="D35" s="96"/>
      <c r="E35" s="95" t="s">
        <v>38</v>
      </c>
      <c r="F35" s="112">
        <f>ROUND((SUM(BG120:BG132)),2)</f>
        <v>0</v>
      </c>
      <c r="G35" s="96"/>
      <c r="H35" s="96"/>
      <c r="I35" s="113">
        <v>0.21</v>
      </c>
      <c r="J35" s="112">
        <f>0</f>
        <v>0</v>
      </c>
      <c r="K35" s="96"/>
      <c r="L35" s="98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</row>
    <row r="36" spans="1:31" s="99" customFormat="1" ht="14.45" customHeight="1" hidden="1">
      <c r="A36" s="96"/>
      <c r="B36" s="97"/>
      <c r="C36" s="96"/>
      <c r="D36" s="96"/>
      <c r="E36" s="95" t="s">
        <v>39</v>
      </c>
      <c r="F36" s="112">
        <f>ROUND((SUM(BH120:BH132)),2)</f>
        <v>0</v>
      </c>
      <c r="G36" s="96"/>
      <c r="H36" s="96"/>
      <c r="I36" s="113">
        <v>0.15</v>
      </c>
      <c r="J36" s="112">
        <f>0</f>
        <v>0</v>
      </c>
      <c r="K36" s="96"/>
      <c r="L36" s="98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</row>
    <row r="37" spans="1:31" s="99" customFormat="1" ht="14.45" customHeight="1" hidden="1">
      <c r="A37" s="96"/>
      <c r="B37" s="97"/>
      <c r="C37" s="96"/>
      <c r="D37" s="96"/>
      <c r="E37" s="95" t="s">
        <v>40</v>
      </c>
      <c r="F37" s="112">
        <f>ROUND((SUM(BI120:BI132)),2)</f>
        <v>0</v>
      </c>
      <c r="G37" s="96"/>
      <c r="H37" s="96"/>
      <c r="I37" s="113">
        <v>0</v>
      </c>
      <c r="J37" s="112">
        <f>0</f>
        <v>0</v>
      </c>
      <c r="K37" s="96"/>
      <c r="L37" s="98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</row>
    <row r="38" spans="1:31" s="99" customFormat="1" ht="6.95" customHeight="1">
      <c r="A38" s="96"/>
      <c r="B38" s="97"/>
      <c r="C38" s="96"/>
      <c r="D38" s="96"/>
      <c r="E38" s="96"/>
      <c r="F38" s="96"/>
      <c r="G38" s="96"/>
      <c r="H38" s="96"/>
      <c r="I38" s="96"/>
      <c r="J38" s="96"/>
      <c r="K38" s="96"/>
      <c r="L38" s="98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</row>
    <row r="39" spans="1:31" s="99" customFormat="1" ht="25.35" customHeight="1">
      <c r="A39" s="96"/>
      <c r="B39" s="97"/>
      <c r="C39" s="114"/>
      <c r="D39" s="115" t="s">
        <v>41</v>
      </c>
      <c r="E39" s="116"/>
      <c r="F39" s="116"/>
      <c r="G39" s="117" t="s">
        <v>42</v>
      </c>
      <c r="H39" s="118" t="s">
        <v>43</v>
      </c>
      <c r="I39" s="116"/>
      <c r="J39" s="119">
        <f>SUM(J30:J37)</f>
        <v>0</v>
      </c>
      <c r="K39" s="120"/>
      <c r="L39" s="98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</row>
    <row r="40" spans="1:31" s="99" customFormat="1" ht="14.45" customHeight="1">
      <c r="A40" s="96"/>
      <c r="B40" s="97"/>
      <c r="C40" s="96"/>
      <c r="D40" s="96"/>
      <c r="E40" s="96"/>
      <c r="F40" s="96"/>
      <c r="G40" s="96"/>
      <c r="H40" s="96"/>
      <c r="I40" s="96"/>
      <c r="J40" s="96"/>
      <c r="K40" s="96"/>
      <c r="L40" s="98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</row>
    <row r="41" spans="2:12" ht="14.45" customHeight="1">
      <c r="B41" s="92"/>
      <c r="L41" s="92"/>
    </row>
    <row r="42" spans="2:12" ht="14.45" customHeight="1">
      <c r="B42" s="92"/>
      <c r="L42" s="92"/>
    </row>
    <row r="43" spans="2:12" ht="14.45" customHeight="1">
      <c r="B43" s="92"/>
      <c r="L43" s="92"/>
    </row>
    <row r="44" spans="2:12" ht="14.45" customHeight="1">
      <c r="B44" s="92"/>
      <c r="L44" s="92"/>
    </row>
    <row r="45" spans="2:12" ht="14.45" customHeight="1">
      <c r="B45" s="92"/>
      <c r="L45" s="92"/>
    </row>
    <row r="46" spans="2:12" ht="14.45" customHeight="1">
      <c r="B46" s="92"/>
      <c r="L46" s="92"/>
    </row>
    <row r="47" spans="2:12" ht="14.45" customHeight="1">
      <c r="B47" s="92"/>
      <c r="L47" s="92"/>
    </row>
    <row r="48" spans="2:12" ht="14.45" customHeight="1">
      <c r="B48" s="92"/>
      <c r="L48" s="92"/>
    </row>
    <row r="49" spans="2:12" ht="14.45" customHeight="1">
      <c r="B49" s="92"/>
      <c r="L49" s="92"/>
    </row>
    <row r="50" spans="2:12" s="99" customFormat="1" ht="14.45" customHeight="1">
      <c r="B50" s="98"/>
      <c r="D50" s="121" t="s">
        <v>44</v>
      </c>
      <c r="E50" s="122"/>
      <c r="F50" s="122"/>
      <c r="G50" s="121" t="s">
        <v>45</v>
      </c>
      <c r="H50" s="122"/>
      <c r="I50" s="122"/>
      <c r="J50" s="122"/>
      <c r="K50" s="122"/>
      <c r="L50" s="98"/>
    </row>
    <row r="51" spans="2:12" ht="12">
      <c r="B51" s="92"/>
      <c r="L51" s="92"/>
    </row>
    <row r="52" spans="2:12" ht="12">
      <c r="B52" s="92"/>
      <c r="L52" s="92"/>
    </row>
    <row r="53" spans="2:12" ht="12">
      <c r="B53" s="92"/>
      <c r="L53" s="92"/>
    </row>
    <row r="54" spans="2:12" ht="12">
      <c r="B54" s="92"/>
      <c r="L54" s="92"/>
    </row>
    <row r="55" spans="2:12" ht="12">
      <c r="B55" s="92"/>
      <c r="L55" s="92"/>
    </row>
    <row r="56" spans="2:12" ht="12">
      <c r="B56" s="92"/>
      <c r="L56" s="92"/>
    </row>
    <row r="57" spans="2:12" ht="12">
      <c r="B57" s="92"/>
      <c r="L57" s="92"/>
    </row>
    <row r="58" spans="2:12" ht="12">
      <c r="B58" s="92"/>
      <c r="L58" s="92"/>
    </row>
    <row r="59" spans="2:12" ht="12">
      <c r="B59" s="92"/>
      <c r="L59" s="92"/>
    </row>
    <row r="60" spans="2:12" ht="12">
      <c r="B60" s="92"/>
      <c r="L60" s="92"/>
    </row>
    <row r="61" spans="1:31" s="99" customFormat="1" ht="12.75">
      <c r="A61" s="96"/>
      <c r="B61" s="97"/>
      <c r="C61" s="96"/>
      <c r="D61" s="123" t="s">
        <v>46</v>
      </c>
      <c r="E61" s="124"/>
      <c r="F61" s="125" t="s">
        <v>47</v>
      </c>
      <c r="G61" s="123" t="s">
        <v>46</v>
      </c>
      <c r="H61" s="124"/>
      <c r="I61" s="124"/>
      <c r="J61" s="126" t="s">
        <v>47</v>
      </c>
      <c r="K61" s="124"/>
      <c r="L61" s="98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</row>
    <row r="62" spans="2:12" ht="12">
      <c r="B62" s="92"/>
      <c r="L62" s="92"/>
    </row>
    <row r="63" spans="2:12" ht="12">
      <c r="B63" s="92"/>
      <c r="L63" s="92"/>
    </row>
    <row r="64" spans="2:12" ht="12">
      <c r="B64" s="92"/>
      <c r="L64" s="92"/>
    </row>
    <row r="65" spans="1:31" s="99" customFormat="1" ht="12.75">
      <c r="A65" s="96"/>
      <c r="B65" s="97"/>
      <c r="C65" s="96"/>
      <c r="D65" s="121" t="s">
        <v>48</v>
      </c>
      <c r="E65" s="127"/>
      <c r="F65" s="127"/>
      <c r="G65" s="121" t="s">
        <v>49</v>
      </c>
      <c r="H65" s="127"/>
      <c r="I65" s="127"/>
      <c r="J65" s="127"/>
      <c r="K65" s="127"/>
      <c r="L65" s="98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</row>
    <row r="66" spans="2:12" ht="12">
      <c r="B66" s="92"/>
      <c r="L66" s="92"/>
    </row>
    <row r="67" spans="2:12" ht="12">
      <c r="B67" s="92"/>
      <c r="L67" s="92"/>
    </row>
    <row r="68" spans="2:12" ht="12">
      <c r="B68" s="92"/>
      <c r="L68" s="92"/>
    </row>
    <row r="69" spans="2:12" ht="12">
      <c r="B69" s="92"/>
      <c r="L69" s="92"/>
    </row>
    <row r="70" spans="2:12" ht="12">
      <c r="B70" s="92"/>
      <c r="L70" s="92"/>
    </row>
    <row r="71" spans="2:12" ht="12">
      <c r="B71" s="92"/>
      <c r="L71" s="92"/>
    </row>
    <row r="72" spans="2:12" ht="12">
      <c r="B72" s="92"/>
      <c r="L72" s="92"/>
    </row>
    <row r="73" spans="2:12" ht="12">
      <c r="B73" s="92"/>
      <c r="L73" s="92"/>
    </row>
    <row r="74" spans="2:12" ht="12">
      <c r="B74" s="92"/>
      <c r="L74" s="92"/>
    </row>
    <row r="75" spans="2:12" ht="12">
      <c r="B75" s="92"/>
      <c r="L75" s="92"/>
    </row>
    <row r="76" spans="1:31" s="99" customFormat="1" ht="12.75">
      <c r="A76" s="96"/>
      <c r="B76" s="97"/>
      <c r="C76" s="96"/>
      <c r="D76" s="123" t="s">
        <v>46</v>
      </c>
      <c r="E76" s="124"/>
      <c r="F76" s="125" t="s">
        <v>47</v>
      </c>
      <c r="G76" s="123" t="s">
        <v>46</v>
      </c>
      <c r="H76" s="124"/>
      <c r="I76" s="124"/>
      <c r="J76" s="126" t="s">
        <v>47</v>
      </c>
      <c r="K76" s="124"/>
      <c r="L76" s="98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</row>
    <row r="77" spans="1:31" s="99" customFormat="1" ht="14.45" customHeight="1">
      <c r="A77" s="96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</row>
    <row r="81" spans="1:31" s="99" customFormat="1" ht="6.95" customHeight="1">
      <c r="A81" s="96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8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</row>
    <row r="82" spans="1:31" s="99" customFormat="1" ht="24.95" customHeight="1">
      <c r="A82" s="96"/>
      <c r="B82" s="97"/>
      <c r="C82" s="93" t="s">
        <v>136</v>
      </c>
      <c r="D82" s="96"/>
      <c r="E82" s="96"/>
      <c r="F82" s="96"/>
      <c r="G82" s="96"/>
      <c r="H82" s="96"/>
      <c r="I82" s="96"/>
      <c r="J82" s="96"/>
      <c r="K82" s="96"/>
      <c r="L82" s="98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</row>
    <row r="83" spans="1:31" s="99" customFormat="1" ht="6.95" customHeight="1">
      <c r="A83" s="96"/>
      <c r="B83" s="97"/>
      <c r="C83" s="96"/>
      <c r="D83" s="96"/>
      <c r="E83" s="96"/>
      <c r="F83" s="96"/>
      <c r="G83" s="96"/>
      <c r="H83" s="96"/>
      <c r="I83" s="96"/>
      <c r="J83" s="96"/>
      <c r="K83" s="96"/>
      <c r="L83" s="98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</row>
    <row r="84" spans="1:31" s="99" customFormat="1" ht="12" customHeight="1">
      <c r="A84" s="96"/>
      <c r="B84" s="97"/>
      <c r="C84" s="95" t="s">
        <v>14</v>
      </c>
      <c r="D84" s="96"/>
      <c r="E84" s="96"/>
      <c r="F84" s="96"/>
      <c r="G84" s="96"/>
      <c r="H84" s="96"/>
      <c r="I84" s="96"/>
      <c r="J84" s="96"/>
      <c r="K84" s="96"/>
      <c r="L84" s="98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</row>
    <row r="85" spans="1:31" s="99" customFormat="1" ht="16.5" customHeight="1">
      <c r="A85" s="96"/>
      <c r="B85" s="97"/>
      <c r="C85" s="96"/>
      <c r="D85" s="96"/>
      <c r="E85" s="425" t="str">
        <f>E7</f>
        <v>Obnova parkových cest v Liberci</v>
      </c>
      <c r="F85" s="426"/>
      <c r="G85" s="426"/>
      <c r="H85" s="426"/>
      <c r="I85" s="96"/>
      <c r="J85" s="96"/>
      <c r="K85" s="96"/>
      <c r="L85" s="98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</row>
    <row r="86" spans="1:31" s="99" customFormat="1" ht="12" customHeight="1">
      <c r="A86" s="96"/>
      <c r="B86" s="97"/>
      <c r="C86" s="95" t="s">
        <v>132</v>
      </c>
      <c r="D86" s="96"/>
      <c r="E86" s="96"/>
      <c r="F86" s="96"/>
      <c r="G86" s="96"/>
      <c r="H86" s="96"/>
      <c r="I86" s="96"/>
      <c r="J86" s="96"/>
      <c r="K86" s="96"/>
      <c r="L86" s="98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</row>
    <row r="87" spans="1:31" s="99" customFormat="1" ht="16.5" customHeight="1">
      <c r="A87" s="96"/>
      <c r="B87" s="97"/>
      <c r="C87" s="96"/>
      <c r="D87" s="96"/>
      <c r="E87" s="421" t="str">
        <f>E9</f>
        <v>VRN - Vedlejší rozpočtové náklady</v>
      </c>
      <c r="F87" s="422"/>
      <c r="G87" s="422"/>
      <c r="H87" s="422"/>
      <c r="I87" s="96"/>
      <c r="J87" s="96"/>
      <c r="K87" s="96"/>
      <c r="L87" s="98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1:31" s="99" customFormat="1" ht="6.95" customHeight="1">
      <c r="A88" s="96"/>
      <c r="B88" s="97"/>
      <c r="C88" s="96"/>
      <c r="D88" s="96"/>
      <c r="E88" s="96"/>
      <c r="F88" s="96"/>
      <c r="G88" s="96"/>
      <c r="H88" s="96"/>
      <c r="I88" s="96"/>
      <c r="J88" s="96"/>
      <c r="K88" s="96"/>
      <c r="L88" s="98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1:31" s="99" customFormat="1" ht="12" customHeight="1">
      <c r="A89" s="96"/>
      <c r="B89" s="97"/>
      <c r="C89" s="95" t="s">
        <v>18</v>
      </c>
      <c r="D89" s="96"/>
      <c r="E89" s="96"/>
      <c r="F89" s="100" t="str">
        <f>F12</f>
        <v>Liberec</v>
      </c>
      <c r="G89" s="96"/>
      <c r="H89" s="96"/>
      <c r="I89" s="95" t="s">
        <v>20</v>
      </c>
      <c r="J89" s="132" t="str">
        <f>IF(J12="","",J12)</f>
        <v>vyplň údaj</v>
      </c>
      <c r="K89" s="96"/>
      <c r="L89" s="98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1:31" s="99" customFormat="1" ht="6.95" customHeight="1">
      <c r="A90" s="96"/>
      <c r="B90" s="97"/>
      <c r="C90" s="96"/>
      <c r="D90" s="96"/>
      <c r="E90" s="96"/>
      <c r="F90" s="96"/>
      <c r="G90" s="96"/>
      <c r="H90" s="96"/>
      <c r="I90" s="96"/>
      <c r="J90" s="96"/>
      <c r="K90" s="96"/>
      <c r="L90" s="98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1:31" s="99" customFormat="1" ht="15.2" customHeight="1">
      <c r="A91" s="96"/>
      <c r="B91" s="97"/>
      <c r="C91" s="95" t="s">
        <v>21</v>
      </c>
      <c r="D91" s="96"/>
      <c r="E91" s="96"/>
      <c r="F91" s="100" t="str">
        <f>E15</f>
        <v>Statutární město Liberec</v>
      </c>
      <c r="G91" s="96"/>
      <c r="H91" s="96"/>
      <c r="I91" s="95" t="s">
        <v>27</v>
      </c>
      <c r="J91" s="133" t="str">
        <f>E21</f>
        <v xml:space="preserve"> </v>
      </c>
      <c r="K91" s="96"/>
      <c r="L91" s="98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</row>
    <row r="92" spans="1:31" s="99" customFormat="1" ht="15.2" customHeight="1">
      <c r="A92" s="96"/>
      <c r="B92" s="97"/>
      <c r="C92" s="95" t="s">
        <v>25</v>
      </c>
      <c r="D92" s="96"/>
      <c r="E92" s="96"/>
      <c r="F92" s="100" t="str">
        <f>IF(E18="","",E18)</f>
        <v>vyplň údaj</v>
      </c>
      <c r="G92" s="96"/>
      <c r="H92" s="96"/>
      <c r="I92" s="95" t="s">
        <v>29</v>
      </c>
      <c r="J92" s="133" t="str">
        <f>E24</f>
        <v xml:space="preserve"> </v>
      </c>
      <c r="K92" s="96"/>
      <c r="L92" s="98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</row>
    <row r="93" spans="1:31" s="99" customFormat="1" ht="10.35" customHeight="1">
      <c r="A93" s="96"/>
      <c r="B93" s="97"/>
      <c r="C93" s="96"/>
      <c r="D93" s="96"/>
      <c r="E93" s="96"/>
      <c r="F93" s="96"/>
      <c r="G93" s="96"/>
      <c r="H93" s="96"/>
      <c r="I93" s="96"/>
      <c r="J93" s="96"/>
      <c r="K93" s="96"/>
      <c r="L93" s="98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</row>
    <row r="94" spans="1:31" s="99" customFormat="1" ht="29.25" customHeight="1">
      <c r="A94" s="96"/>
      <c r="B94" s="97"/>
      <c r="C94" s="134" t="s">
        <v>137</v>
      </c>
      <c r="D94" s="114"/>
      <c r="E94" s="114"/>
      <c r="F94" s="114"/>
      <c r="G94" s="114"/>
      <c r="H94" s="114"/>
      <c r="I94" s="114"/>
      <c r="J94" s="135" t="s">
        <v>138</v>
      </c>
      <c r="K94" s="114"/>
      <c r="L94" s="98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</row>
    <row r="95" spans="1:31" s="99" customFormat="1" ht="10.35" customHeight="1">
      <c r="A95" s="96"/>
      <c r="B95" s="97"/>
      <c r="C95" s="96"/>
      <c r="D95" s="96"/>
      <c r="E95" s="96"/>
      <c r="F95" s="96"/>
      <c r="G95" s="96"/>
      <c r="H95" s="96"/>
      <c r="I95" s="96"/>
      <c r="J95" s="96"/>
      <c r="K95" s="96"/>
      <c r="L95" s="98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</row>
    <row r="96" spans="1:47" s="99" customFormat="1" ht="22.9" customHeight="1">
      <c r="A96" s="96"/>
      <c r="B96" s="97"/>
      <c r="C96" s="136" t="s">
        <v>139</v>
      </c>
      <c r="D96" s="96"/>
      <c r="E96" s="96"/>
      <c r="F96" s="96"/>
      <c r="G96" s="96"/>
      <c r="H96" s="96"/>
      <c r="I96" s="96"/>
      <c r="J96" s="109">
        <f>J120</f>
        <v>0</v>
      </c>
      <c r="K96" s="96"/>
      <c r="L96" s="98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U96" s="89" t="s">
        <v>140</v>
      </c>
    </row>
    <row r="97" spans="2:12" s="137" customFormat="1" ht="24.95" customHeight="1">
      <c r="B97" s="138"/>
      <c r="D97" s="139" t="s">
        <v>482</v>
      </c>
      <c r="E97" s="140"/>
      <c r="F97" s="140"/>
      <c r="G97" s="140"/>
      <c r="H97" s="140"/>
      <c r="I97" s="140"/>
      <c r="J97" s="141">
        <f>J121</f>
        <v>0</v>
      </c>
      <c r="L97" s="138"/>
    </row>
    <row r="98" spans="2:12" s="142" customFormat="1" ht="19.9" customHeight="1">
      <c r="B98" s="143"/>
      <c r="D98" s="144" t="s">
        <v>483</v>
      </c>
      <c r="E98" s="145"/>
      <c r="F98" s="145"/>
      <c r="G98" s="145"/>
      <c r="H98" s="145"/>
      <c r="I98" s="145"/>
      <c r="J98" s="146">
        <f>J122</f>
        <v>0</v>
      </c>
      <c r="L98" s="143"/>
    </row>
    <row r="99" spans="2:12" s="142" customFormat="1" ht="19.9" customHeight="1">
      <c r="B99" s="143"/>
      <c r="D99" s="144" t="s">
        <v>484</v>
      </c>
      <c r="E99" s="145"/>
      <c r="F99" s="145"/>
      <c r="G99" s="145"/>
      <c r="H99" s="145"/>
      <c r="I99" s="145"/>
      <c r="J99" s="146">
        <f>J124</f>
        <v>0</v>
      </c>
      <c r="L99" s="143"/>
    </row>
    <row r="100" spans="2:12" s="142" customFormat="1" ht="19.9" customHeight="1">
      <c r="B100" s="143"/>
      <c r="D100" s="144" t="s">
        <v>485</v>
      </c>
      <c r="E100" s="145"/>
      <c r="F100" s="145"/>
      <c r="G100" s="145"/>
      <c r="H100" s="145"/>
      <c r="I100" s="145"/>
      <c r="J100" s="146">
        <f>J128</f>
        <v>0</v>
      </c>
      <c r="L100" s="143"/>
    </row>
    <row r="101" spans="1:31" s="99" customFormat="1" ht="21.75" customHeight="1">
      <c r="A101" s="96"/>
      <c r="B101" s="97"/>
      <c r="C101" s="96"/>
      <c r="D101" s="96"/>
      <c r="E101" s="96"/>
      <c r="F101" s="96"/>
      <c r="G101" s="96"/>
      <c r="H101" s="96"/>
      <c r="I101" s="96"/>
      <c r="J101" s="96"/>
      <c r="K101" s="96"/>
      <c r="L101" s="98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</row>
    <row r="102" spans="1:31" s="99" customFormat="1" ht="6.95" customHeight="1">
      <c r="A102" s="96"/>
      <c r="B102" s="128"/>
      <c r="C102" s="129"/>
      <c r="D102" s="129"/>
      <c r="E102" s="129"/>
      <c r="F102" s="129"/>
      <c r="G102" s="129"/>
      <c r="H102" s="129"/>
      <c r="I102" s="129"/>
      <c r="J102" s="129"/>
      <c r="K102" s="129"/>
      <c r="L102" s="98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</row>
    <row r="106" spans="1:31" s="99" customFormat="1" ht="6.95" customHeight="1">
      <c r="A106" s="96"/>
      <c r="B106" s="130"/>
      <c r="C106" s="131"/>
      <c r="D106" s="131"/>
      <c r="E106" s="131"/>
      <c r="F106" s="131"/>
      <c r="G106" s="131"/>
      <c r="H106" s="131"/>
      <c r="I106" s="131"/>
      <c r="J106" s="131"/>
      <c r="K106" s="131"/>
      <c r="L106" s="98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</row>
    <row r="107" spans="1:31" s="99" customFormat="1" ht="24.95" customHeight="1">
      <c r="A107" s="96"/>
      <c r="B107" s="97"/>
      <c r="C107" s="93" t="s">
        <v>146</v>
      </c>
      <c r="D107" s="96"/>
      <c r="E107" s="96"/>
      <c r="F107" s="96"/>
      <c r="G107" s="96"/>
      <c r="H107" s="96"/>
      <c r="I107" s="96"/>
      <c r="J107" s="96"/>
      <c r="K107" s="96"/>
      <c r="L107" s="98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</row>
    <row r="108" spans="1:31" s="99" customFormat="1" ht="6.95" customHeight="1">
      <c r="A108" s="96"/>
      <c r="B108" s="97"/>
      <c r="C108" s="96"/>
      <c r="D108" s="96"/>
      <c r="E108" s="96"/>
      <c r="F108" s="96"/>
      <c r="G108" s="96"/>
      <c r="H108" s="96"/>
      <c r="I108" s="96"/>
      <c r="J108" s="96"/>
      <c r="K108" s="96"/>
      <c r="L108" s="98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</row>
    <row r="109" spans="1:31" s="99" customFormat="1" ht="12" customHeight="1">
      <c r="A109" s="96"/>
      <c r="B109" s="97"/>
      <c r="C109" s="95" t="s">
        <v>14</v>
      </c>
      <c r="D109" s="96"/>
      <c r="E109" s="96"/>
      <c r="F109" s="96"/>
      <c r="G109" s="96"/>
      <c r="H109" s="96"/>
      <c r="I109" s="96"/>
      <c r="J109" s="96"/>
      <c r="K109" s="96"/>
      <c r="L109" s="98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</row>
    <row r="110" spans="1:31" s="99" customFormat="1" ht="16.5" customHeight="1">
      <c r="A110" s="96"/>
      <c r="B110" s="97"/>
      <c r="C110" s="96"/>
      <c r="D110" s="96"/>
      <c r="E110" s="425" t="str">
        <f>E7</f>
        <v>Obnova parkových cest v Liberci</v>
      </c>
      <c r="F110" s="426"/>
      <c r="G110" s="426"/>
      <c r="H110" s="426"/>
      <c r="I110" s="96"/>
      <c r="J110" s="96"/>
      <c r="K110" s="96"/>
      <c r="L110" s="98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</row>
    <row r="111" spans="1:31" s="99" customFormat="1" ht="12" customHeight="1">
      <c r="A111" s="96"/>
      <c r="B111" s="97"/>
      <c r="C111" s="95" t="s">
        <v>132</v>
      </c>
      <c r="D111" s="96"/>
      <c r="E111" s="96"/>
      <c r="F111" s="96"/>
      <c r="G111" s="96"/>
      <c r="H111" s="96"/>
      <c r="I111" s="96"/>
      <c r="J111" s="96"/>
      <c r="K111" s="96"/>
      <c r="L111" s="98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</row>
    <row r="112" spans="1:31" s="99" customFormat="1" ht="16.5" customHeight="1">
      <c r="A112" s="96"/>
      <c r="B112" s="97"/>
      <c r="C112" s="96"/>
      <c r="D112" s="96"/>
      <c r="E112" s="421" t="str">
        <f>E9</f>
        <v>VRN - Vedlejší rozpočtové náklady</v>
      </c>
      <c r="F112" s="422"/>
      <c r="G112" s="422"/>
      <c r="H112" s="422"/>
      <c r="I112" s="96"/>
      <c r="J112" s="96"/>
      <c r="K112" s="96"/>
      <c r="L112" s="98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</row>
    <row r="113" spans="1:31" s="99" customFormat="1" ht="6.95" customHeight="1">
      <c r="A113" s="96"/>
      <c r="B113" s="97"/>
      <c r="C113" s="96"/>
      <c r="D113" s="96"/>
      <c r="E113" s="96"/>
      <c r="F113" s="96"/>
      <c r="G113" s="96"/>
      <c r="H113" s="96"/>
      <c r="I113" s="96"/>
      <c r="J113" s="96"/>
      <c r="K113" s="96"/>
      <c r="L113" s="98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</row>
    <row r="114" spans="1:31" s="99" customFormat="1" ht="12" customHeight="1">
      <c r="A114" s="96"/>
      <c r="B114" s="97"/>
      <c r="C114" s="95" t="s">
        <v>18</v>
      </c>
      <c r="D114" s="96"/>
      <c r="E114" s="96"/>
      <c r="F114" s="100" t="str">
        <f>F12</f>
        <v>Liberec</v>
      </c>
      <c r="G114" s="96"/>
      <c r="H114" s="96"/>
      <c r="I114" s="95" t="s">
        <v>20</v>
      </c>
      <c r="J114" s="132" t="str">
        <f>IF(J12="","",J12)</f>
        <v>vyplň údaj</v>
      </c>
      <c r="K114" s="96"/>
      <c r="L114" s="98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</row>
    <row r="115" spans="1:31" s="99" customFormat="1" ht="6.95" customHeight="1">
      <c r="A115" s="96"/>
      <c r="B115" s="97"/>
      <c r="C115" s="96"/>
      <c r="D115" s="96"/>
      <c r="E115" s="96"/>
      <c r="F115" s="96"/>
      <c r="G115" s="96"/>
      <c r="H115" s="96"/>
      <c r="I115" s="96"/>
      <c r="J115" s="96"/>
      <c r="K115" s="96"/>
      <c r="L115" s="98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</row>
    <row r="116" spans="1:31" s="99" customFormat="1" ht="15.2" customHeight="1">
      <c r="A116" s="96"/>
      <c r="B116" s="97"/>
      <c r="C116" s="95" t="s">
        <v>21</v>
      </c>
      <c r="D116" s="96"/>
      <c r="E116" s="96"/>
      <c r="F116" s="100" t="str">
        <f>E15</f>
        <v>Statutární město Liberec</v>
      </c>
      <c r="G116" s="96"/>
      <c r="H116" s="96"/>
      <c r="I116" s="95" t="s">
        <v>27</v>
      </c>
      <c r="J116" s="133" t="str">
        <f>E21</f>
        <v xml:space="preserve"> </v>
      </c>
      <c r="K116" s="96"/>
      <c r="L116" s="98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</row>
    <row r="117" spans="1:31" s="99" customFormat="1" ht="15.2" customHeight="1">
      <c r="A117" s="96"/>
      <c r="B117" s="97"/>
      <c r="C117" s="95" t="s">
        <v>25</v>
      </c>
      <c r="D117" s="96"/>
      <c r="E117" s="96"/>
      <c r="F117" s="100" t="str">
        <f>IF(E18="","",E18)</f>
        <v>vyplň údaj</v>
      </c>
      <c r="G117" s="96"/>
      <c r="H117" s="96"/>
      <c r="I117" s="95" t="s">
        <v>29</v>
      </c>
      <c r="J117" s="133" t="str">
        <f>E24</f>
        <v xml:space="preserve"> </v>
      </c>
      <c r="K117" s="96"/>
      <c r="L117" s="98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</row>
    <row r="118" spans="1:31" s="99" customFormat="1" ht="10.35" customHeight="1">
      <c r="A118" s="96"/>
      <c r="B118" s="97"/>
      <c r="C118" s="96"/>
      <c r="D118" s="96"/>
      <c r="E118" s="96"/>
      <c r="F118" s="96"/>
      <c r="G118" s="96"/>
      <c r="H118" s="96"/>
      <c r="I118" s="96"/>
      <c r="J118" s="96"/>
      <c r="K118" s="96"/>
      <c r="L118" s="98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</row>
    <row r="119" spans="1:31" s="157" customFormat="1" ht="29.25" customHeight="1">
      <c r="A119" s="147"/>
      <c r="B119" s="148"/>
      <c r="C119" s="149" t="s">
        <v>147</v>
      </c>
      <c r="D119" s="150" t="s">
        <v>56</v>
      </c>
      <c r="E119" s="150" t="s">
        <v>52</v>
      </c>
      <c r="F119" s="150" t="s">
        <v>53</v>
      </c>
      <c r="G119" s="150" t="s">
        <v>148</v>
      </c>
      <c r="H119" s="150" t="s">
        <v>149</v>
      </c>
      <c r="I119" s="150" t="s">
        <v>150</v>
      </c>
      <c r="J119" s="151" t="s">
        <v>138</v>
      </c>
      <c r="K119" s="152" t="s">
        <v>151</v>
      </c>
      <c r="L119" s="153"/>
      <c r="M119" s="154" t="s">
        <v>1</v>
      </c>
      <c r="N119" s="155" t="s">
        <v>35</v>
      </c>
      <c r="O119" s="155" t="s">
        <v>152</v>
      </c>
      <c r="P119" s="155" t="s">
        <v>153</v>
      </c>
      <c r="Q119" s="155" t="s">
        <v>154</v>
      </c>
      <c r="R119" s="155" t="s">
        <v>155</v>
      </c>
      <c r="S119" s="155" t="s">
        <v>156</v>
      </c>
      <c r="T119" s="156" t="s">
        <v>157</v>
      </c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</row>
    <row r="120" spans="1:63" s="99" customFormat="1" ht="22.9" customHeight="1">
      <c r="A120" s="96"/>
      <c r="B120" s="97"/>
      <c r="C120" s="158" t="s">
        <v>158</v>
      </c>
      <c r="D120" s="96"/>
      <c r="E120" s="96"/>
      <c r="F120" s="96"/>
      <c r="G120" s="96"/>
      <c r="H120" s="96"/>
      <c r="I120" s="96"/>
      <c r="J120" s="159">
        <f>BK120</f>
        <v>0</v>
      </c>
      <c r="K120" s="96"/>
      <c r="L120" s="97"/>
      <c r="M120" s="160"/>
      <c r="N120" s="161"/>
      <c r="O120" s="107"/>
      <c r="P120" s="162">
        <f>P121</f>
        <v>0</v>
      </c>
      <c r="Q120" s="107"/>
      <c r="R120" s="162">
        <f>R121</f>
        <v>0</v>
      </c>
      <c r="S120" s="107"/>
      <c r="T120" s="163">
        <f>T121</f>
        <v>0</v>
      </c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T120" s="89" t="s">
        <v>70</v>
      </c>
      <c r="AU120" s="89" t="s">
        <v>140</v>
      </c>
      <c r="BK120" s="164">
        <f>BK121</f>
        <v>0</v>
      </c>
    </row>
    <row r="121" spans="2:63" s="165" customFormat="1" ht="25.9" customHeight="1">
      <c r="B121" s="166"/>
      <c r="D121" s="167" t="s">
        <v>70</v>
      </c>
      <c r="E121" s="168" t="s">
        <v>128</v>
      </c>
      <c r="F121" s="168" t="s">
        <v>129</v>
      </c>
      <c r="J121" s="169">
        <f>BK121</f>
        <v>0</v>
      </c>
      <c r="L121" s="166"/>
      <c r="M121" s="170"/>
      <c r="N121" s="171"/>
      <c r="O121" s="171"/>
      <c r="P121" s="172">
        <f>P122+P124+P128</f>
        <v>0</v>
      </c>
      <c r="Q121" s="171"/>
      <c r="R121" s="172">
        <f>R122+R124+R128</f>
        <v>0</v>
      </c>
      <c r="S121" s="171"/>
      <c r="T121" s="173">
        <f>T122+T124+T128</f>
        <v>0</v>
      </c>
      <c r="AR121" s="167" t="s">
        <v>178</v>
      </c>
      <c r="AT121" s="174" t="s">
        <v>70</v>
      </c>
      <c r="AU121" s="174" t="s">
        <v>71</v>
      </c>
      <c r="AY121" s="167" t="s">
        <v>161</v>
      </c>
      <c r="BK121" s="175">
        <f>BK122+BK124+BK128</f>
        <v>0</v>
      </c>
    </row>
    <row r="122" spans="2:63" s="165" customFormat="1" ht="22.9" customHeight="1">
      <c r="B122" s="166"/>
      <c r="D122" s="167" t="s">
        <v>70</v>
      </c>
      <c r="E122" s="176" t="s">
        <v>486</v>
      </c>
      <c r="F122" s="176" t="s">
        <v>487</v>
      </c>
      <c r="J122" s="177">
        <f>BK122</f>
        <v>0</v>
      </c>
      <c r="L122" s="166"/>
      <c r="M122" s="170"/>
      <c r="N122" s="171"/>
      <c r="O122" s="171"/>
      <c r="P122" s="172">
        <f>P123</f>
        <v>0</v>
      </c>
      <c r="Q122" s="171"/>
      <c r="R122" s="172">
        <f>R123</f>
        <v>0</v>
      </c>
      <c r="S122" s="171"/>
      <c r="T122" s="173">
        <f>T123</f>
        <v>0</v>
      </c>
      <c r="AR122" s="167" t="s">
        <v>178</v>
      </c>
      <c r="AT122" s="174" t="s">
        <v>70</v>
      </c>
      <c r="AU122" s="174" t="s">
        <v>78</v>
      </c>
      <c r="AY122" s="167" t="s">
        <v>161</v>
      </c>
      <c r="BK122" s="175">
        <f>BK123</f>
        <v>0</v>
      </c>
    </row>
    <row r="123" spans="1:65" s="99" customFormat="1" ht="16.5" customHeight="1">
      <c r="A123" s="96"/>
      <c r="B123" s="97"/>
      <c r="C123" s="178" t="s">
        <v>78</v>
      </c>
      <c r="D123" s="178" t="s">
        <v>163</v>
      </c>
      <c r="E123" s="179" t="s">
        <v>488</v>
      </c>
      <c r="F123" s="180" t="s">
        <v>487</v>
      </c>
      <c r="G123" s="181" t="s">
        <v>489</v>
      </c>
      <c r="H123" s="182">
        <v>1</v>
      </c>
      <c r="I123" s="377">
        <v>0</v>
      </c>
      <c r="J123" s="183">
        <f>ROUND(I123*H123,2)</f>
        <v>0</v>
      </c>
      <c r="K123" s="184"/>
      <c r="L123" s="97"/>
      <c r="M123" s="185" t="s">
        <v>1</v>
      </c>
      <c r="N123" s="186" t="s">
        <v>36</v>
      </c>
      <c r="O123" s="187">
        <v>0</v>
      </c>
      <c r="P123" s="187">
        <f>O123*H123</f>
        <v>0</v>
      </c>
      <c r="Q123" s="187">
        <v>0</v>
      </c>
      <c r="R123" s="187">
        <f>Q123*H123</f>
        <v>0</v>
      </c>
      <c r="S123" s="187">
        <v>0</v>
      </c>
      <c r="T123" s="188">
        <f>S123*H123</f>
        <v>0</v>
      </c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R123" s="189" t="s">
        <v>490</v>
      </c>
      <c r="AT123" s="189" t="s">
        <v>163</v>
      </c>
      <c r="AU123" s="189" t="s">
        <v>80</v>
      </c>
      <c r="AY123" s="89" t="s">
        <v>161</v>
      </c>
      <c r="BE123" s="190">
        <f>IF(N123="základní",J123,0)</f>
        <v>0</v>
      </c>
      <c r="BF123" s="190">
        <f>IF(N123="snížená",J123,0)</f>
        <v>0</v>
      </c>
      <c r="BG123" s="190">
        <f>IF(N123="zákl. přenesená",J123,0)</f>
        <v>0</v>
      </c>
      <c r="BH123" s="190">
        <f>IF(N123="sníž. přenesená",J123,0)</f>
        <v>0</v>
      </c>
      <c r="BI123" s="190">
        <f>IF(N123="nulová",J123,0)</f>
        <v>0</v>
      </c>
      <c r="BJ123" s="89" t="s">
        <v>78</v>
      </c>
      <c r="BK123" s="190">
        <f>ROUND(I123*H123,2)</f>
        <v>0</v>
      </c>
      <c r="BL123" s="89" t="s">
        <v>490</v>
      </c>
      <c r="BM123" s="189" t="s">
        <v>491</v>
      </c>
    </row>
    <row r="124" spans="2:63" s="165" customFormat="1" ht="22.9" customHeight="1">
      <c r="B124" s="166"/>
      <c r="D124" s="167" t="s">
        <v>70</v>
      </c>
      <c r="E124" s="176" t="s">
        <v>492</v>
      </c>
      <c r="F124" s="176" t="s">
        <v>493</v>
      </c>
      <c r="J124" s="177">
        <f>BK124</f>
        <v>0</v>
      </c>
      <c r="L124" s="166"/>
      <c r="M124" s="170"/>
      <c r="N124" s="171"/>
      <c r="O124" s="171"/>
      <c r="P124" s="172">
        <f>SUM(P125:P127)</f>
        <v>0</v>
      </c>
      <c r="Q124" s="171"/>
      <c r="R124" s="172">
        <f>SUM(R125:R127)</f>
        <v>0</v>
      </c>
      <c r="S124" s="171"/>
      <c r="T124" s="173">
        <f>SUM(T125:T127)</f>
        <v>0</v>
      </c>
      <c r="AR124" s="167" t="s">
        <v>178</v>
      </c>
      <c r="AT124" s="174" t="s">
        <v>70</v>
      </c>
      <c r="AU124" s="174" t="s">
        <v>78</v>
      </c>
      <c r="AY124" s="167" t="s">
        <v>161</v>
      </c>
      <c r="BK124" s="175">
        <f>SUM(BK125:BK127)</f>
        <v>0</v>
      </c>
    </row>
    <row r="125" spans="1:65" s="99" customFormat="1" ht="16.5" customHeight="1">
      <c r="A125" s="96"/>
      <c r="B125" s="97"/>
      <c r="C125" s="178" t="s">
        <v>80</v>
      </c>
      <c r="D125" s="178" t="s">
        <v>163</v>
      </c>
      <c r="E125" s="179" t="s">
        <v>494</v>
      </c>
      <c r="F125" s="180" t="s">
        <v>495</v>
      </c>
      <c r="G125" s="181" t="s">
        <v>489</v>
      </c>
      <c r="H125" s="182">
        <v>1</v>
      </c>
      <c r="I125" s="377">
        <v>0</v>
      </c>
      <c r="J125" s="183">
        <f>ROUND(I125*H125,2)</f>
        <v>0</v>
      </c>
      <c r="K125" s="184"/>
      <c r="L125" s="97"/>
      <c r="M125" s="185" t="s">
        <v>1</v>
      </c>
      <c r="N125" s="186" t="s">
        <v>36</v>
      </c>
      <c r="O125" s="187">
        <v>0</v>
      </c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R125" s="189" t="s">
        <v>490</v>
      </c>
      <c r="AT125" s="189" t="s">
        <v>163</v>
      </c>
      <c r="AU125" s="189" t="s">
        <v>80</v>
      </c>
      <c r="AY125" s="89" t="s">
        <v>161</v>
      </c>
      <c r="BE125" s="190">
        <f>IF(N125="základní",J125,0)</f>
        <v>0</v>
      </c>
      <c r="BF125" s="190">
        <f>IF(N125="snížená",J125,0)</f>
        <v>0</v>
      </c>
      <c r="BG125" s="190">
        <f>IF(N125="zákl. přenesená",J125,0)</f>
        <v>0</v>
      </c>
      <c r="BH125" s="190">
        <f>IF(N125="sníž. přenesená",J125,0)</f>
        <v>0</v>
      </c>
      <c r="BI125" s="190">
        <f>IF(N125="nulová",J125,0)</f>
        <v>0</v>
      </c>
      <c r="BJ125" s="89" t="s">
        <v>78</v>
      </c>
      <c r="BK125" s="190">
        <f>ROUND(I125*H125,2)</f>
        <v>0</v>
      </c>
      <c r="BL125" s="89" t="s">
        <v>490</v>
      </c>
      <c r="BM125" s="189" t="s">
        <v>496</v>
      </c>
    </row>
    <row r="126" spans="2:51" s="191" customFormat="1" ht="12">
      <c r="B126" s="192"/>
      <c r="D126" s="193" t="s">
        <v>169</v>
      </c>
      <c r="E126" s="194" t="s">
        <v>1</v>
      </c>
      <c r="F126" s="195" t="s">
        <v>497</v>
      </c>
      <c r="H126" s="194" t="s">
        <v>1</v>
      </c>
      <c r="L126" s="192"/>
      <c r="M126" s="196"/>
      <c r="N126" s="197"/>
      <c r="O126" s="197"/>
      <c r="P126" s="197"/>
      <c r="Q126" s="197"/>
      <c r="R126" s="197"/>
      <c r="S126" s="197"/>
      <c r="T126" s="198"/>
      <c r="AT126" s="194" t="s">
        <v>169</v>
      </c>
      <c r="AU126" s="194" t="s">
        <v>80</v>
      </c>
      <c r="AV126" s="191" t="s">
        <v>78</v>
      </c>
      <c r="AW126" s="191" t="s">
        <v>28</v>
      </c>
      <c r="AX126" s="191" t="s">
        <v>71</v>
      </c>
      <c r="AY126" s="194" t="s">
        <v>161</v>
      </c>
    </row>
    <row r="127" spans="2:51" s="199" customFormat="1" ht="12">
      <c r="B127" s="200"/>
      <c r="D127" s="193" t="s">
        <v>169</v>
      </c>
      <c r="E127" s="201" t="s">
        <v>1</v>
      </c>
      <c r="F127" s="202" t="s">
        <v>78</v>
      </c>
      <c r="H127" s="203">
        <v>1</v>
      </c>
      <c r="L127" s="200"/>
      <c r="M127" s="204"/>
      <c r="N127" s="205"/>
      <c r="O127" s="205"/>
      <c r="P127" s="205"/>
      <c r="Q127" s="205"/>
      <c r="R127" s="205"/>
      <c r="S127" s="205"/>
      <c r="T127" s="206"/>
      <c r="AT127" s="201" t="s">
        <v>169</v>
      </c>
      <c r="AU127" s="201" t="s">
        <v>80</v>
      </c>
      <c r="AV127" s="199" t="s">
        <v>80</v>
      </c>
      <c r="AW127" s="199" t="s">
        <v>28</v>
      </c>
      <c r="AX127" s="199" t="s">
        <v>78</v>
      </c>
      <c r="AY127" s="201" t="s">
        <v>161</v>
      </c>
    </row>
    <row r="128" spans="2:63" s="165" customFormat="1" ht="22.9" customHeight="1">
      <c r="B128" s="166"/>
      <c r="D128" s="167" t="s">
        <v>70</v>
      </c>
      <c r="E128" s="176" t="s">
        <v>498</v>
      </c>
      <c r="F128" s="176" t="s">
        <v>499</v>
      </c>
      <c r="J128" s="177">
        <f>BK128</f>
        <v>0</v>
      </c>
      <c r="L128" s="166"/>
      <c r="M128" s="170"/>
      <c r="N128" s="171"/>
      <c r="O128" s="171"/>
      <c r="P128" s="172">
        <f>SUM(P129:P132)</f>
        <v>0</v>
      </c>
      <c r="Q128" s="171"/>
      <c r="R128" s="172">
        <f>SUM(R129:R132)</f>
        <v>0</v>
      </c>
      <c r="S128" s="171"/>
      <c r="T128" s="173">
        <f>SUM(T129:T132)</f>
        <v>0</v>
      </c>
      <c r="AR128" s="167" t="s">
        <v>178</v>
      </c>
      <c r="AT128" s="174" t="s">
        <v>70</v>
      </c>
      <c r="AU128" s="174" t="s">
        <v>78</v>
      </c>
      <c r="AY128" s="167" t="s">
        <v>161</v>
      </c>
      <c r="BK128" s="175">
        <f>SUM(BK129:BK132)</f>
        <v>0</v>
      </c>
    </row>
    <row r="129" spans="1:65" s="99" customFormat="1" ht="16.5" customHeight="1">
      <c r="A129" s="96"/>
      <c r="B129" s="97"/>
      <c r="C129" s="178" t="s">
        <v>180</v>
      </c>
      <c r="D129" s="178" t="s">
        <v>163</v>
      </c>
      <c r="E129" s="179" t="s">
        <v>500</v>
      </c>
      <c r="F129" s="180" t="s">
        <v>501</v>
      </c>
      <c r="G129" s="181" t="s">
        <v>489</v>
      </c>
      <c r="H129" s="182">
        <v>1</v>
      </c>
      <c r="I129" s="377">
        <v>0</v>
      </c>
      <c r="J129" s="183">
        <f>ROUND(I129*H129,2)</f>
        <v>0</v>
      </c>
      <c r="K129" s="184"/>
      <c r="L129" s="97"/>
      <c r="M129" s="185" t="s">
        <v>1</v>
      </c>
      <c r="N129" s="186" t="s">
        <v>36</v>
      </c>
      <c r="O129" s="187">
        <v>0</v>
      </c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R129" s="189" t="s">
        <v>490</v>
      </c>
      <c r="AT129" s="189" t="s">
        <v>163</v>
      </c>
      <c r="AU129" s="189" t="s">
        <v>80</v>
      </c>
      <c r="AY129" s="89" t="s">
        <v>161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89" t="s">
        <v>78</v>
      </c>
      <c r="BK129" s="190">
        <f>ROUND(I129*H129,2)</f>
        <v>0</v>
      </c>
      <c r="BL129" s="89" t="s">
        <v>490</v>
      </c>
      <c r="BM129" s="189" t="s">
        <v>502</v>
      </c>
    </row>
    <row r="130" spans="1:65" s="99" customFormat="1" ht="16.5" customHeight="1">
      <c r="A130" s="96"/>
      <c r="B130" s="97"/>
      <c r="C130" s="178" t="s">
        <v>167</v>
      </c>
      <c r="D130" s="178" t="s">
        <v>163</v>
      </c>
      <c r="E130" s="179" t="s">
        <v>503</v>
      </c>
      <c r="F130" s="180" t="s">
        <v>504</v>
      </c>
      <c r="G130" s="181" t="s">
        <v>489</v>
      </c>
      <c r="H130" s="182">
        <v>1</v>
      </c>
      <c r="I130" s="377">
        <v>0</v>
      </c>
      <c r="J130" s="183">
        <f>ROUND(I130*H130,2)</f>
        <v>0</v>
      </c>
      <c r="K130" s="184"/>
      <c r="L130" s="97"/>
      <c r="M130" s="185" t="s">
        <v>1</v>
      </c>
      <c r="N130" s="186" t="s">
        <v>36</v>
      </c>
      <c r="O130" s="187">
        <v>0</v>
      </c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R130" s="189" t="s">
        <v>490</v>
      </c>
      <c r="AT130" s="189" t="s">
        <v>163</v>
      </c>
      <c r="AU130" s="189" t="s">
        <v>80</v>
      </c>
      <c r="AY130" s="89" t="s">
        <v>161</v>
      </c>
      <c r="BE130" s="190">
        <f>IF(N130="základní",J130,0)</f>
        <v>0</v>
      </c>
      <c r="BF130" s="190">
        <f>IF(N130="snížená",J130,0)</f>
        <v>0</v>
      </c>
      <c r="BG130" s="190">
        <f>IF(N130="zákl. přenesená",J130,0)</f>
        <v>0</v>
      </c>
      <c r="BH130" s="190">
        <f>IF(N130="sníž. přenesená",J130,0)</f>
        <v>0</v>
      </c>
      <c r="BI130" s="190">
        <f>IF(N130="nulová",J130,0)</f>
        <v>0</v>
      </c>
      <c r="BJ130" s="89" t="s">
        <v>78</v>
      </c>
      <c r="BK130" s="190">
        <f>ROUND(I130*H130,2)</f>
        <v>0</v>
      </c>
      <c r="BL130" s="89" t="s">
        <v>490</v>
      </c>
      <c r="BM130" s="189" t="s">
        <v>505</v>
      </c>
    </row>
    <row r="131" spans="2:51" s="191" customFormat="1" ht="12">
      <c r="B131" s="192"/>
      <c r="D131" s="193" t="s">
        <v>169</v>
      </c>
      <c r="E131" s="194" t="s">
        <v>1</v>
      </c>
      <c r="F131" s="195" t="s">
        <v>506</v>
      </c>
      <c r="H131" s="194" t="s">
        <v>1</v>
      </c>
      <c r="L131" s="192"/>
      <c r="M131" s="196"/>
      <c r="N131" s="197"/>
      <c r="O131" s="197"/>
      <c r="P131" s="197"/>
      <c r="Q131" s="197"/>
      <c r="R131" s="197"/>
      <c r="S131" s="197"/>
      <c r="T131" s="198"/>
      <c r="AT131" s="194" t="s">
        <v>169</v>
      </c>
      <c r="AU131" s="194" t="s">
        <v>80</v>
      </c>
      <c r="AV131" s="191" t="s">
        <v>78</v>
      </c>
      <c r="AW131" s="191" t="s">
        <v>28</v>
      </c>
      <c r="AX131" s="191" t="s">
        <v>71</v>
      </c>
      <c r="AY131" s="194" t="s">
        <v>161</v>
      </c>
    </row>
    <row r="132" spans="2:51" s="199" customFormat="1" ht="12">
      <c r="B132" s="200"/>
      <c r="D132" s="193" t="s">
        <v>169</v>
      </c>
      <c r="E132" s="201" t="s">
        <v>1</v>
      </c>
      <c r="F132" s="202" t="s">
        <v>78</v>
      </c>
      <c r="H132" s="203">
        <v>1</v>
      </c>
      <c r="L132" s="200"/>
      <c r="M132" s="229"/>
      <c r="N132" s="230"/>
      <c r="O132" s="230"/>
      <c r="P132" s="230"/>
      <c r="Q132" s="230"/>
      <c r="R132" s="230"/>
      <c r="S132" s="230"/>
      <c r="T132" s="231"/>
      <c r="AT132" s="201" t="s">
        <v>169</v>
      </c>
      <c r="AU132" s="201" t="s">
        <v>80</v>
      </c>
      <c r="AV132" s="199" t="s">
        <v>80</v>
      </c>
      <c r="AW132" s="199" t="s">
        <v>28</v>
      </c>
      <c r="AX132" s="199" t="s">
        <v>78</v>
      </c>
      <c r="AY132" s="201" t="s">
        <v>161</v>
      </c>
    </row>
    <row r="133" spans="1:31" s="99" customFormat="1" ht="6.95" customHeight="1">
      <c r="A133" s="96"/>
      <c r="B133" s="128"/>
      <c r="C133" s="129"/>
      <c r="D133" s="129"/>
      <c r="E133" s="129"/>
      <c r="F133" s="129"/>
      <c r="G133" s="129"/>
      <c r="H133" s="129"/>
      <c r="I133" s="129"/>
      <c r="J133" s="129"/>
      <c r="K133" s="129"/>
      <c r="L133" s="97"/>
      <c r="M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</row>
  </sheetData>
  <sheetProtection algorithmName="SHA-512" hashValue="F4xRnCa6vyBFNYYl7n3O6unR92+X57grRoQCT66SoKILw1tEDU0rtTQ4GpPp3dNZMTxVKayFC4FL3Wcxa9gcjQ==" saltValue="Xzd38yNeg1RusDZhfzHAgw==" spinCount="100000" sheet="1" objects="1" scenarios="1" selectLockedCells="1"/>
  <autoFilter ref="C119:K132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320"/>
  <sheetViews>
    <sheetView workbookViewId="0" topLeftCell="A297">
      <selection activeCell="I319" sqref="I319"/>
    </sheetView>
  </sheetViews>
  <sheetFormatPr defaultColWidth="9.140625" defaultRowHeight="12"/>
  <cols>
    <col min="1" max="1" width="8.28125" style="86" customWidth="1"/>
    <col min="2" max="2" width="1.1484375" style="86" customWidth="1"/>
    <col min="3" max="3" width="4.140625" style="86" customWidth="1"/>
    <col min="4" max="4" width="4.28125" style="86" customWidth="1"/>
    <col min="5" max="5" width="17.140625" style="86" customWidth="1"/>
    <col min="6" max="6" width="50.8515625" style="86" customWidth="1"/>
    <col min="7" max="7" width="7.421875" style="86" customWidth="1"/>
    <col min="8" max="8" width="14.00390625" style="86" customWidth="1"/>
    <col min="9" max="9" width="15.8515625" style="86" customWidth="1"/>
    <col min="10" max="10" width="22.28125" style="86" customWidth="1"/>
    <col min="11" max="11" width="22.28125" style="86" hidden="1" customWidth="1"/>
    <col min="12" max="12" width="9.28125" style="86" customWidth="1"/>
    <col min="13" max="13" width="10.8515625" style="86" hidden="1" customWidth="1"/>
    <col min="14" max="14" width="9.140625" style="86" hidden="1" customWidth="1"/>
    <col min="15" max="20" width="14.140625" style="86" hidden="1" customWidth="1"/>
    <col min="21" max="21" width="16.28125" style="86" hidden="1" customWidth="1"/>
    <col min="22" max="22" width="12.28125" style="86" customWidth="1"/>
    <col min="23" max="23" width="16.28125" style="86" customWidth="1"/>
    <col min="24" max="24" width="12.28125" style="86" customWidth="1"/>
    <col min="25" max="25" width="15.00390625" style="86" customWidth="1"/>
    <col min="26" max="26" width="11.00390625" style="86" customWidth="1"/>
    <col min="27" max="27" width="15.00390625" style="86" customWidth="1"/>
    <col min="28" max="28" width="16.28125" style="86" customWidth="1"/>
    <col min="29" max="29" width="11.00390625" style="86" customWidth="1"/>
    <col min="30" max="30" width="15.00390625" style="86" customWidth="1"/>
    <col min="31" max="31" width="16.28125" style="86" customWidth="1"/>
    <col min="32" max="16384" width="9.28125" style="86" customWidth="1"/>
  </cols>
  <sheetData>
    <row r="2" spans="12:46" ht="36.95" customHeight="1">
      <c r="L2" s="433" t="s">
        <v>5</v>
      </c>
      <c r="M2" s="434"/>
      <c r="N2" s="434"/>
      <c r="O2" s="434"/>
      <c r="P2" s="434"/>
      <c r="Q2" s="434"/>
      <c r="R2" s="434"/>
      <c r="S2" s="434"/>
      <c r="T2" s="434"/>
      <c r="U2" s="434"/>
      <c r="V2" s="434"/>
      <c r="AT2" s="232" t="s">
        <v>508</v>
      </c>
    </row>
    <row r="3" spans="2:46" ht="6.95" customHeight="1">
      <c r="B3" s="233"/>
      <c r="C3" s="234"/>
      <c r="D3" s="234"/>
      <c r="E3" s="234"/>
      <c r="F3" s="234"/>
      <c r="G3" s="234"/>
      <c r="H3" s="234"/>
      <c r="I3" s="234"/>
      <c r="J3" s="234"/>
      <c r="K3" s="234"/>
      <c r="L3" s="235"/>
      <c r="AT3" s="232" t="s">
        <v>80</v>
      </c>
    </row>
    <row r="4" spans="2:46" ht="24.95" customHeight="1">
      <c r="B4" s="235"/>
      <c r="D4" s="236" t="s">
        <v>131</v>
      </c>
      <c r="L4" s="235"/>
      <c r="M4" s="237" t="s">
        <v>10</v>
      </c>
      <c r="AT4" s="232" t="s">
        <v>3</v>
      </c>
    </row>
    <row r="5" spans="2:12" ht="6.95" customHeight="1">
      <c r="B5" s="235"/>
      <c r="L5" s="235"/>
    </row>
    <row r="6" spans="2:12" ht="12" customHeight="1">
      <c r="B6" s="235"/>
      <c r="D6" s="238" t="s">
        <v>14</v>
      </c>
      <c r="L6" s="235"/>
    </row>
    <row r="7" spans="2:12" ht="16.5" customHeight="1">
      <c r="B7" s="235"/>
      <c r="E7" s="431" t="str">
        <f>'[1]Rekapitulace stavby'!K6</f>
        <v>Park Prokopa Holého v Liberci</v>
      </c>
      <c r="F7" s="432"/>
      <c r="G7" s="432"/>
      <c r="H7" s="432"/>
      <c r="L7" s="235"/>
    </row>
    <row r="8" spans="1:31" s="242" customFormat="1" ht="12" customHeight="1">
      <c r="A8" s="239"/>
      <c r="B8" s="240"/>
      <c r="C8" s="239"/>
      <c r="D8" s="238" t="s">
        <v>132</v>
      </c>
      <c r="E8" s="239"/>
      <c r="F8" s="239"/>
      <c r="G8" s="239"/>
      <c r="H8" s="239"/>
      <c r="I8" s="239"/>
      <c r="J8" s="239"/>
      <c r="K8" s="239"/>
      <c r="L8" s="241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</row>
    <row r="9" spans="1:31" s="242" customFormat="1" ht="16.5" customHeight="1">
      <c r="A9" s="239"/>
      <c r="B9" s="240"/>
      <c r="C9" s="239"/>
      <c r="D9" s="239"/>
      <c r="E9" s="429" t="s">
        <v>509</v>
      </c>
      <c r="F9" s="430"/>
      <c r="G9" s="430"/>
      <c r="H9" s="430"/>
      <c r="I9" s="239"/>
      <c r="J9" s="239"/>
      <c r="K9" s="239"/>
      <c r="L9" s="241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</row>
    <row r="10" spans="1:31" s="242" customFormat="1" ht="12">
      <c r="A10" s="239"/>
      <c r="B10" s="240"/>
      <c r="C10" s="239"/>
      <c r="D10" s="239"/>
      <c r="E10" s="239"/>
      <c r="F10" s="239"/>
      <c r="G10" s="239"/>
      <c r="H10" s="239"/>
      <c r="I10" s="239"/>
      <c r="J10" s="239"/>
      <c r="K10" s="239"/>
      <c r="L10" s="241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</row>
    <row r="11" spans="1:31" s="242" customFormat="1" ht="12" customHeight="1">
      <c r="A11" s="239"/>
      <c r="B11" s="240"/>
      <c r="C11" s="239"/>
      <c r="D11" s="238" t="s">
        <v>16</v>
      </c>
      <c r="E11" s="239"/>
      <c r="F11" s="243" t="s">
        <v>1</v>
      </c>
      <c r="G11" s="239"/>
      <c r="H11" s="239"/>
      <c r="I11" s="238" t="s">
        <v>17</v>
      </c>
      <c r="J11" s="243" t="s">
        <v>1</v>
      </c>
      <c r="K11" s="239"/>
      <c r="L11" s="241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</row>
    <row r="12" spans="1:31" s="242" customFormat="1" ht="12" customHeight="1">
      <c r="A12" s="239"/>
      <c r="B12" s="240"/>
      <c r="C12" s="239"/>
      <c r="D12" s="238" t="s">
        <v>18</v>
      </c>
      <c r="E12" s="239"/>
      <c r="F12" s="243" t="s">
        <v>19</v>
      </c>
      <c r="G12" s="239"/>
      <c r="H12" s="239"/>
      <c r="I12" s="238" t="s">
        <v>20</v>
      </c>
      <c r="J12" s="101" t="str">
        <f>'Rekapitulace stavby'!AN8</f>
        <v>vyplň údaj</v>
      </c>
      <c r="K12" s="239"/>
      <c r="L12" s="241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</row>
    <row r="13" spans="1:31" s="242" customFormat="1" ht="10.9" customHeight="1">
      <c r="A13" s="239"/>
      <c r="B13" s="240"/>
      <c r="C13" s="239"/>
      <c r="D13" s="239"/>
      <c r="E13" s="239"/>
      <c r="F13" s="239"/>
      <c r="G13" s="239"/>
      <c r="H13" s="239"/>
      <c r="I13" s="239"/>
      <c r="J13" s="239"/>
      <c r="K13" s="239"/>
      <c r="L13" s="241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</row>
    <row r="14" spans="1:31" s="242" customFormat="1" ht="12" customHeight="1">
      <c r="A14" s="239"/>
      <c r="B14" s="240"/>
      <c r="C14" s="239"/>
      <c r="D14" s="238" t="s">
        <v>21</v>
      </c>
      <c r="E14" s="239"/>
      <c r="F14" s="239"/>
      <c r="G14" s="239"/>
      <c r="H14" s="239"/>
      <c r="I14" s="238" t="s">
        <v>22</v>
      </c>
      <c r="J14" s="243" t="s">
        <v>1</v>
      </c>
      <c r="K14" s="239"/>
      <c r="L14" s="241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</row>
    <row r="15" spans="1:31" s="242" customFormat="1" ht="18" customHeight="1">
      <c r="A15" s="239"/>
      <c r="B15" s="240"/>
      <c r="C15" s="239"/>
      <c r="D15" s="239"/>
      <c r="E15" s="243" t="s">
        <v>23</v>
      </c>
      <c r="F15" s="239"/>
      <c r="G15" s="239"/>
      <c r="H15" s="239"/>
      <c r="I15" s="238" t="s">
        <v>24</v>
      </c>
      <c r="J15" s="243" t="s">
        <v>1</v>
      </c>
      <c r="K15" s="239"/>
      <c r="L15" s="241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</row>
    <row r="16" spans="1:31" s="242" customFormat="1" ht="6.95" customHeight="1">
      <c r="A16" s="239"/>
      <c r="B16" s="240"/>
      <c r="C16" s="239"/>
      <c r="D16" s="239"/>
      <c r="E16" s="239"/>
      <c r="F16" s="239"/>
      <c r="G16" s="239"/>
      <c r="H16" s="239"/>
      <c r="I16" s="239"/>
      <c r="J16" s="239"/>
      <c r="K16" s="239"/>
      <c r="L16" s="241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</row>
    <row r="17" spans="1:31" s="242" customFormat="1" ht="12" customHeight="1">
      <c r="A17" s="239"/>
      <c r="B17" s="240"/>
      <c r="C17" s="239"/>
      <c r="D17" s="238" t="s">
        <v>25</v>
      </c>
      <c r="E17" s="239"/>
      <c r="F17" s="239"/>
      <c r="G17" s="239"/>
      <c r="H17" s="239"/>
      <c r="I17" s="238" t="s">
        <v>22</v>
      </c>
      <c r="J17" s="102" t="str">
        <f>'Rekapitulace stavby'!AN13</f>
        <v>vyplň údaj</v>
      </c>
      <c r="K17" s="239"/>
      <c r="L17" s="241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</row>
    <row r="18" spans="1:31" s="242" customFormat="1" ht="18" customHeight="1">
      <c r="A18" s="239"/>
      <c r="B18" s="240"/>
      <c r="C18" s="239"/>
      <c r="D18" s="239"/>
      <c r="E18" s="427" t="str">
        <f>'Rekapitulace stavby'!D14</f>
        <v>vyplň údaj</v>
      </c>
      <c r="F18" s="427"/>
      <c r="G18" s="427"/>
      <c r="H18" s="427"/>
      <c r="I18" s="238" t="s">
        <v>24</v>
      </c>
      <c r="J18" s="102" t="str">
        <f>'Rekapitulace stavby'!AN14</f>
        <v>vyplň údaj</v>
      </c>
      <c r="K18" s="239"/>
      <c r="L18" s="241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</row>
    <row r="19" spans="1:31" s="242" customFormat="1" ht="6.95" customHeight="1">
      <c r="A19" s="239"/>
      <c r="B19" s="240"/>
      <c r="C19" s="239"/>
      <c r="D19" s="239"/>
      <c r="E19" s="239"/>
      <c r="F19" s="239"/>
      <c r="G19" s="239"/>
      <c r="H19" s="239"/>
      <c r="I19" s="239"/>
      <c r="J19" s="239"/>
      <c r="K19" s="239"/>
      <c r="L19" s="241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</row>
    <row r="20" spans="1:31" s="242" customFormat="1" ht="12" customHeight="1">
      <c r="A20" s="239"/>
      <c r="B20" s="240"/>
      <c r="C20" s="239"/>
      <c r="D20" s="238" t="s">
        <v>27</v>
      </c>
      <c r="E20" s="239"/>
      <c r="F20" s="239"/>
      <c r="G20" s="239"/>
      <c r="H20" s="239"/>
      <c r="I20" s="238" t="s">
        <v>22</v>
      </c>
      <c r="J20" s="243" t="s">
        <v>1</v>
      </c>
      <c r="K20" s="239"/>
      <c r="L20" s="241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</row>
    <row r="21" spans="1:31" s="242" customFormat="1" ht="18" customHeight="1">
      <c r="A21" s="239"/>
      <c r="B21" s="240"/>
      <c r="C21" s="239"/>
      <c r="D21" s="239"/>
      <c r="E21" s="243" t="s">
        <v>507</v>
      </c>
      <c r="F21" s="239"/>
      <c r="G21" s="239"/>
      <c r="H21" s="239"/>
      <c r="I21" s="238" t="s">
        <v>24</v>
      </c>
      <c r="J21" s="243" t="s">
        <v>1</v>
      </c>
      <c r="K21" s="239"/>
      <c r="L21" s="241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</row>
    <row r="22" spans="1:31" s="242" customFormat="1" ht="6.95" customHeight="1">
      <c r="A22" s="239"/>
      <c r="B22" s="240"/>
      <c r="C22" s="239"/>
      <c r="D22" s="239"/>
      <c r="E22" s="239"/>
      <c r="F22" s="239"/>
      <c r="G22" s="239"/>
      <c r="H22" s="239"/>
      <c r="I22" s="239"/>
      <c r="J22" s="239"/>
      <c r="K22" s="239"/>
      <c r="L22" s="241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</row>
    <row r="23" spans="1:31" s="242" customFormat="1" ht="12" customHeight="1">
      <c r="A23" s="239"/>
      <c r="B23" s="240"/>
      <c r="C23" s="239"/>
      <c r="D23" s="238" t="s">
        <v>29</v>
      </c>
      <c r="E23" s="239"/>
      <c r="F23" s="239"/>
      <c r="G23" s="239"/>
      <c r="H23" s="239"/>
      <c r="I23" s="238" t="s">
        <v>22</v>
      </c>
      <c r="J23" s="243" t="s">
        <v>1</v>
      </c>
      <c r="K23" s="239"/>
      <c r="L23" s="241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</row>
    <row r="24" spans="1:31" s="242" customFormat="1" ht="18" customHeight="1">
      <c r="A24" s="239"/>
      <c r="B24" s="240"/>
      <c r="C24" s="239"/>
      <c r="D24" s="239"/>
      <c r="E24" s="243" t="s">
        <v>507</v>
      </c>
      <c r="F24" s="239"/>
      <c r="G24" s="239"/>
      <c r="H24" s="239"/>
      <c r="I24" s="238" t="s">
        <v>24</v>
      </c>
      <c r="J24" s="243" t="s">
        <v>1</v>
      </c>
      <c r="K24" s="239"/>
      <c r="L24" s="241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</row>
    <row r="25" spans="1:31" s="242" customFormat="1" ht="6.95" customHeight="1">
      <c r="A25" s="239"/>
      <c r="B25" s="240"/>
      <c r="C25" s="239"/>
      <c r="D25" s="239"/>
      <c r="E25" s="239"/>
      <c r="F25" s="239"/>
      <c r="G25" s="239"/>
      <c r="H25" s="239"/>
      <c r="I25" s="239"/>
      <c r="J25" s="239"/>
      <c r="K25" s="239"/>
      <c r="L25" s="241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</row>
    <row r="26" spans="1:31" s="242" customFormat="1" ht="12" customHeight="1">
      <c r="A26" s="239"/>
      <c r="B26" s="240"/>
      <c r="C26" s="239"/>
      <c r="D26" s="238" t="s">
        <v>30</v>
      </c>
      <c r="E26" s="239"/>
      <c r="F26" s="239"/>
      <c r="G26" s="239"/>
      <c r="H26" s="239"/>
      <c r="I26" s="239"/>
      <c r="J26" s="239"/>
      <c r="K26" s="239"/>
      <c r="L26" s="241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</row>
    <row r="27" spans="1:31" s="247" customFormat="1" ht="16.5" customHeight="1">
      <c r="A27" s="244"/>
      <c r="B27" s="245"/>
      <c r="C27" s="244"/>
      <c r="D27" s="244"/>
      <c r="E27" s="435" t="s">
        <v>1</v>
      </c>
      <c r="F27" s="435"/>
      <c r="G27" s="435"/>
      <c r="H27" s="435"/>
      <c r="I27" s="244"/>
      <c r="J27" s="244"/>
      <c r="K27" s="244"/>
      <c r="L27" s="246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</row>
    <row r="28" spans="1:31" s="242" customFormat="1" ht="6.95" customHeight="1">
      <c r="A28" s="239"/>
      <c r="B28" s="240"/>
      <c r="C28" s="239"/>
      <c r="D28" s="239"/>
      <c r="E28" s="239"/>
      <c r="F28" s="239"/>
      <c r="G28" s="239"/>
      <c r="H28" s="239"/>
      <c r="I28" s="239"/>
      <c r="J28" s="239"/>
      <c r="K28" s="239"/>
      <c r="L28" s="241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</row>
    <row r="29" spans="1:31" s="242" customFormat="1" ht="6.95" customHeight="1">
      <c r="A29" s="239"/>
      <c r="B29" s="240"/>
      <c r="C29" s="239"/>
      <c r="D29" s="248"/>
      <c r="E29" s="248"/>
      <c r="F29" s="248"/>
      <c r="G29" s="248"/>
      <c r="H29" s="248"/>
      <c r="I29" s="248"/>
      <c r="J29" s="248"/>
      <c r="K29" s="248"/>
      <c r="L29" s="241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</row>
    <row r="30" spans="1:31" s="242" customFormat="1" ht="25.35" customHeight="1">
      <c r="A30" s="239"/>
      <c r="B30" s="240"/>
      <c r="C30" s="239"/>
      <c r="D30" s="249" t="s">
        <v>31</v>
      </c>
      <c r="E30" s="239"/>
      <c r="F30" s="239"/>
      <c r="G30" s="239"/>
      <c r="H30" s="239"/>
      <c r="I30" s="239"/>
      <c r="J30" s="250">
        <f>ROUND(J129,2)</f>
        <v>0</v>
      </c>
      <c r="K30" s="239"/>
      <c r="L30" s="241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</row>
    <row r="31" spans="1:31" s="242" customFormat="1" ht="6.95" customHeight="1">
      <c r="A31" s="239"/>
      <c r="B31" s="240"/>
      <c r="C31" s="239"/>
      <c r="D31" s="248"/>
      <c r="E31" s="248"/>
      <c r="F31" s="248"/>
      <c r="G31" s="248"/>
      <c r="H31" s="248"/>
      <c r="I31" s="248"/>
      <c r="J31" s="248"/>
      <c r="K31" s="248"/>
      <c r="L31" s="241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</row>
    <row r="32" spans="1:31" s="242" customFormat="1" ht="14.45" customHeight="1">
      <c r="A32" s="239"/>
      <c r="B32" s="240"/>
      <c r="C32" s="239"/>
      <c r="D32" s="239"/>
      <c r="E32" s="239"/>
      <c r="F32" s="251" t="s">
        <v>33</v>
      </c>
      <c r="G32" s="239"/>
      <c r="H32" s="239"/>
      <c r="I32" s="251" t="s">
        <v>32</v>
      </c>
      <c r="J32" s="251" t="s">
        <v>34</v>
      </c>
      <c r="K32" s="239"/>
      <c r="L32" s="241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</row>
    <row r="33" spans="1:31" s="242" customFormat="1" ht="14.45" customHeight="1">
      <c r="A33" s="239"/>
      <c r="B33" s="240"/>
      <c r="C33" s="239"/>
      <c r="D33" s="252" t="s">
        <v>35</v>
      </c>
      <c r="E33" s="238" t="s">
        <v>36</v>
      </c>
      <c r="F33" s="253">
        <f>ROUND((SUM(BE129:BE319)),2)</f>
        <v>0</v>
      </c>
      <c r="G33" s="239"/>
      <c r="H33" s="239"/>
      <c r="I33" s="254">
        <v>0.21</v>
      </c>
      <c r="J33" s="253">
        <f>ROUND(((SUM(BE129:BE319))*I33),2)</f>
        <v>0</v>
      </c>
      <c r="K33" s="239"/>
      <c r="L33" s="241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</row>
    <row r="34" spans="1:31" s="242" customFormat="1" ht="14.45" customHeight="1">
      <c r="A34" s="239"/>
      <c r="B34" s="240"/>
      <c r="C34" s="239"/>
      <c r="D34" s="239"/>
      <c r="E34" s="238" t="s">
        <v>37</v>
      </c>
      <c r="F34" s="253">
        <f>ROUND((SUM(BF129:BF319)),2)</f>
        <v>0</v>
      </c>
      <c r="G34" s="239"/>
      <c r="H34" s="239"/>
      <c r="I34" s="254">
        <v>0.15</v>
      </c>
      <c r="J34" s="253">
        <f>ROUND(((SUM(BF129:BF319))*I34),2)</f>
        <v>0</v>
      </c>
      <c r="K34" s="239"/>
      <c r="L34" s="241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</row>
    <row r="35" spans="1:31" s="242" customFormat="1" ht="14.45" customHeight="1" hidden="1">
      <c r="A35" s="239"/>
      <c r="B35" s="240"/>
      <c r="C35" s="239"/>
      <c r="D35" s="239"/>
      <c r="E35" s="238" t="s">
        <v>38</v>
      </c>
      <c r="F35" s="253">
        <f>ROUND((SUM(BG129:BG319)),2)</f>
        <v>0</v>
      </c>
      <c r="G35" s="239"/>
      <c r="H35" s="239"/>
      <c r="I35" s="254">
        <v>0.21</v>
      </c>
      <c r="J35" s="253">
        <f>0</f>
        <v>0</v>
      </c>
      <c r="K35" s="239"/>
      <c r="L35" s="241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</row>
    <row r="36" spans="1:31" s="242" customFormat="1" ht="14.45" customHeight="1" hidden="1">
      <c r="A36" s="239"/>
      <c r="B36" s="240"/>
      <c r="C36" s="239"/>
      <c r="D36" s="239"/>
      <c r="E36" s="238" t="s">
        <v>39</v>
      </c>
      <c r="F36" s="253">
        <f>ROUND((SUM(BH129:BH319)),2)</f>
        <v>0</v>
      </c>
      <c r="G36" s="239"/>
      <c r="H36" s="239"/>
      <c r="I36" s="254">
        <v>0.15</v>
      </c>
      <c r="J36" s="253">
        <f>0</f>
        <v>0</v>
      </c>
      <c r="K36" s="239"/>
      <c r="L36" s="241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</row>
    <row r="37" spans="1:31" s="242" customFormat="1" ht="14.45" customHeight="1" hidden="1">
      <c r="A37" s="239"/>
      <c r="B37" s="240"/>
      <c r="C37" s="239"/>
      <c r="D37" s="239"/>
      <c r="E37" s="238" t="s">
        <v>40</v>
      </c>
      <c r="F37" s="253">
        <f>ROUND((SUM(BI129:BI319)),2)</f>
        <v>0</v>
      </c>
      <c r="G37" s="239"/>
      <c r="H37" s="239"/>
      <c r="I37" s="254">
        <v>0</v>
      </c>
      <c r="J37" s="253">
        <f>0</f>
        <v>0</v>
      </c>
      <c r="K37" s="239"/>
      <c r="L37" s="241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</row>
    <row r="38" spans="1:31" s="242" customFormat="1" ht="6.95" customHeight="1">
      <c r="A38" s="239"/>
      <c r="B38" s="240"/>
      <c r="C38" s="239"/>
      <c r="D38" s="239"/>
      <c r="E38" s="239"/>
      <c r="F38" s="239"/>
      <c r="G38" s="239"/>
      <c r="H38" s="239"/>
      <c r="I38" s="239"/>
      <c r="J38" s="239"/>
      <c r="K38" s="239"/>
      <c r="L38" s="241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</row>
    <row r="39" spans="1:31" s="242" customFormat="1" ht="25.35" customHeight="1">
      <c r="A39" s="239"/>
      <c r="B39" s="240"/>
      <c r="C39" s="239"/>
      <c r="D39" s="255" t="s">
        <v>41</v>
      </c>
      <c r="E39" s="256"/>
      <c r="F39" s="256"/>
      <c r="G39" s="257" t="s">
        <v>42</v>
      </c>
      <c r="H39" s="258" t="s">
        <v>43</v>
      </c>
      <c r="I39" s="256"/>
      <c r="J39" s="259">
        <f>SUM(J30:J37)</f>
        <v>0</v>
      </c>
      <c r="K39" s="260"/>
      <c r="L39" s="241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</row>
    <row r="40" spans="1:31" s="242" customFormat="1" ht="14.45" customHeight="1">
      <c r="A40" s="239"/>
      <c r="B40" s="240"/>
      <c r="C40" s="239"/>
      <c r="D40" s="239"/>
      <c r="E40" s="239"/>
      <c r="F40" s="239"/>
      <c r="G40" s="239"/>
      <c r="H40" s="239"/>
      <c r="I40" s="239"/>
      <c r="J40" s="239"/>
      <c r="K40" s="239"/>
      <c r="L40" s="241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</row>
    <row r="41" spans="2:12" ht="14.45" customHeight="1">
      <c r="B41" s="235"/>
      <c r="L41" s="235"/>
    </row>
    <row r="42" spans="2:12" ht="14.45" customHeight="1">
      <c r="B42" s="235"/>
      <c r="L42" s="235"/>
    </row>
    <row r="43" spans="2:12" ht="14.45" customHeight="1">
      <c r="B43" s="235"/>
      <c r="L43" s="235"/>
    </row>
    <row r="44" spans="2:12" ht="14.45" customHeight="1">
      <c r="B44" s="235"/>
      <c r="L44" s="235"/>
    </row>
    <row r="45" spans="2:12" ht="14.45" customHeight="1">
      <c r="B45" s="235"/>
      <c r="L45" s="235"/>
    </row>
    <row r="46" spans="2:12" ht="14.45" customHeight="1">
      <c r="B46" s="235"/>
      <c r="L46" s="235"/>
    </row>
    <row r="47" spans="2:12" ht="14.45" customHeight="1">
      <c r="B47" s="235"/>
      <c r="L47" s="235"/>
    </row>
    <row r="48" spans="2:12" ht="14.45" customHeight="1">
      <c r="B48" s="235"/>
      <c r="L48" s="235"/>
    </row>
    <row r="49" spans="2:12" ht="14.45" customHeight="1">
      <c r="B49" s="235"/>
      <c r="L49" s="235"/>
    </row>
    <row r="50" spans="2:12" s="242" customFormat="1" ht="14.45" customHeight="1">
      <c r="B50" s="241"/>
      <c r="D50" s="261" t="s">
        <v>44</v>
      </c>
      <c r="E50" s="262"/>
      <c r="F50" s="262"/>
      <c r="G50" s="261" t="s">
        <v>45</v>
      </c>
      <c r="H50" s="262"/>
      <c r="I50" s="262"/>
      <c r="J50" s="262"/>
      <c r="K50" s="262"/>
      <c r="L50" s="241"/>
    </row>
    <row r="51" spans="2:12" ht="12">
      <c r="B51" s="235"/>
      <c r="L51" s="235"/>
    </row>
    <row r="52" spans="2:12" ht="12">
      <c r="B52" s="235"/>
      <c r="L52" s="235"/>
    </row>
    <row r="53" spans="2:12" ht="12">
      <c r="B53" s="235"/>
      <c r="L53" s="235"/>
    </row>
    <row r="54" spans="2:12" ht="12">
      <c r="B54" s="235"/>
      <c r="L54" s="235"/>
    </row>
    <row r="55" spans="2:12" ht="12">
      <c r="B55" s="235"/>
      <c r="L55" s="235"/>
    </row>
    <row r="56" spans="2:12" ht="12">
      <c r="B56" s="235"/>
      <c r="L56" s="235"/>
    </row>
    <row r="57" spans="2:12" ht="12">
      <c r="B57" s="235"/>
      <c r="L57" s="235"/>
    </row>
    <row r="58" spans="2:12" ht="12">
      <c r="B58" s="235"/>
      <c r="L58" s="235"/>
    </row>
    <row r="59" spans="2:12" ht="12">
      <c r="B59" s="235"/>
      <c r="L59" s="235"/>
    </row>
    <row r="60" spans="2:12" ht="12">
      <c r="B60" s="235"/>
      <c r="L60" s="235"/>
    </row>
    <row r="61" spans="1:31" s="242" customFormat="1" ht="12.75">
      <c r="A61" s="239"/>
      <c r="B61" s="240"/>
      <c r="C61" s="239"/>
      <c r="D61" s="263" t="s">
        <v>46</v>
      </c>
      <c r="E61" s="264"/>
      <c r="F61" s="265" t="s">
        <v>47</v>
      </c>
      <c r="G61" s="263" t="s">
        <v>46</v>
      </c>
      <c r="H61" s="264"/>
      <c r="I61" s="264"/>
      <c r="J61" s="266" t="s">
        <v>47</v>
      </c>
      <c r="K61" s="264"/>
      <c r="L61" s="241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</row>
    <row r="62" spans="2:12" ht="12">
      <c r="B62" s="235"/>
      <c r="L62" s="235"/>
    </row>
    <row r="63" spans="2:12" ht="12">
      <c r="B63" s="235"/>
      <c r="L63" s="235"/>
    </row>
    <row r="64" spans="2:12" ht="12">
      <c r="B64" s="235"/>
      <c r="L64" s="235"/>
    </row>
    <row r="65" spans="1:31" s="242" customFormat="1" ht="12.75">
      <c r="A65" s="239"/>
      <c r="B65" s="240"/>
      <c r="C65" s="239"/>
      <c r="D65" s="261" t="s">
        <v>48</v>
      </c>
      <c r="E65" s="267"/>
      <c r="F65" s="267"/>
      <c r="G65" s="261" t="s">
        <v>49</v>
      </c>
      <c r="H65" s="267"/>
      <c r="I65" s="267"/>
      <c r="J65" s="267"/>
      <c r="K65" s="267"/>
      <c r="L65" s="241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</row>
    <row r="66" spans="2:12" ht="12">
      <c r="B66" s="235"/>
      <c r="L66" s="235"/>
    </row>
    <row r="67" spans="2:12" ht="12">
      <c r="B67" s="235"/>
      <c r="L67" s="235"/>
    </row>
    <row r="68" spans="2:12" ht="12">
      <c r="B68" s="235"/>
      <c r="L68" s="235"/>
    </row>
    <row r="69" spans="2:12" ht="12">
      <c r="B69" s="235"/>
      <c r="L69" s="235"/>
    </row>
    <row r="70" spans="2:12" ht="12">
      <c r="B70" s="235"/>
      <c r="L70" s="235"/>
    </row>
    <row r="71" spans="2:12" ht="12">
      <c r="B71" s="235"/>
      <c r="L71" s="235"/>
    </row>
    <row r="72" spans="2:12" ht="12">
      <c r="B72" s="235"/>
      <c r="L72" s="235"/>
    </row>
    <row r="73" spans="2:12" ht="12">
      <c r="B73" s="235"/>
      <c r="L73" s="235"/>
    </row>
    <row r="74" spans="2:12" ht="12">
      <c r="B74" s="235"/>
      <c r="L74" s="235"/>
    </row>
    <row r="75" spans="2:12" ht="12">
      <c r="B75" s="235"/>
      <c r="L75" s="235"/>
    </row>
    <row r="76" spans="1:31" s="242" customFormat="1" ht="12.75">
      <c r="A76" s="239"/>
      <c r="B76" s="240"/>
      <c r="C76" s="239"/>
      <c r="D76" s="263" t="s">
        <v>46</v>
      </c>
      <c r="E76" s="264"/>
      <c r="F76" s="265" t="s">
        <v>47</v>
      </c>
      <c r="G76" s="263" t="s">
        <v>46</v>
      </c>
      <c r="H76" s="264"/>
      <c r="I76" s="264"/>
      <c r="J76" s="266" t="s">
        <v>47</v>
      </c>
      <c r="K76" s="264"/>
      <c r="L76" s="241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</row>
    <row r="77" spans="1:31" s="242" customFormat="1" ht="14.45" customHeight="1">
      <c r="A77" s="239"/>
      <c r="B77" s="268"/>
      <c r="C77" s="269"/>
      <c r="D77" s="269"/>
      <c r="E77" s="269"/>
      <c r="F77" s="269"/>
      <c r="G77" s="269"/>
      <c r="H77" s="269"/>
      <c r="I77" s="269"/>
      <c r="J77" s="269"/>
      <c r="K77" s="269"/>
      <c r="L77" s="241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</row>
    <row r="81" spans="1:31" s="242" customFormat="1" ht="6.95" customHeight="1">
      <c r="A81" s="239"/>
      <c r="B81" s="270"/>
      <c r="C81" s="271"/>
      <c r="D81" s="271"/>
      <c r="E81" s="271"/>
      <c r="F81" s="271"/>
      <c r="G81" s="271"/>
      <c r="H81" s="271"/>
      <c r="I81" s="271"/>
      <c r="J81" s="271"/>
      <c r="K81" s="271"/>
      <c r="L81" s="241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  <c r="AE81" s="239"/>
    </row>
    <row r="82" spans="1:31" s="242" customFormat="1" ht="24.95" customHeight="1">
      <c r="A82" s="239"/>
      <c r="B82" s="240"/>
      <c r="C82" s="236" t="s">
        <v>136</v>
      </c>
      <c r="D82" s="239"/>
      <c r="E82" s="239"/>
      <c r="F82" s="239"/>
      <c r="G82" s="239"/>
      <c r="H82" s="239"/>
      <c r="I82" s="239"/>
      <c r="J82" s="239"/>
      <c r="K82" s="239"/>
      <c r="L82" s="241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</row>
    <row r="83" spans="1:31" s="242" customFormat="1" ht="6.95" customHeight="1">
      <c r="A83" s="239"/>
      <c r="B83" s="240"/>
      <c r="C83" s="239"/>
      <c r="D83" s="239"/>
      <c r="E83" s="239"/>
      <c r="F83" s="239"/>
      <c r="G83" s="239"/>
      <c r="H83" s="239"/>
      <c r="I83" s="239"/>
      <c r="J83" s="239"/>
      <c r="K83" s="239"/>
      <c r="L83" s="241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</row>
    <row r="84" spans="1:31" s="242" customFormat="1" ht="12" customHeight="1">
      <c r="A84" s="239"/>
      <c r="B84" s="240"/>
      <c r="C84" s="238" t="s">
        <v>14</v>
      </c>
      <c r="D84" s="239"/>
      <c r="E84" s="239"/>
      <c r="F84" s="239"/>
      <c r="G84" s="239"/>
      <c r="H84" s="239"/>
      <c r="I84" s="239"/>
      <c r="J84" s="239"/>
      <c r="K84" s="239"/>
      <c r="L84" s="241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</row>
    <row r="85" spans="1:31" s="242" customFormat="1" ht="16.5" customHeight="1">
      <c r="A85" s="239"/>
      <c r="B85" s="240"/>
      <c r="C85" s="239"/>
      <c r="D85" s="239"/>
      <c r="E85" s="431" t="str">
        <f>E7</f>
        <v>Park Prokopa Holého v Liberci</v>
      </c>
      <c r="F85" s="432"/>
      <c r="G85" s="432"/>
      <c r="H85" s="432"/>
      <c r="I85" s="239"/>
      <c r="J85" s="239"/>
      <c r="K85" s="239"/>
      <c r="L85" s="241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</row>
    <row r="86" spans="1:31" s="242" customFormat="1" ht="12" customHeight="1">
      <c r="A86" s="239"/>
      <c r="B86" s="240"/>
      <c r="C86" s="238" t="s">
        <v>132</v>
      </c>
      <c r="D86" s="239"/>
      <c r="E86" s="239"/>
      <c r="F86" s="239"/>
      <c r="G86" s="239"/>
      <c r="H86" s="239"/>
      <c r="I86" s="239"/>
      <c r="J86" s="239"/>
      <c r="K86" s="239"/>
      <c r="L86" s="241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</row>
    <row r="87" spans="1:31" s="242" customFormat="1" ht="16.5" customHeight="1">
      <c r="A87" s="239"/>
      <c r="B87" s="240"/>
      <c r="C87" s="239"/>
      <c r="D87" s="239"/>
      <c r="E87" s="429" t="str">
        <f>E9</f>
        <v>SO 101 - Oprava parkových cest Prokopa Holého v Liberci</v>
      </c>
      <c r="F87" s="430"/>
      <c r="G87" s="430"/>
      <c r="H87" s="430"/>
      <c r="I87" s="239"/>
      <c r="J87" s="239"/>
      <c r="K87" s="239"/>
      <c r="L87" s="241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</row>
    <row r="88" spans="1:31" s="242" customFormat="1" ht="6.95" customHeight="1">
      <c r="A88" s="239"/>
      <c r="B88" s="240"/>
      <c r="C88" s="239"/>
      <c r="D88" s="239"/>
      <c r="E88" s="239"/>
      <c r="F88" s="239"/>
      <c r="G88" s="239"/>
      <c r="H88" s="239"/>
      <c r="I88" s="239"/>
      <c r="J88" s="239"/>
      <c r="K88" s="239"/>
      <c r="L88" s="241"/>
      <c r="S88" s="239"/>
      <c r="T88" s="239"/>
      <c r="U88" s="239"/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</row>
    <row r="89" spans="1:31" s="242" customFormat="1" ht="12" customHeight="1">
      <c r="A89" s="239"/>
      <c r="B89" s="240"/>
      <c r="C89" s="238" t="s">
        <v>18</v>
      </c>
      <c r="D89" s="239"/>
      <c r="E89" s="239"/>
      <c r="F89" s="243" t="str">
        <f>F12</f>
        <v>Liberec</v>
      </c>
      <c r="G89" s="239"/>
      <c r="H89" s="239"/>
      <c r="I89" s="238" t="s">
        <v>20</v>
      </c>
      <c r="J89" s="272" t="str">
        <f>IF(J12="","",J12)</f>
        <v>vyplň údaj</v>
      </c>
      <c r="K89" s="239"/>
      <c r="L89" s="241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</row>
    <row r="90" spans="1:31" s="242" customFormat="1" ht="6.95" customHeight="1">
      <c r="A90" s="239"/>
      <c r="B90" s="240"/>
      <c r="C90" s="239"/>
      <c r="D90" s="239"/>
      <c r="E90" s="239"/>
      <c r="F90" s="239"/>
      <c r="G90" s="239"/>
      <c r="H90" s="239"/>
      <c r="I90" s="239"/>
      <c r="J90" s="239"/>
      <c r="K90" s="239"/>
      <c r="L90" s="241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</row>
    <row r="91" spans="1:31" s="242" customFormat="1" ht="15.2" customHeight="1">
      <c r="A91" s="239"/>
      <c r="B91" s="240"/>
      <c r="C91" s="238" t="s">
        <v>21</v>
      </c>
      <c r="D91" s="239"/>
      <c r="E91" s="239"/>
      <c r="F91" s="243" t="str">
        <f>E15</f>
        <v>Statutární město Liberec</v>
      </c>
      <c r="G91" s="239"/>
      <c r="H91" s="239"/>
      <c r="I91" s="238" t="s">
        <v>27</v>
      </c>
      <c r="J91" s="273" t="str">
        <f>E21</f>
        <v>ALB expert s.r.o.</v>
      </c>
      <c r="K91" s="239"/>
      <c r="L91" s="241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  <c r="AE91" s="239"/>
    </row>
    <row r="92" spans="1:31" s="242" customFormat="1" ht="15.2" customHeight="1">
      <c r="A92" s="239"/>
      <c r="B92" s="240"/>
      <c r="C92" s="238" t="s">
        <v>25</v>
      </c>
      <c r="D92" s="239"/>
      <c r="E92" s="239"/>
      <c r="F92" s="243" t="str">
        <f>IF(E18="","",E18)</f>
        <v>vyplň údaj</v>
      </c>
      <c r="G92" s="239"/>
      <c r="H92" s="239"/>
      <c r="I92" s="238" t="s">
        <v>29</v>
      </c>
      <c r="J92" s="273" t="str">
        <f>E24</f>
        <v>ALB expert s.r.o.</v>
      </c>
      <c r="K92" s="239"/>
      <c r="L92" s="241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</row>
    <row r="93" spans="1:31" s="242" customFormat="1" ht="10.35" customHeight="1">
      <c r="A93" s="239"/>
      <c r="B93" s="240"/>
      <c r="C93" s="239"/>
      <c r="D93" s="239"/>
      <c r="E93" s="239"/>
      <c r="F93" s="239"/>
      <c r="G93" s="239"/>
      <c r="H93" s="239"/>
      <c r="I93" s="239"/>
      <c r="J93" s="239"/>
      <c r="K93" s="239"/>
      <c r="L93" s="241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</row>
    <row r="94" spans="1:31" s="242" customFormat="1" ht="29.25" customHeight="1">
      <c r="A94" s="239"/>
      <c r="B94" s="240"/>
      <c r="C94" s="274" t="s">
        <v>137</v>
      </c>
      <c r="D94" s="239"/>
      <c r="E94" s="239"/>
      <c r="F94" s="239"/>
      <c r="G94" s="239"/>
      <c r="H94" s="239"/>
      <c r="I94" s="239"/>
      <c r="J94" s="275" t="s">
        <v>138</v>
      </c>
      <c r="K94" s="239"/>
      <c r="L94" s="241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</row>
    <row r="95" spans="1:31" s="242" customFormat="1" ht="10.35" customHeight="1">
      <c r="A95" s="239"/>
      <c r="B95" s="240"/>
      <c r="C95" s="239"/>
      <c r="D95" s="239"/>
      <c r="E95" s="239"/>
      <c r="F95" s="239"/>
      <c r="G95" s="239"/>
      <c r="H95" s="239"/>
      <c r="I95" s="239"/>
      <c r="J95" s="239"/>
      <c r="K95" s="239"/>
      <c r="L95" s="241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</row>
    <row r="96" spans="1:47" s="242" customFormat="1" ht="22.9" customHeight="1">
      <c r="A96" s="239"/>
      <c r="B96" s="240"/>
      <c r="C96" s="276" t="s">
        <v>139</v>
      </c>
      <c r="D96" s="239"/>
      <c r="E96" s="239"/>
      <c r="F96" s="239"/>
      <c r="G96" s="239"/>
      <c r="H96" s="239"/>
      <c r="I96" s="239"/>
      <c r="J96" s="250">
        <f>J129</f>
        <v>0</v>
      </c>
      <c r="K96" s="239"/>
      <c r="L96" s="241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U96" s="232" t="s">
        <v>140</v>
      </c>
    </row>
    <row r="97" spans="2:12" s="277" customFormat="1" ht="24.95" customHeight="1">
      <c r="B97" s="278"/>
      <c r="D97" s="279" t="s">
        <v>141</v>
      </c>
      <c r="E97" s="280"/>
      <c r="F97" s="280"/>
      <c r="G97" s="280"/>
      <c r="H97" s="280"/>
      <c r="I97" s="280"/>
      <c r="J97" s="281">
        <f>J130</f>
        <v>0</v>
      </c>
      <c r="L97" s="278"/>
    </row>
    <row r="98" spans="2:12" s="282" customFormat="1" ht="19.9" customHeight="1">
      <c r="B98" s="283"/>
      <c r="D98" s="284" t="s">
        <v>142</v>
      </c>
      <c r="E98" s="285"/>
      <c r="F98" s="285"/>
      <c r="G98" s="285"/>
      <c r="H98" s="285"/>
      <c r="I98" s="285"/>
      <c r="J98" s="286">
        <f>J131</f>
        <v>0</v>
      </c>
      <c r="L98" s="283"/>
    </row>
    <row r="99" spans="2:12" s="282" customFormat="1" ht="19.9" customHeight="1">
      <c r="B99" s="283"/>
      <c r="D99" s="284" t="s">
        <v>290</v>
      </c>
      <c r="E99" s="285"/>
      <c r="F99" s="285"/>
      <c r="G99" s="285"/>
      <c r="H99" s="285"/>
      <c r="I99" s="285"/>
      <c r="J99" s="286">
        <f>J186</f>
        <v>0</v>
      </c>
      <c r="L99" s="283"/>
    </row>
    <row r="100" spans="2:12" s="282" customFormat="1" ht="19.9" customHeight="1">
      <c r="B100" s="283"/>
      <c r="D100" s="284" t="s">
        <v>143</v>
      </c>
      <c r="E100" s="285"/>
      <c r="F100" s="285"/>
      <c r="G100" s="285"/>
      <c r="H100" s="285"/>
      <c r="I100" s="285"/>
      <c r="J100" s="286">
        <f>J203</f>
        <v>0</v>
      </c>
      <c r="L100" s="283"/>
    </row>
    <row r="101" spans="2:12" s="282" customFormat="1" ht="19.9" customHeight="1">
      <c r="B101" s="283"/>
      <c r="D101" s="284" t="s">
        <v>222</v>
      </c>
      <c r="E101" s="285"/>
      <c r="F101" s="285"/>
      <c r="G101" s="285"/>
      <c r="H101" s="285"/>
      <c r="I101" s="285"/>
      <c r="J101" s="286">
        <f>J243</f>
        <v>0</v>
      </c>
      <c r="L101" s="283"/>
    </row>
    <row r="102" spans="2:12" s="282" customFormat="1" ht="19.9" customHeight="1">
      <c r="B102" s="283"/>
      <c r="D102" s="284" t="s">
        <v>144</v>
      </c>
      <c r="E102" s="285"/>
      <c r="F102" s="285"/>
      <c r="G102" s="285"/>
      <c r="H102" s="285"/>
      <c r="I102" s="285"/>
      <c r="J102" s="286">
        <f>J268</f>
        <v>0</v>
      </c>
      <c r="L102" s="283"/>
    </row>
    <row r="103" spans="2:12" s="282" customFormat="1" ht="19.9" customHeight="1">
      <c r="B103" s="283"/>
      <c r="D103" s="284" t="s">
        <v>145</v>
      </c>
      <c r="E103" s="285"/>
      <c r="F103" s="285"/>
      <c r="G103" s="285"/>
      <c r="H103" s="285"/>
      <c r="I103" s="285"/>
      <c r="J103" s="286">
        <f>J283</f>
        <v>0</v>
      </c>
      <c r="L103" s="283"/>
    </row>
    <row r="104" spans="2:12" s="277" customFormat="1" ht="24.95" customHeight="1">
      <c r="B104" s="278"/>
      <c r="D104" s="279" t="s">
        <v>510</v>
      </c>
      <c r="E104" s="280"/>
      <c r="F104" s="280"/>
      <c r="G104" s="280"/>
      <c r="H104" s="280"/>
      <c r="I104" s="280"/>
      <c r="J104" s="281">
        <f>J285</f>
        <v>0</v>
      </c>
      <c r="L104" s="278"/>
    </row>
    <row r="105" spans="2:12" s="282" customFormat="1" ht="19.9" customHeight="1">
      <c r="B105" s="283"/>
      <c r="D105" s="284" t="s">
        <v>511</v>
      </c>
      <c r="E105" s="285"/>
      <c r="F105" s="285"/>
      <c r="G105" s="285"/>
      <c r="H105" s="285"/>
      <c r="I105" s="285"/>
      <c r="J105" s="286">
        <f>J286</f>
        <v>0</v>
      </c>
      <c r="L105" s="283"/>
    </row>
    <row r="106" spans="2:12" s="277" customFormat="1" ht="24.95" customHeight="1">
      <c r="B106" s="278"/>
      <c r="D106" s="279" t="s">
        <v>482</v>
      </c>
      <c r="E106" s="280"/>
      <c r="F106" s="280"/>
      <c r="G106" s="280"/>
      <c r="H106" s="280"/>
      <c r="I106" s="280"/>
      <c r="J106" s="281">
        <f>J313</f>
        <v>0</v>
      </c>
      <c r="L106" s="278"/>
    </row>
    <row r="107" spans="2:12" s="282" customFormat="1" ht="19.9" customHeight="1">
      <c r="B107" s="283"/>
      <c r="D107" s="284" t="s">
        <v>512</v>
      </c>
      <c r="E107" s="285"/>
      <c r="F107" s="285"/>
      <c r="G107" s="285"/>
      <c r="H107" s="285"/>
      <c r="I107" s="285"/>
      <c r="J107" s="286">
        <f>J314</f>
        <v>0</v>
      </c>
      <c r="L107" s="283"/>
    </row>
    <row r="108" spans="2:12" s="282" customFormat="1" ht="19.9" customHeight="1">
      <c r="B108" s="283"/>
      <c r="D108" s="284" t="s">
        <v>483</v>
      </c>
      <c r="E108" s="285"/>
      <c r="F108" s="285"/>
      <c r="G108" s="285"/>
      <c r="H108" s="285"/>
      <c r="I108" s="285"/>
      <c r="J108" s="286">
        <f>J316</f>
        <v>0</v>
      </c>
      <c r="L108" s="283"/>
    </row>
    <row r="109" spans="2:12" s="282" customFormat="1" ht="19.9" customHeight="1">
      <c r="B109" s="283"/>
      <c r="D109" s="284" t="s">
        <v>485</v>
      </c>
      <c r="E109" s="285"/>
      <c r="F109" s="285"/>
      <c r="G109" s="285"/>
      <c r="H109" s="285"/>
      <c r="I109" s="285"/>
      <c r="J109" s="286">
        <f>J318</f>
        <v>0</v>
      </c>
      <c r="L109" s="283"/>
    </row>
    <row r="110" spans="1:31" s="242" customFormat="1" ht="21.75" customHeight="1">
      <c r="A110" s="239"/>
      <c r="B110" s="240"/>
      <c r="C110" s="239"/>
      <c r="D110" s="239"/>
      <c r="E110" s="239"/>
      <c r="F110" s="239"/>
      <c r="G110" s="239"/>
      <c r="H110" s="239"/>
      <c r="I110" s="239"/>
      <c r="J110" s="239"/>
      <c r="K110" s="239"/>
      <c r="L110" s="241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</row>
    <row r="111" spans="1:31" s="242" customFormat="1" ht="6.95" customHeight="1">
      <c r="A111" s="239"/>
      <c r="B111" s="268"/>
      <c r="C111" s="269"/>
      <c r="D111" s="269"/>
      <c r="E111" s="269"/>
      <c r="F111" s="269"/>
      <c r="G111" s="269"/>
      <c r="H111" s="269"/>
      <c r="I111" s="269"/>
      <c r="J111" s="269"/>
      <c r="K111" s="269"/>
      <c r="L111" s="241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</row>
    <row r="115" spans="1:31" s="242" customFormat="1" ht="6.95" customHeight="1">
      <c r="A115" s="239"/>
      <c r="B115" s="270"/>
      <c r="C115" s="271"/>
      <c r="D115" s="271"/>
      <c r="E115" s="271"/>
      <c r="F115" s="271"/>
      <c r="G115" s="271"/>
      <c r="H115" s="271"/>
      <c r="I115" s="271"/>
      <c r="J115" s="271"/>
      <c r="K115" s="271"/>
      <c r="L115" s="241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</row>
    <row r="116" spans="1:31" s="242" customFormat="1" ht="24.95" customHeight="1">
      <c r="A116" s="239"/>
      <c r="B116" s="240"/>
      <c r="C116" s="236" t="s">
        <v>146</v>
      </c>
      <c r="D116" s="239"/>
      <c r="E116" s="239"/>
      <c r="F116" s="239"/>
      <c r="G116" s="239"/>
      <c r="H116" s="239"/>
      <c r="I116" s="239"/>
      <c r="J116" s="239"/>
      <c r="K116" s="239"/>
      <c r="L116" s="241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</row>
    <row r="117" spans="1:31" s="242" customFormat="1" ht="6.95" customHeight="1">
      <c r="A117" s="239"/>
      <c r="B117" s="240"/>
      <c r="C117" s="239"/>
      <c r="D117" s="239"/>
      <c r="E117" s="239"/>
      <c r="F117" s="239"/>
      <c r="G117" s="239"/>
      <c r="H117" s="239"/>
      <c r="I117" s="239"/>
      <c r="J117" s="239"/>
      <c r="K117" s="239"/>
      <c r="L117" s="241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</row>
    <row r="118" spans="1:31" s="242" customFormat="1" ht="12" customHeight="1">
      <c r="A118" s="239"/>
      <c r="B118" s="240"/>
      <c r="C118" s="238" t="s">
        <v>14</v>
      </c>
      <c r="D118" s="239"/>
      <c r="E118" s="239"/>
      <c r="F118" s="239"/>
      <c r="G118" s="239"/>
      <c r="H118" s="239"/>
      <c r="I118" s="239"/>
      <c r="J118" s="239"/>
      <c r="K118" s="239"/>
      <c r="L118" s="241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  <c r="AE118" s="239"/>
    </row>
    <row r="119" spans="1:31" s="242" customFormat="1" ht="16.5" customHeight="1">
      <c r="A119" s="239"/>
      <c r="B119" s="240"/>
      <c r="C119" s="239"/>
      <c r="D119" s="239"/>
      <c r="E119" s="431" t="str">
        <f>E7</f>
        <v>Park Prokopa Holého v Liberci</v>
      </c>
      <c r="F119" s="432"/>
      <c r="G119" s="432"/>
      <c r="H119" s="432"/>
      <c r="I119" s="239"/>
      <c r="J119" s="239"/>
      <c r="K119" s="239"/>
      <c r="L119" s="241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239"/>
      <c r="AD119" s="239"/>
      <c r="AE119" s="239"/>
    </row>
    <row r="120" spans="1:31" s="242" customFormat="1" ht="12" customHeight="1">
      <c r="A120" s="239"/>
      <c r="B120" s="240"/>
      <c r="C120" s="238" t="s">
        <v>132</v>
      </c>
      <c r="D120" s="239"/>
      <c r="E120" s="239"/>
      <c r="F120" s="239"/>
      <c r="G120" s="239"/>
      <c r="H120" s="239"/>
      <c r="I120" s="239"/>
      <c r="J120" s="239"/>
      <c r="K120" s="239"/>
      <c r="L120" s="241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</row>
    <row r="121" spans="1:31" s="242" customFormat="1" ht="16.5" customHeight="1">
      <c r="A121" s="239"/>
      <c r="B121" s="240"/>
      <c r="C121" s="239"/>
      <c r="D121" s="239"/>
      <c r="E121" s="429" t="str">
        <f>E9</f>
        <v>SO 101 - Oprava parkových cest Prokopa Holého v Liberci</v>
      </c>
      <c r="F121" s="430"/>
      <c r="G121" s="430"/>
      <c r="H121" s="430"/>
      <c r="I121" s="239"/>
      <c r="J121" s="239"/>
      <c r="K121" s="239"/>
      <c r="L121" s="241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</row>
    <row r="122" spans="1:31" s="242" customFormat="1" ht="6.95" customHeight="1">
      <c r="A122" s="239"/>
      <c r="B122" s="240"/>
      <c r="C122" s="239"/>
      <c r="D122" s="239"/>
      <c r="E122" s="239"/>
      <c r="F122" s="239"/>
      <c r="G122" s="239"/>
      <c r="H122" s="239"/>
      <c r="I122" s="239"/>
      <c r="J122" s="239"/>
      <c r="K122" s="239"/>
      <c r="L122" s="241"/>
      <c r="S122" s="239"/>
      <c r="T122" s="239"/>
      <c r="U122" s="239"/>
      <c r="V122" s="239"/>
      <c r="W122" s="239"/>
      <c r="X122" s="239"/>
      <c r="Y122" s="239"/>
      <c r="Z122" s="239"/>
      <c r="AA122" s="239"/>
      <c r="AB122" s="239"/>
      <c r="AC122" s="239"/>
      <c r="AD122" s="239"/>
      <c r="AE122" s="239"/>
    </row>
    <row r="123" spans="1:31" s="242" customFormat="1" ht="12" customHeight="1">
      <c r="A123" s="239"/>
      <c r="B123" s="240"/>
      <c r="C123" s="238" t="s">
        <v>18</v>
      </c>
      <c r="D123" s="239"/>
      <c r="E123" s="239"/>
      <c r="F123" s="243" t="str">
        <f>F12</f>
        <v>Liberec</v>
      </c>
      <c r="G123" s="239"/>
      <c r="H123" s="239"/>
      <c r="I123" s="238" t="s">
        <v>20</v>
      </c>
      <c r="J123" s="272" t="str">
        <f>IF(J12="","",J12)</f>
        <v>vyplň údaj</v>
      </c>
      <c r="K123" s="239"/>
      <c r="L123" s="241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  <c r="AE123" s="239"/>
    </row>
    <row r="124" spans="1:31" s="242" customFormat="1" ht="6.95" customHeight="1">
      <c r="A124" s="239"/>
      <c r="B124" s="240"/>
      <c r="C124" s="239"/>
      <c r="D124" s="239"/>
      <c r="E124" s="239"/>
      <c r="F124" s="239"/>
      <c r="G124" s="239"/>
      <c r="H124" s="239"/>
      <c r="I124" s="239"/>
      <c r="J124" s="239"/>
      <c r="K124" s="239"/>
      <c r="L124" s="241"/>
      <c r="S124" s="239"/>
      <c r="T124" s="239"/>
      <c r="U124" s="239"/>
      <c r="V124" s="239"/>
      <c r="W124" s="239"/>
      <c r="X124" s="239"/>
      <c r="Y124" s="239"/>
      <c r="Z124" s="239"/>
      <c r="AA124" s="239"/>
      <c r="AB124" s="239"/>
      <c r="AC124" s="239"/>
      <c r="AD124" s="239"/>
      <c r="AE124" s="239"/>
    </row>
    <row r="125" spans="1:31" s="242" customFormat="1" ht="15.2" customHeight="1">
      <c r="A125" s="239"/>
      <c r="B125" s="240"/>
      <c r="C125" s="238" t="s">
        <v>21</v>
      </c>
      <c r="D125" s="239"/>
      <c r="E125" s="239"/>
      <c r="F125" s="243" t="str">
        <f>E15</f>
        <v>Statutární město Liberec</v>
      </c>
      <c r="G125" s="239"/>
      <c r="H125" s="239"/>
      <c r="I125" s="238" t="s">
        <v>27</v>
      </c>
      <c r="J125" s="273" t="str">
        <f>E21</f>
        <v>ALB expert s.r.o.</v>
      </c>
      <c r="K125" s="239"/>
      <c r="L125" s="241"/>
      <c r="S125" s="239"/>
      <c r="T125" s="239"/>
      <c r="U125" s="239"/>
      <c r="V125" s="239"/>
      <c r="W125" s="239"/>
      <c r="X125" s="239"/>
      <c r="Y125" s="239"/>
      <c r="Z125" s="239"/>
      <c r="AA125" s="239"/>
      <c r="AB125" s="239"/>
      <c r="AC125" s="239"/>
      <c r="AD125" s="239"/>
      <c r="AE125" s="239"/>
    </row>
    <row r="126" spans="1:31" s="242" customFormat="1" ht="15.2" customHeight="1">
      <c r="A126" s="239"/>
      <c r="B126" s="240"/>
      <c r="C126" s="238" t="s">
        <v>25</v>
      </c>
      <c r="D126" s="239"/>
      <c r="E126" s="239"/>
      <c r="F126" s="243" t="str">
        <f>IF(E18="","",E18)</f>
        <v>vyplň údaj</v>
      </c>
      <c r="G126" s="239"/>
      <c r="H126" s="239"/>
      <c r="I126" s="238" t="s">
        <v>29</v>
      </c>
      <c r="J126" s="273" t="str">
        <f>E24</f>
        <v>ALB expert s.r.o.</v>
      </c>
      <c r="K126" s="239"/>
      <c r="L126" s="241"/>
      <c r="S126" s="239"/>
      <c r="T126" s="239"/>
      <c r="U126" s="239"/>
      <c r="V126" s="239"/>
      <c r="W126" s="239"/>
      <c r="X126" s="239"/>
      <c r="Y126" s="239"/>
      <c r="Z126" s="239"/>
      <c r="AA126" s="239"/>
      <c r="AB126" s="239"/>
      <c r="AC126" s="239"/>
      <c r="AD126" s="239"/>
      <c r="AE126" s="239"/>
    </row>
    <row r="127" spans="1:31" s="242" customFormat="1" ht="10.35" customHeight="1">
      <c r="A127" s="239"/>
      <c r="B127" s="240"/>
      <c r="C127" s="239"/>
      <c r="D127" s="239"/>
      <c r="E127" s="239"/>
      <c r="F127" s="239"/>
      <c r="G127" s="239"/>
      <c r="H127" s="239"/>
      <c r="I127" s="239"/>
      <c r="J127" s="239"/>
      <c r="K127" s="239"/>
      <c r="L127" s="241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</row>
    <row r="128" spans="1:31" s="297" customFormat="1" ht="29.25" customHeight="1">
      <c r="A128" s="287"/>
      <c r="B128" s="288"/>
      <c r="C128" s="289" t="s">
        <v>147</v>
      </c>
      <c r="D128" s="290" t="s">
        <v>56</v>
      </c>
      <c r="E128" s="290" t="s">
        <v>52</v>
      </c>
      <c r="F128" s="290" t="s">
        <v>53</v>
      </c>
      <c r="G128" s="290" t="s">
        <v>148</v>
      </c>
      <c r="H128" s="290" t="s">
        <v>149</v>
      </c>
      <c r="I128" s="290" t="s">
        <v>150</v>
      </c>
      <c r="J128" s="291" t="s">
        <v>138</v>
      </c>
      <c r="K128" s="292" t="s">
        <v>151</v>
      </c>
      <c r="L128" s="293"/>
      <c r="M128" s="294" t="s">
        <v>1</v>
      </c>
      <c r="N128" s="295" t="s">
        <v>35</v>
      </c>
      <c r="O128" s="295" t="s">
        <v>152</v>
      </c>
      <c r="P128" s="295" t="s">
        <v>153</v>
      </c>
      <c r="Q128" s="295" t="s">
        <v>154</v>
      </c>
      <c r="R128" s="295" t="s">
        <v>155</v>
      </c>
      <c r="S128" s="295" t="s">
        <v>156</v>
      </c>
      <c r="T128" s="296" t="s">
        <v>157</v>
      </c>
      <c r="U128" s="287"/>
      <c r="V128" s="287"/>
      <c r="W128" s="287"/>
      <c r="X128" s="287"/>
      <c r="Y128" s="287"/>
      <c r="Z128" s="287"/>
      <c r="AA128" s="287"/>
      <c r="AB128" s="287"/>
      <c r="AC128" s="287"/>
      <c r="AD128" s="287"/>
      <c r="AE128" s="287"/>
    </row>
    <row r="129" spans="1:63" s="242" customFormat="1" ht="22.9" customHeight="1">
      <c r="A129" s="239"/>
      <c r="B129" s="240"/>
      <c r="C129" s="298" t="s">
        <v>158</v>
      </c>
      <c r="D129" s="239"/>
      <c r="E129" s="239"/>
      <c r="F129" s="239"/>
      <c r="G129" s="239"/>
      <c r="H129" s="239"/>
      <c r="I129" s="239"/>
      <c r="J129" s="299">
        <f>BK129</f>
        <v>0</v>
      </c>
      <c r="K129" s="239"/>
      <c r="L129" s="240"/>
      <c r="M129" s="300"/>
      <c r="N129" s="301"/>
      <c r="O129" s="248"/>
      <c r="P129" s="302">
        <f>P130+P285+P313</f>
        <v>154.03906500000002</v>
      </c>
      <c r="Q129" s="248"/>
      <c r="R129" s="302">
        <f>R130+R285+R313</f>
        <v>79.28254212000002</v>
      </c>
      <c r="S129" s="248"/>
      <c r="T129" s="303">
        <f>T130+T285+T313</f>
        <v>10.51738</v>
      </c>
      <c r="U129" s="239"/>
      <c r="V129" s="239"/>
      <c r="W129" s="239"/>
      <c r="X129" s="239"/>
      <c r="Y129" s="239"/>
      <c r="Z129" s="239"/>
      <c r="AA129" s="239"/>
      <c r="AB129" s="239"/>
      <c r="AC129" s="239"/>
      <c r="AD129" s="239"/>
      <c r="AE129" s="239"/>
      <c r="AT129" s="232" t="s">
        <v>70</v>
      </c>
      <c r="AU129" s="232" t="s">
        <v>140</v>
      </c>
      <c r="BK129" s="304">
        <f>BK130+BK285+BK313</f>
        <v>0</v>
      </c>
    </row>
    <row r="130" spans="2:63" s="305" customFormat="1" ht="25.9" customHeight="1">
      <c r="B130" s="306"/>
      <c r="D130" s="307" t="s">
        <v>70</v>
      </c>
      <c r="E130" s="308" t="s">
        <v>159</v>
      </c>
      <c r="F130" s="308" t="s">
        <v>160</v>
      </c>
      <c r="J130" s="309">
        <f>BK130</f>
        <v>0</v>
      </c>
      <c r="L130" s="306"/>
      <c r="M130" s="310"/>
      <c r="N130" s="311"/>
      <c r="O130" s="311"/>
      <c r="P130" s="312">
        <f>P131+P186+P203+P243+P268+P283</f>
        <v>144.39220400000002</v>
      </c>
      <c r="Q130" s="311"/>
      <c r="R130" s="312">
        <f>R131+R186+R203+R243+R268+R283</f>
        <v>79.23906812000001</v>
      </c>
      <c r="S130" s="311"/>
      <c r="T130" s="313">
        <f>T131+T186+T203+T243+T268+T283</f>
        <v>10.481499999999999</v>
      </c>
      <c r="AR130" s="307" t="s">
        <v>78</v>
      </c>
      <c r="AT130" s="314" t="s">
        <v>70</v>
      </c>
      <c r="AU130" s="314" t="s">
        <v>71</v>
      </c>
      <c r="AY130" s="307" t="s">
        <v>161</v>
      </c>
      <c r="BK130" s="315">
        <f>BK131+BK186+BK203+BK243+BK268+BK283</f>
        <v>0</v>
      </c>
    </row>
    <row r="131" spans="2:63" s="305" customFormat="1" ht="22.9" customHeight="1">
      <c r="B131" s="306"/>
      <c r="D131" s="307" t="s">
        <v>70</v>
      </c>
      <c r="E131" s="316" t="s">
        <v>78</v>
      </c>
      <c r="F131" s="316" t="s">
        <v>162</v>
      </c>
      <c r="J131" s="317">
        <f>BK131</f>
        <v>0</v>
      </c>
      <c r="L131" s="306"/>
      <c r="M131" s="310"/>
      <c r="N131" s="311"/>
      <c r="O131" s="311"/>
      <c r="P131" s="312">
        <f>SUM(P132:P185)</f>
        <v>47.678796</v>
      </c>
      <c r="Q131" s="311"/>
      <c r="R131" s="312">
        <f>SUM(R132:R185)</f>
        <v>5.609125000000001</v>
      </c>
      <c r="S131" s="311"/>
      <c r="T131" s="313">
        <f>SUM(T132:T185)</f>
        <v>10.4385</v>
      </c>
      <c r="AR131" s="307" t="s">
        <v>78</v>
      </c>
      <c r="AT131" s="314" t="s">
        <v>70</v>
      </c>
      <c r="AU131" s="314" t="s">
        <v>78</v>
      </c>
      <c r="AY131" s="307" t="s">
        <v>161</v>
      </c>
      <c r="BK131" s="315">
        <f>SUM(BK132:BK185)</f>
        <v>0</v>
      </c>
    </row>
    <row r="132" spans="1:65" s="242" customFormat="1" ht="24.2" customHeight="1">
      <c r="A132" s="239"/>
      <c r="B132" s="240"/>
      <c r="C132" s="318" t="s">
        <v>78</v>
      </c>
      <c r="D132" s="318" t="s">
        <v>163</v>
      </c>
      <c r="E132" s="319" t="s">
        <v>513</v>
      </c>
      <c r="F132" s="320" t="s">
        <v>514</v>
      </c>
      <c r="G132" s="321" t="s">
        <v>166</v>
      </c>
      <c r="H132" s="322">
        <v>10</v>
      </c>
      <c r="I132" s="377">
        <v>0</v>
      </c>
      <c r="J132" s="323">
        <f>ROUND(I132*H132,2)</f>
        <v>0</v>
      </c>
      <c r="K132" s="324"/>
      <c r="L132" s="240"/>
      <c r="M132" s="325" t="s">
        <v>1</v>
      </c>
      <c r="N132" s="326" t="s">
        <v>36</v>
      </c>
      <c r="O132" s="327">
        <v>0.365</v>
      </c>
      <c r="P132" s="327">
        <f>O132*H132</f>
        <v>3.65</v>
      </c>
      <c r="Q132" s="327">
        <v>0.4</v>
      </c>
      <c r="R132" s="327">
        <f>Q132*H132</f>
        <v>4</v>
      </c>
      <c r="S132" s="327">
        <v>0.017</v>
      </c>
      <c r="T132" s="328">
        <f>S132*H132</f>
        <v>0.17</v>
      </c>
      <c r="U132" s="239"/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R132" s="274" t="s">
        <v>167</v>
      </c>
      <c r="AT132" s="274" t="s">
        <v>163</v>
      </c>
      <c r="AU132" s="274" t="s">
        <v>80</v>
      </c>
      <c r="AY132" s="232" t="s">
        <v>161</v>
      </c>
      <c r="BE132" s="329">
        <f>IF(N132="základní",J132,0)</f>
        <v>0</v>
      </c>
      <c r="BF132" s="329">
        <f>IF(N132="snížená",J132,0)</f>
        <v>0</v>
      </c>
      <c r="BG132" s="329">
        <f>IF(N132="zákl. přenesená",J132,0)</f>
        <v>0</v>
      </c>
      <c r="BH132" s="329">
        <f>IF(N132="sníž. přenesená",J132,0)</f>
        <v>0</v>
      </c>
      <c r="BI132" s="329">
        <f>IF(N132="nulová",J132,0)</f>
        <v>0</v>
      </c>
      <c r="BJ132" s="232" t="s">
        <v>78</v>
      </c>
      <c r="BK132" s="329">
        <f>ROUND(I132*H132,2)</f>
        <v>0</v>
      </c>
      <c r="BL132" s="232" t="s">
        <v>167</v>
      </c>
      <c r="BM132" s="274" t="s">
        <v>515</v>
      </c>
    </row>
    <row r="133" spans="2:51" s="330" customFormat="1" ht="12">
      <c r="B133" s="331"/>
      <c r="D133" s="332" t="s">
        <v>169</v>
      </c>
      <c r="E133" s="333" t="s">
        <v>1</v>
      </c>
      <c r="F133" s="334" t="s">
        <v>516</v>
      </c>
      <c r="H133" s="333" t="s">
        <v>1</v>
      </c>
      <c r="L133" s="331"/>
      <c r="M133" s="335"/>
      <c r="N133" s="336"/>
      <c r="O133" s="336"/>
      <c r="P133" s="336"/>
      <c r="Q133" s="336"/>
      <c r="R133" s="336"/>
      <c r="S133" s="336"/>
      <c r="T133" s="337"/>
      <c r="AT133" s="333" t="s">
        <v>169</v>
      </c>
      <c r="AU133" s="333" t="s">
        <v>80</v>
      </c>
      <c r="AV133" s="330" t="s">
        <v>78</v>
      </c>
      <c r="AW133" s="330" t="s">
        <v>28</v>
      </c>
      <c r="AX133" s="330" t="s">
        <v>71</v>
      </c>
      <c r="AY133" s="333" t="s">
        <v>161</v>
      </c>
    </row>
    <row r="134" spans="2:51" s="338" customFormat="1" ht="12">
      <c r="B134" s="339"/>
      <c r="D134" s="332" t="s">
        <v>169</v>
      </c>
      <c r="E134" s="340" t="s">
        <v>1</v>
      </c>
      <c r="F134" s="341" t="s">
        <v>331</v>
      </c>
      <c r="H134" s="342">
        <v>10</v>
      </c>
      <c r="L134" s="339"/>
      <c r="M134" s="343"/>
      <c r="N134" s="344"/>
      <c r="O134" s="344"/>
      <c r="P134" s="344"/>
      <c r="Q134" s="344"/>
      <c r="R134" s="344"/>
      <c r="S134" s="344"/>
      <c r="T134" s="345"/>
      <c r="AT134" s="340" t="s">
        <v>169</v>
      </c>
      <c r="AU134" s="340" t="s">
        <v>80</v>
      </c>
      <c r="AV134" s="338" t="s">
        <v>80</v>
      </c>
      <c r="AW134" s="338" t="s">
        <v>28</v>
      </c>
      <c r="AX134" s="338" t="s">
        <v>78</v>
      </c>
      <c r="AY134" s="340" t="s">
        <v>161</v>
      </c>
    </row>
    <row r="135" spans="1:65" s="242" customFormat="1" ht="24.2" customHeight="1">
      <c r="A135" s="239"/>
      <c r="B135" s="240"/>
      <c r="C135" s="318" t="s">
        <v>80</v>
      </c>
      <c r="D135" s="318" t="s">
        <v>163</v>
      </c>
      <c r="E135" s="319" t="s">
        <v>517</v>
      </c>
      <c r="F135" s="320" t="s">
        <v>518</v>
      </c>
      <c r="G135" s="321" t="s">
        <v>166</v>
      </c>
      <c r="H135" s="322">
        <v>3.25</v>
      </c>
      <c r="I135" s="377">
        <v>0</v>
      </c>
      <c r="J135" s="323">
        <f>ROUND(I135*H135,2)</f>
        <v>0</v>
      </c>
      <c r="K135" s="324"/>
      <c r="L135" s="240"/>
      <c r="M135" s="325" t="s">
        <v>1</v>
      </c>
      <c r="N135" s="326" t="s">
        <v>36</v>
      </c>
      <c r="O135" s="327">
        <v>0.247</v>
      </c>
      <c r="P135" s="327">
        <f>O135*H135</f>
        <v>0.80275</v>
      </c>
      <c r="Q135" s="327">
        <v>0</v>
      </c>
      <c r="R135" s="327">
        <f>Q135*H135</f>
        <v>0</v>
      </c>
      <c r="S135" s="327">
        <v>0.32</v>
      </c>
      <c r="T135" s="328">
        <f>S135*H135</f>
        <v>1.04</v>
      </c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  <c r="AE135" s="239"/>
      <c r="AR135" s="274" t="s">
        <v>167</v>
      </c>
      <c r="AT135" s="274" t="s">
        <v>163</v>
      </c>
      <c r="AU135" s="274" t="s">
        <v>80</v>
      </c>
      <c r="AY135" s="232" t="s">
        <v>161</v>
      </c>
      <c r="BE135" s="329">
        <f>IF(N135="základní",J135,0)</f>
        <v>0</v>
      </c>
      <c r="BF135" s="329">
        <f>IF(N135="snížená",J135,0)</f>
        <v>0</v>
      </c>
      <c r="BG135" s="329">
        <f>IF(N135="zákl. přenesená",J135,0)</f>
        <v>0</v>
      </c>
      <c r="BH135" s="329">
        <f>IF(N135="sníž. přenesená",J135,0)</f>
        <v>0</v>
      </c>
      <c r="BI135" s="329">
        <f>IF(N135="nulová",J135,0)</f>
        <v>0</v>
      </c>
      <c r="BJ135" s="232" t="s">
        <v>78</v>
      </c>
      <c r="BK135" s="329">
        <f>ROUND(I135*H135,2)</f>
        <v>0</v>
      </c>
      <c r="BL135" s="232" t="s">
        <v>167</v>
      </c>
      <c r="BM135" s="274" t="s">
        <v>519</v>
      </c>
    </row>
    <row r="136" spans="2:51" s="330" customFormat="1" ht="12">
      <c r="B136" s="331"/>
      <c r="D136" s="332" t="s">
        <v>169</v>
      </c>
      <c r="E136" s="333" t="s">
        <v>1</v>
      </c>
      <c r="F136" s="334" t="s">
        <v>520</v>
      </c>
      <c r="H136" s="333" t="s">
        <v>1</v>
      </c>
      <c r="L136" s="331"/>
      <c r="M136" s="335"/>
      <c r="N136" s="336"/>
      <c r="O136" s="336"/>
      <c r="P136" s="336"/>
      <c r="Q136" s="336"/>
      <c r="R136" s="336"/>
      <c r="S136" s="336"/>
      <c r="T136" s="337"/>
      <c r="AT136" s="333" t="s">
        <v>169</v>
      </c>
      <c r="AU136" s="333" t="s">
        <v>80</v>
      </c>
      <c r="AV136" s="330" t="s">
        <v>78</v>
      </c>
      <c r="AW136" s="330" t="s">
        <v>28</v>
      </c>
      <c r="AX136" s="330" t="s">
        <v>71</v>
      </c>
      <c r="AY136" s="333" t="s">
        <v>161</v>
      </c>
    </row>
    <row r="137" spans="2:51" s="338" customFormat="1" ht="12">
      <c r="B137" s="339"/>
      <c r="D137" s="332" t="s">
        <v>169</v>
      </c>
      <c r="E137" s="340" t="s">
        <v>1</v>
      </c>
      <c r="F137" s="341" t="s">
        <v>521</v>
      </c>
      <c r="H137" s="342">
        <v>3.25</v>
      </c>
      <c r="L137" s="339"/>
      <c r="M137" s="343"/>
      <c r="N137" s="344"/>
      <c r="O137" s="344"/>
      <c r="P137" s="344"/>
      <c r="Q137" s="344"/>
      <c r="R137" s="344"/>
      <c r="S137" s="344"/>
      <c r="T137" s="345"/>
      <c r="AT137" s="340" t="s">
        <v>169</v>
      </c>
      <c r="AU137" s="340" t="s">
        <v>80</v>
      </c>
      <c r="AV137" s="338" t="s">
        <v>80</v>
      </c>
      <c r="AW137" s="338" t="s">
        <v>28</v>
      </c>
      <c r="AX137" s="338" t="s">
        <v>78</v>
      </c>
      <c r="AY137" s="340" t="s">
        <v>161</v>
      </c>
    </row>
    <row r="138" spans="1:65" s="242" customFormat="1" ht="24.2" customHeight="1">
      <c r="A138" s="239"/>
      <c r="B138" s="240"/>
      <c r="C138" s="318" t="s">
        <v>180</v>
      </c>
      <c r="D138" s="318" t="s">
        <v>163</v>
      </c>
      <c r="E138" s="319" t="s">
        <v>522</v>
      </c>
      <c r="F138" s="320" t="s">
        <v>523</v>
      </c>
      <c r="G138" s="321" t="s">
        <v>166</v>
      </c>
      <c r="H138" s="322">
        <v>13.25</v>
      </c>
      <c r="I138" s="377">
        <v>0</v>
      </c>
      <c r="J138" s="323">
        <f>ROUND(I138*H138,2)</f>
        <v>0</v>
      </c>
      <c r="K138" s="324"/>
      <c r="L138" s="240"/>
      <c r="M138" s="325" t="s">
        <v>1</v>
      </c>
      <c r="N138" s="326" t="s">
        <v>36</v>
      </c>
      <c r="O138" s="327">
        <v>1.228</v>
      </c>
      <c r="P138" s="327">
        <f>O138*H138</f>
        <v>16.271</v>
      </c>
      <c r="Q138" s="327">
        <v>0</v>
      </c>
      <c r="R138" s="327">
        <f>Q138*H138</f>
        <v>0</v>
      </c>
      <c r="S138" s="327">
        <v>0.24</v>
      </c>
      <c r="T138" s="328">
        <f>S138*H138</f>
        <v>3.1799999999999997</v>
      </c>
      <c r="U138" s="239"/>
      <c r="V138" s="239"/>
      <c r="W138" s="239"/>
      <c r="X138" s="239"/>
      <c r="Y138" s="239"/>
      <c r="Z138" s="239"/>
      <c r="AA138" s="239"/>
      <c r="AB138" s="239"/>
      <c r="AC138" s="239"/>
      <c r="AD138" s="239"/>
      <c r="AE138" s="239"/>
      <c r="AR138" s="274" t="s">
        <v>167</v>
      </c>
      <c r="AT138" s="274" t="s">
        <v>163</v>
      </c>
      <c r="AU138" s="274" t="s">
        <v>80</v>
      </c>
      <c r="AY138" s="232" t="s">
        <v>161</v>
      </c>
      <c r="BE138" s="329">
        <f>IF(N138="základní",J138,0)</f>
        <v>0</v>
      </c>
      <c r="BF138" s="329">
        <f>IF(N138="snížená",J138,0)</f>
        <v>0</v>
      </c>
      <c r="BG138" s="329">
        <f>IF(N138="zákl. přenesená",J138,0)</f>
        <v>0</v>
      </c>
      <c r="BH138" s="329">
        <f>IF(N138="sníž. přenesená",J138,0)</f>
        <v>0</v>
      </c>
      <c r="BI138" s="329">
        <f>IF(N138="nulová",J138,0)</f>
        <v>0</v>
      </c>
      <c r="BJ138" s="232" t="s">
        <v>78</v>
      </c>
      <c r="BK138" s="329">
        <f>ROUND(I138*H138,2)</f>
        <v>0</v>
      </c>
      <c r="BL138" s="232" t="s">
        <v>167</v>
      </c>
      <c r="BM138" s="274" t="s">
        <v>524</v>
      </c>
    </row>
    <row r="139" spans="2:51" s="330" customFormat="1" ht="12">
      <c r="B139" s="331"/>
      <c r="D139" s="332" t="s">
        <v>169</v>
      </c>
      <c r="E139" s="333" t="s">
        <v>1</v>
      </c>
      <c r="F139" s="334" t="s">
        <v>525</v>
      </c>
      <c r="H139" s="333" t="s">
        <v>1</v>
      </c>
      <c r="L139" s="331"/>
      <c r="M139" s="335"/>
      <c r="N139" s="336"/>
      <c r="O139" s="336"/>
      <c r="P139" s="336"/>
      <c r="Q139" s="336"/>
      <c r="R139" s="336"/>
      <c r="S139" s="336"/>
      <c r="T139" s="337"/>
      <c r="AT139" s="333" t="s">
        <v>169</v>
      </c>
      <c r="AU139" s="333" t="s">
        <v>80</v>
      </c>
      <c r="AV139" s="330" t="s">
        <v>78</v>
      </c>
      <c r="AW139" s="330" t="s">
        <v>28</v>
      </c>
      <c r="AX139" s="330" t="s">
        <v>71</v>
      </c>
      <c r="AY139" s="333" t="s">
        <v>161</v>
      </c>
    </row>
    <row r="140" spans="2:51" s="338" customFormat="1" ht="12">
      <c r="B140" s="339"/>
      <c r="D140" s="332" t="s">
        <v>169</v>
      </c>
      <c r="E140" s="340" t="s">
        <v>1</v>
      </c>
      <c r="F140" s="341" t="s">
        <v>331</v>
      </c>
      <c r="H140" s="342">
        <v>10</v>
      </c>
      <c r="L140" s="339"/>
      <c r="M140" s="343"/>
      <c r="N140" s="344"/>
      <c r="O140" s="344"/>
      <c r="P140" s="344"/>
      <c r="Q140" s="344"/>
      <c r="R140" s="344"/>
      <c r="S140" s="344"/>
      <c r="T140" s="345"/>
      <c r="AT140" s="340" t="s">
        <v>169</v>
      </c>
      <c r="AU140" s="340" t="s">
        <v>80</v>
      </c>
      <c r="AV140" s="338" t="s">
        <v>80</v>
      </c>
      <c r="AW140" s="338" t="s">
        <v>28</v>
      </c>
      <c r="AX140" s="338" t="s">
        <v>71</v>
      </c>
      <c r="AY140" s="340" t="s">
        <v>161</v>
      </c>
    </row>
    <row r="141" spans="2:51" s="330" customFormat="1" ht="12">
      <c r="B141" s="331"/>
      <c r="D141" s="332" t="s">
        <v>169</v>
      </c>
      <c r="E141" s="333" t="s">
        <v>1</v>
      </c>
      <c r="F141" s="334" t="s">
        <v>526</v>
      </c>
      <c r="H141" s="333" t="s">
        <v>1</v>
      </c>
      <c r="L141" s="331"/>
      <c r="M141" s="335"/>
      <c r="N141" s="336"/>
      <c r="O141" s="336"/>
      <c r="P141" s="336"/>
      <c r="Q141" s="336"/>
      <c r="R141" s="336"/>
      <c r="S141" s="336"/>
      <c r="T141" s="337"/>
      <c r="AT141" s="333" t="s">
        <v>169</v>
      </c>
      <c r="AU141" s="333" t="s">
        <v>80</v>
      </c>
      <c r="AV141" s="330" t="s">
        <v>78</v>
      </c>
      <c r="AW141" s="330" t="s">
        <v>28</v>
      </c>
      <c r="AX141" s="330" t="s">
        <v>71</v>
      </c>
      <c r="AY141" s="333" t="s">
        <v>161</v>
      </c>
    </row>
    <row r="142" spans="2:51" s="338" customFormat="1" ht="12">
      <c r="B142" s="339"/>
      <c r="D142" s="332" t="s">
        <v>169</v>
      </c>
      <c r="E142" s="340" t="s">
        <v>1</v>
      </c>
      <c r="F142" s="341" t="s">
        <v>521</v>
      </c>
      <c r="H142" s="342">
        <v>3.25</v>
      </c>
      <c r="L142" s="339"/>
      <c r="M142" s="343"/>
      <c r="N142" s="344"/>
      <c r="O142" s="344"/>
      <c r="P142" s="344"/>
      <c r="Q142" s="344"/>
      <c r="R142" s="344"/>
      <c r="S142" s="344"/>
      <c r="T142" s="345"/>
      <c r="AT142" s="340" t="s">
        <v>169</v>
      </c>
      <c r="AU142" s="340" t="s">
        <v>80</v>
      </c>
      <c r="AV142" s="338" t="s">
        <v>80</v>
      </c>
      <c r="AW142" s="338" t="s">
        <v>28</v>
      </c>
      <c r="AX142" s="338" t="s">
        <v>71</v>
      </c>
      <c r="AY142" s="340" t="s">
        <v>161</v>
      </c>
    </row>
    <row r="143" spans="2:51" s="346" customFormat="1" ht="12">
      <c r="B143" s="347"/>
      <c r="D143" s="332" t="s">
        <v>169</v>
      </c>
      <c r="E143" s="348" t="s">
        <v>1</v>
      </c>
      <c r="F143" s="349" t="s">
        <v>174</v>
      </c>
      <c r="H143" s="350">
        <v>13.25</v>
      </c>
      <c r="L143" s="347"/>
      <c r="M143" s="351"/>
      <c r="N143" s="352"/>
      <c r="O143" s="352"/>
      <c r="P143" s="352"/>
      <c r="Q143" s="352"/>
      <c r="R143" s="352"/>
      <c r="S143" s="352"/>
      <c r="T143" s="353"/>
      <c r="AT143" s="348" t="s">
        <v>169</v>
      </c>
      <c r="AU143" s="348" t="s">
        <v>80</v>
      </c>
      <c r="AV143" s="346" t="s">
        <v>167</v>
      </c>
      <c r="AW143" s="346" t="s">
        <v>28</v>
      </c>
      <c r="AX143" s="346" t="s">
        <v>78</v>
      </c>
      <c r="AY143" s="348" t="s">
        <v>161</v>
      </c>
    </row>
    <row r="144" spans="1:65" s="242" customFormat="1" ht="24.2" customHeight="1">
      <c r="A144" s="239"/>
      <c r="B144" s="240"/>
      <c r="C144" s="318" t="s">
        <v>167</v>
      </c>
      <c r="D144" s="318" t="s">
        <v>163</v>
      </c>
      <c r="E144" s="319" t="s">
        <v>527</v>
      </c>
      <c r="F144" s="320" t="s">
        <v>528</v>
      </c>
      <c r="G144" s="321" t="s">
        <v>166</v>
      </c>
      <c r="H144" s="322">
        <v>3.2</v>
      </c>
      <c r="I144" s="377">
        <v>0</v>
      </c>
      <c r="J144" s="323">
        <f>ROUND(I144*H144,2)</f>
        <v>0</v>
      </c>
      <c r="K144" s="324"/>
      <c r="L144" s="240"/>
      <c r="M144" s="325" t="s">
        <v>1</v>
      </c>
      <c r="N144" s="326" t="s">
        <v>36</v>
      </c>
      <c r="O144" s="327">
        <v>0.412</v>
      </c>
      <c r="P144" s="327">
        <f>O144*H144</f>
        <v>1.3184</v>
      </c>
      <c r="Q144" s="327">
        <v>0</v>
      </c>
      <c r="R144" s="327">
        <f>Q144*H144</f>
        <v>0</v>
      </c>
      <c r="S144" s="327">
        <v>0.22</v>
      </c>
      <c r="T144" s="328">
        <f>S144*H144</f>
        <v>0.7040000000000001</v>
      </c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R144" s="274" t="s">
        <v>167</v>
      </c>
      <c r="AT144" s="274" t="s">
        <v>163</v>
      </c>
      <c r="AU144" s="274" t="s">
        <v>80</v>
      </c>
      <c r="AY144" s="232" t="s">
        <v>161</v>
      </c>
      <c r="BE144" s="329">
        <f>IF(N144="základní",J144,0)</f>
        <v>0</v>
      </c>
      <c r="BF144" s="329">
        <f>IF(N144="snížená",J144,0)</f>
        <v>0</v>
      </c>
      <c r="BG144" s="329">
        <f>IF(N144="zákl. přenesená",J144,0)</f>
        <v>0</v>
      </c>
      <c r="BH144" s="329">
        <f>IF(N144="sníž. přenesená",J144,0)</f>
        <v>0</v>
      </c>
      <c r="BI144" s="329">
        <f>IF(N144="nulová",J144,0)</f>
        <v>0</v>
      </c>
      <c r="BJ144" s="232" t="s">
        <v>78</v>
      </c>
      <c r="BK144" s="329">
        <f>ROUND(I144*H144,2)</f>
        <v>0</v>
      </c>
      <c r="BL144" s="232" t="s">
        <v>167</v>
      </c>
      <c r="BM144" s="274" t="s">
        <v>529</v>
      </c>
    </row>
    <row r="145" spans="2:51" s="330" customFormat="1" ht="12">
      <c r="B145" s="331"/>
      <c r="D145" s="332" t="s">
        <v>169</v>
      </c>
      <c r="E145" s="333" t="s">
        <v>1</v>
      </c>
      <c r="F145" s="334" t="s">
        <v>530</v>
      </c>
      <c r="H145" s="333" t="s">
        <v>1</v>
      </c>
      <c r="L145" s="331"/>
      <c r="M145" s="335"/>
      <c r="N145" s="336"/>
      <c r="O145" s="336"/>
      <c r="P145" s="336"/>
      <c r="Q145" s="336"/>
      <c r="R145" s="336"/>
      <c r="S145" s="336"/>
      <c r="T145" s="337"/>
      <c r="AT145" s="333" t="s">
        <v>169</v>
      </c>
      <c r="AU145" s="333" t="s">
        <v>80</v>
      </c>
      <c r="AV145" s="330" t="s">
        <v>78</v>
      </c>
      <c r="AW145" s="330" t="s">
        <v>28</v>
      </c>
      <c r="AX145" s="330" t="s">
        <v>71</v>
      </c>
      <c r="AY145" s="333" t="s">
        <v>161</v>
      </c>
    </row>
    <row r="146" spans="2:51" s="338" customFormat="1" ht="12">
      <c r="B146" s="339"/>
      <c r="D146" s="332" t="s">
        <v>169</v>
      </c>
      <c r="E146" s="340" t="s">
        <v>1</v>
      </c>
      <c r="F146" s="341" t="s">
        <v>531</v>
      </c>
      <c r="H146" s="342">
        <v>3.2</v>
      </c>
      <c r="L146" s="339"/>
      <c r="M146" s="343"/>
      <c r="N146" s="344"/>
      <c r="O146" s="344"/>
      <c r="P146" s="344"/>
      <c r="Q146" s="344"/>
      <c r="R146" s="344"/>
      <c r="S146" s="344"/>
      <c r="T146" s="345"/>
      <c r="AT146" s="340" t="s">
        <v>169</v>
      </c>
      <c r="AU146" s="340" t="s">
        <v>80</v>
      </c>
      <c r="AV146" s="338" t="s">
        <v>80</v>
      </c>
      <c r="AW146" s="338" t="s">
        <v>28</v>
      </c>
      <c r="AX146" s="338" t="s">
        <v>78</v>
      </c>
      <c r="AY146" s="340" t="s">
        <v>161</v>
      </c>
    </row>
    <row r="147" spans="1:65" s="242" customFormat="1" ht="16.5" customHeight="1">
      <c r="A147" s="239"/>
      <c r="B147" s="240"/>
      <c r="C147" s="318" t="s">
        <v>178</v>
      </c>
      <c r="D147" s="318" t="s">
        <v>163</v>
      </c>
      <c r="E147" s="319" t="s">
        <v>532</v>
      </c>
      <c r="F147" s="320" t="s">
        <v>533</v>
      </c>
      <c r="G147" s="321" t="s">
        <v>240</v>
      </c>
      <c r="H147" s="322">
        <v>15.3</v>
      </c>
      <c r="I147" s="377">
        <v>0</v>
      </c>
      <c r="J147" s="323">
        <f>ROUND(I147*H147,2)</f>
        <v>0</v>
      </c>
      <c r="K147" s="324"/>
      <c r="L147" s="240"/>
      <c r="M147" s="325" t="s">
        <v>1</v>
      </c>
      <c r="N147" s="326" t="s">
        <v>36</v>
      </c>
      <c r="O147" s="327">
        <v>0.133</v>
      </c>
      <c r="P147" s="327">
        <f>O147*H147</f>
        <v>2.0349000000000004</v>
      </c>
      <c r="Q147" s="327">
        <v>0</v>
      </c>
      <c r="R147" s="327">
        <f>Q147*H147</f>
        <v>0</v>
      </c>
      <c r="S147" s="327">
        <v>0.205</v>
      </c>
      <c r="T147" s="328">
        <f>S147*H147</f>
        <v>3.1365</v>
      </c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R147" s="274" t="s">
        <v>167</v>
      </c>
      <c r="AT147" s="274" t="s">
        <v>163</v>
      </c>
      <c r="AU147" s="274" t="s">
        <v>80</v>
      </c>
      <c r="AY147" s="232" t="s">
        <v>161</v>
      </c>
      <c r="BE147" s="329">
        <f>IF(N147="základní",J147,0)</f>
        <v>0</v>
      </c>
      <c r="BF147" s="329">
        <f>IF(N147="snížená",J147,0)</f>
        <v>0</v>
      </c>
      <c r="BG147" s="329">
        <f>IF(N147="zákl. přenesená",J147,0)</f>
        <v>0</v>
      </c>
      <c r="BH147" s="329">
        <f>IF(N147="sníž. přenesená",J147,0)</f>
        <v>0</v>
      </c>
      <c r="BI147" s="329">
        <f>IF(N147="nulová",J147,0)</f>
        <v>0</v>
      </c>
      <c r="BJ147" s="232" t="s">
        <v>78</v>
      </c>
      <c r="BK147" s="329">
        <f>ROUND(I147*H147,2)</f>
        <v>0</v>
      </c>
      <c r="BL147" s="232" t="s">
        <v>167</v>
      </c>
      <c r="BM147" s="274" t="s">
        <v>534</v>
      </c>
    </row>
    <row r="148" spans="2:51" s="330" customFormat="1" ht="12">
      <c r="B148" s="331"/>
      <c r="D148" s="332" t="s">
        <v>169</v>
      </c>
      <c r="E148" s="333" t="s">
        <v>1</v>
      </c>
      <c r="F148" s="334" t="s">
        <v>535</v>
      </c>
      <c r="H148" s="333" t="s">
        <v>1</v>
      </c>
      <c r="L148" s="331"/>
      <c r="M148" s="335"/>
      <c r="N148" s="336"/>
      <c r="O148" s="336"/>
      <c r="P148" s="336"/>
      <c r="Q148" s="336"/>
      <c r="R148" s="336"/>
      <c r="S148" s="336"/>
      <c r="T148" s="337"/>
      <c r="AT148" s="333" t="s">
        <v>169</v>
      </c>
      <c r="AU148" s="333" t="s">
        <v>80</v>
      </c>
      <c r="AV148" s="330" t="s">
        <v>78</v>
      </c>
      <c r="AW148" s="330" t="s">
        <v>28</v>
      </c>
      <c r="AX148" s="330" t="s">
        <v>71</v>
      </c>
      <c r="AY148" s="333" t="s">
        <v>161</v>
      </c>
    </row>
    <row r="149" spans="2:51" s="338" customFormat="1" ht="12">
      <c r="B149" s="339"/>
      <c r="D149" s="332" t="s">
        <v>169</v>
      </c>
      <c r="E149" s="340" t="s">
        <v>1</v>
      </c>
      <c r="F149" s="341" t="s">
        <v>536</v>
      </c>
      <c r="H149" s="342">
        <v>15.3</v>
      </c>
      <c r="L149" s="339"/>
      <c r="M149" s="343"/>
      <c r="N149" s="344"/>
      <c r="O149" s="344"/>
      <c r="P149" s="344"/>
      <c r="Q149" s="344"/>
      <c r="R149" s="344"/>
      <c r="S149" s="344"/>
      <c r="T149" s="345"/>
      <c r="AT149" s="340" t="s">
        <v>169</v>
      </c>
      <c r="AU149" s="340" t="s">
        <v>80</v>
      </c>
      <c r="AV149" s="338" t="s">
        <v>80</v>
      </c>
      <c r="AW149" s="338" t="s">
        <v>28</v>
      </c>
      <c r="AX149" s="338" t="s">
        <v>78</v>
      </c>
      <c r="AY149" s="340" t="s">
        <v>161</v>
      </c>
    </row>
    <row r="150" spans="1:65" s="242" customFormat="1" ht="16.5" customHeight="1">
      <c r="A150" s="239"/>
      <c r="B150" s="240"/>
      <c r="C150" s="318" t="s">
        <v>196</v>
      </c>
      <c r="D150" s="318" t="s">
        <v>163</v>
      </c>
      <c r="E150" s="319" t="s">
        <v>537</v>
      </c>
      <c r="F150" s="320" t="s">
        <v>538</v>
      </c>
      <c r="G150" s="321" t="s">
        <v>240</v>
      </c>
      <c r="H150" s="322">
        <v>9.6</v>
      </c>
      <c r="I150" s="377">
        <v>0</v>
      </c>
      <c r="J150" s="323">
        <f>ROUND(I150*H150,2)</f>
        <v>0</v>
      </c>
      <c r="K150" s="324"/>
      <c r="L150" s="240"/>
      <c r="M150" s="325" t="s">
        <v>1</v>
      </c>
      <c r="N150" s="326" t="s">
        <v>36</v>
      </c>
      <c r="O150" s="327">
        <v>0.164</v>
      </c>
      <c r="P150" s="327">
        <f>O150*H150</f>
        <v>1.5744</v>
      </c>
      <c r="Q150" s="327">
        <v>0</v>
      </c>
      <c r="R150" s="327">
        <f>Q150*H150</f>
        <v>0</v>
      </c>
      <c r="S150" s="327">
        <v>0.23</v>
      </c>
      <c r="T150" s="328">
        <f>S150*H150</f>
        <v>2.208</v>
      </c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R150" s="274" t="s">
        <v>167</v>
      </c>
      <c r="AT150" s="274" t="s">
        <v>163</v>
      </c>
      <c r="AU150" s="274" t="s">
        <v>80</v>
      </c>
      <c r="AY150" s="232" t="s">
        <v>161</v>
      </c>
      <c r="BE150" s="329">
        <f>IF(N150="základní",J150,0)</f>
        <v>0</v>
      </c>
      <c r="BF150" s="329">
        <f>IF(N150="snížená",J150,0)</f>
        <v>0</v>
      </c>
      <c r="BG150" s="329">
        <f>IF(N150="zákl. přenesená",J150,0)</f>
        <v>0</v>
      </c>
      <c r="BH150" s="329">
        <f>IF(N150="sníž. přenesená",J150,0)</f>
        <v>0</v>
      </c>
      <c r="BI150" s="329">
        <f>IF(N150="nulová",J150,0)</f>
        <v>0</v>
      </c>
      <c r="BJ150" s="232" t="s">
        <v>78</v>
      </c>
      <c r="BK150" s="329">
        <f>ROUND(I150*H150,2)</f>
        <v>0</v>
      </c>
      <c r="BL150" s="232" t="s">
        <v>167</v>
      </c>
      <c r="BM150" s="274" t="s">
        <v>539</v>
      </c>
    </row>
    <row r="151" spans="2:51" s="330" customFormat="1" ht="12">
      <c r="B151" s="331"/>
      <c r="D151" s="332" t="s">
        <v>169</v>
      </c>
      <c r="E151" s="333" t="s">
        <v>1</v>
      </c>
      <c r="F151" s="334" t="s">
        <v>540</v>
      </c>
      <c r="H151" s="333" t="s">
        <v>1</v>
      </c>
      <c r="L151" s="331"/>
      <c r="M151" s="335"/>
      <c r="N151" s="336"/>
      <c r="O151" s="336"/>
      <c r="P151" s="336"/>
      <c r="Q151" s="336"/>
      <c r="R151" s="336"/>
      <c r="S151" s="336"/>
      <c r="T151" s="337"/>
      <c r="AT151" s="333" t="s">
        <v>169</v>
      </c>
      <c r="AU151" s="333" t="s">
        <v>80</v>
      </c>
      <c r="AV151" s="330" t="s">
        <v>78</v>
      </c>
      <c r="AW151" s="330" t="s">
        <v>28</v>
      </c>
      <c r="AX151" s="330" t="s">
        <v>71</v>
      </c>
      <c r="AY151" s="333" t="s">
        <v>161</v>
      </c>
    </row>
    <row r="152" spans="2:51" s="338" customFormat="1" ht="12">
      <c r="B152" s="339"/>
      <c r="D152" s="332" t="s">
        <v>169</v>
      </c>
      <c r="E152" s="340" t="s">
        <v>1</v>
      </c>
      <c r="F152" s="341" t="s">
        <v>541</v>
      </c>
      <c r="H152" s="342">
        <v>9.6</v>
      </c>
      <c r="L152" s="339"/>
      <c r="M152" s="343"/>
      <c r="N152" s="344"/>
      <c r="O152" s="344"/>
      <c r="P152" s="344"/>
      <c r="Q152" s="344"/>
      <c r="R152" s="344"/>
      <c r="S152" s="344"/>
      <c r="T152" s="345"/>
      <c r="AT152" s="340" t="s">
        <v>169</v>
      </c>
      <c r="AU152" s="340" t="s">
        <v>80</v>
      </c>
      <c r="AV152" s="338" t="s">
        <v>80</v>
      </c>
      <c r="AW152" s="338" t="s">
        <v>28</v>
      </c>
      <c r="AX152" s="338" t="s">
        <v>78</v>
      </c>
      <c r="AY152" s="340" t="s">
        <v>161</v>
      </c>
    </row>
    <row r="153" spans="1:65" s="242" customFormat="1" ht="24.2" customHeight="1">
      <c r="A153" s="239"/>
      <c r="B153" s="240"/>
      <c r="C153" s="318" t="s">
        <v>202</v>
      </c>
      <c r="D153" s="318" t="s">
        <v>163</v>
      </c>
      <c r="E153" s="319" t="s">
        <v>542</v>
      </c>
      <c r="F153" s="320" t="s">
        <v>543</v>
      </c>
      <c r="G153" s="321" t="s">
        <v>251</v>
      </c>
      <c r="H153" s="322">
        <v>0.6</v>
      </c>
      <c r="I153" s="377">
        <v>0</v>
      </c>
      <c r="J153" s="323">
        <f>ROUND(I153*H153,2)</f>
        <v>0</v>
      </c>
      <c r="K153" s="324"/>
      <c r="L153" s="240"/>
      <c r="M153" s="325" t="s">
        <v>1</v>
      </c>
      <c r="N153" s="326" t="s">
        <v>36</v>
      </c>
      <c r="O153" s="327">
        <v>3.148</v>
      </c>
      <c r="P153" s="327">
        <f>O153*H153</f>
        <v>1.8888</v>
      </c>
      <c r="Q153" s="327">
        <v>0</v>
      </c>
      <c r="R153" s="327">
        <f>Q153*H153</f>
        <v>0</v>
      </c>
      <c r="S153" s="327">
        <v>0</v>
      </c>
      <c r="T153" s="328">
        <f>S153*H153</f>
        <v>0</v>
      </c>
      <c r="U153" s="239"/>
      <c r="V153" s="239"/>
      <c r="W153" s="239"/>
      <c r="X153" s="239"/>
      <c r="Y153" s="239"/>
      <c r="Z153" s="239"/>
      <c r="AA153" s="239"/>
      <c r="AB153" s="239"/>
      <c r="AC153" s="239"/>
      <c r="AD153" s="239"/>
      <c r="AE153" s="239"/>
      <c r="AR153" s="274" t="s">
        <v>167</v>
      </c>
      <c r="AT153" s="274" t="s">
        <v>163</v>
      </c>
      <c r="AU153" s="274" t="s">
        <v>80</v>
      </c>
      <c r="AY153" s="232" t="s">
        <v>161</v>
      </c>
      <c r="BE153" s="329">
        <f>IF(N153="základní",J153,0)</f>
        <v>0</v>
      </c>
      <c r="BF153" s="329">
        <f>IF(N153="snížená",J153,0)</f>
        <v>0</v>
      </c>
      <c r="BG153" s="329">
        <f>IF(N153="zákl. přenesená",J153,0)</f>
        <v>0</v>
      </c>
      <c r="BH153" s="329">
        <f>IF(N153="sníž. přenesená",J153,0)</f>
        <v>0</v>
      </c>
      <c r="BI153" s="329">
        <f>IF(N153="nulová",J153,0)</f>
        <v>0</v>
      </c>
      <c r="BJ153" s="232" t="s">
        <v>78</v>
      </c>
      <c r="BK153" s="329">
        <f>ROUND(I153*H153,2)</f>
        <v>0</v>
      </c>
      <c r="BL153" s="232" t="s">
        <v>167</v>
      </c>
      <c r="BM153" s="274" t="s">
        <v>544</v>
      </c>
    </row>
    <row r="154" spans="2:51" s="330" customFormat="1" ht="12">
      <c r="B154" s="331"/>
      <c r="D154" s="332" t="s">
        <v>169</v>
      </c>
      <c r="E154" s="333" t="s">
        <v>1</v>
      </c>
      <c r="F154" s="334" t="s">
        <v>545</v>
      </c>
      <c r="H154" s="333" t="s">
        <v>1</v>
      </c>
      <c r="L154" s="331"/>
      <c r="M154" s="335"/>
      <c r="N154" s="336"/>
      <c r="O154" s="336"/>
      <c r="P154" s="336"/>
      <c r="Q154" s="336"/>
      <c r="R154" s="336"/>
      <c r="S154" s="336"/>
      <c r="T154" s="337"/>
      <c r="AT154" s="333" t="s">
        <v>169</v>
      </c>
      <c r="AU154" s="333" t="s">
        <v>80</v>
      </c>
      <c r="AV154" s="330" t="s">
        <v>78</v>
      </c>
      <c r="AW154" s="330" t="s">
        <v>28</v>
      </c>
      <c r="AX154" s="330" t="s">
        <v>71</v>
      </c>
      <c r="AY154" s="333" t="s">
        <v>161</v>
      </c>
    </row>
    <row r="155" spans="2:51" s="338" customFormat="1" ht="12">
      <c r="B155" s="339"/>
      <c r="D155" s="332" t="s">
        <v>169</v>
      </c>
      <c r="E155" s="340" t="s">
        <v>1</v>
      </c>
      <c r="F155" s="341" t="s">
        <v>546</v>
      </c>
      <c r="H155" s="342">
        <v>0.6</v>
      </c>
      <c r="L155" s="339"/>
      <c r="M155" s="343"/>
      <c r="N155" s="344"/>
      <c r="O155" s="344"/>
      <c r="P155" s="344"/>
      <c r="Q155" s="344"/>
      <c r="R155" s="344"/>
      <c r="S155" s="344"/>
      <c r="T155" s="345"/>
      <c r="AT155" s="340" t="s">
        <v>169</v>
      </c>
      <c r="AU155" s="340" t="s">
        <v>80</v>
      </c>
      <c r="AV155" s="338" t="s">
        <v>80</v>
      </c>
      <c r="AW155" s="338" t="s">
        <v>28</v>
      </c>
      <c r="AX155" s="338" t="s">
        <v>78</v>
      </c>
      <c r="AY155" s="340" t="s">
        <v>161</v>
      </c>
    </row>
    <row r="156" spans="1:65" s="242" customFormat="1" ht="33" customHeight="1">
      <c r="A156" s="239"/>
      <c r="B156" s="240"/>
      <c r="C156" s="318" t="s">
        <v>245</v>
      </c>
      <c r="D156" s="318" t="s">
        <v>163</v>
      </c>
      <c r="E156" s="319" t="s">
        <v>547</v>
      </c>
      <c r="F156" s="320" t="s">
        <v>548</v>
      </c>
      <c r="G156" s="321" t="s">
        <v>251</v>
      </c>
      <c r="H156" s="322">
        <v>14.522</v>
      </c>
      <c r="I156" s="377">
        <v>0</v>
      </c>
      <c r="J156" s="323">
        <f>ROUND(I156*H156,2)</f>
        <v>0</v>
      </c>
      <c r="K156" s="324"/>
      <c r="L156" s="240"/>
      <c r="M156" s="325" t="s">
        <v>1</v>
      </c>
      <c r="N156" s="326" t="s">
        <v>36</v>
      </c>
      <c r="O156" s="327">
        <v>0.406</v>
      </c>
      <c r="P156" s="327">
        <f>O156*H156</f>
        <v>5.895932</v>
      </c>
      <c r="Q156" s="327">
        <v>0</v>
      </c>
      <c r="R156" s="327">
        <f>Q156*H156</f>
        <v>0</v>
      </c>
      <c r="S156" s="327">
        <v>0</v>
      </c>
      <c r="T156" s="328">
        <f>S156*H156</f>
        <v>0</v>
      </c>
      <c r="U156" s="239"/>
      <c r="V156" s="239"/>
      <c r="W156" s="239"/>
      <c r="X156" s="239"/>
      <c r="Y156" s="239"/>
      <c r="Z156" s="239"/>
      <c r="AA156" s="239"/>
      <c r="AB156" s="239"/>
      <c r="AC156" s="239"/>
      <c r="AD156" s="239"/>
      <c r="AE156" s="239"/>
      <c r="AR156" s="274" t="s">
        <v>167</v>
      </c>
      <c r="AT156" s="274" t="s">
        <v>163</v>
      </c>
      <c r="AU156" s="274" t="s">
        <v>80</v>
      </c>
      <c r="AY156" s="232" t="s">
        <v>161</v>
      </c>
      <c r="BE156" s="329">
        <f>IF(N156="základní",J156,0)</f>
        <v>0</v>
      </c>
      <c r="BF156" s="329">
        <f>IF(N156="snížená",J156,0)</f>
        <v>0</v>
      </c>
      <c r="BG156" s="329">
        <f>IF(N156="zákl. přenesená",J156,0)</f>
        <v>0</v>
      </c>
      <c r="BH156" s="329">
        <f>IF(N156="sníž. přenesená",J156,0)</f>
        <v>0</v>
      </c>
      <c r="BI156" s="329">
        <f>IF(N156="nulová",J156,0)</f>
        <v>0</v>
      </c>
      <c r="BJ156" s="232" t="s">
        <v>78</v>
      </c>
      <c r="BK156" s="329">
        <f>ROUND(I156*H156,2)</f>
        <v>0</v>
      </c>
      <c r="BL156" s="232" t="s">
        <v>167</v>
      </c>
      <c r="BM156" s="274" t="s">
        <v>549</v>
      </c>
    </row>
    <row r="157" spans="2:51" s="330" customFormat="1" ht="12">
      <c r="B157" s="331"/>
      <c r="D157" s="332" t="s">
        <v>169</v>
      </c>
      <c r="E157" s="333" t="s">
        <v>1</v>
      </c>
      <c r="F157" s="334" t="s">
        <v>550</v>
      </c>
      <c r="H157" s="333" t="s">
        <v>1</v>
      </c>
      <c r="L157" s="331"/>
      <c r="M157" s="335"/>
      <c r="N157" s="336"/>
      <c r="O157" s="336"/>
      <c r="P157" s="336"/>
      <c r="Q157" s="336"/>
      <c r="R157" s="336"/>
      <c r="S157" s="336"/>
      <c r="T157" s="337"/>
      <c r="AT157" s="333" t="s">
        <v>169</v>
      </c>
      <c r="AU157" s="333" t="s">
        <v>80</v>
      </c>
      <c r="AV157" s="330" t="s">
        <v>78</v>
      </c>
      <c r="AW157" s="330" t="s">
        <v>28</v>
      </c>
      <c r="AX157" s="330" t="s">
        <v>71</v>
      </c>
      <c r="AY157" s="333" t="s">
        <v>161</v>
      </c>
    </row>
    <row r="158" spans="2:51" s="338" customFormat="1" ht="12">
      <c r="B158" s="339"/>
      <c r="D158" s="332" t="s">
        <v>169</v>
      </c>
      <c r="E158" s="340" t="s">
        <v>1</v>
      </c>
      <c r="F158" s="341" t="s">
        <v>551</v>
      </c>
      <c r="H158" s="342">
        <v>4.95</v>
      </c>
      <c r="L158" s="339"/>
      <c r="M158" s="343"/>
      <c r="N158" s="344"/>
      <c r="O158" s="344"/>
      <c r="P158" s="344"/>
      <c r="Q158" s="344"/>
      <c r="R158" s="344"/>
      <c r="S158" s="344"/>
      <c r="T158" s="345"/>
      <c r="AT158" s="340" t="s">
        <v>169</v>
      </c>
      <c r="AU158" s="340" t="s">
        <v>80</v>
      </c>
      <c r="AV158" s="338" t="s">
        <v>80</v>
      </c>
      <c r="AW158" s="338" t="s">
        <v>28</v>
      </c>
      <c r="AX158" s="338" t="s">
        <v>71</v>
      </c>
      <c r="AY158" s="340" t="s">
        <v>161</v>
      </c>
    </row>
    <row r="159" spans="2:51" s="330" customFormat="1" ht="22.5">
      <c r="B159" s="331"/>
      <c r="D159" s="332" t="s">
        <v>169</v>
      </c>
      <c r="E159" s="333" t="s">
        <v>1</v>
      </c>
      <c r="F159" s="334" t="s">
        <v>552</v>
      </c>
      <c r="H159" s="333" t="s">
        <v>1</v>
      </c>
      <c r="L159" s="331"/>
      <c r="M159" s="335"/>
      <c r="N159" s="336"/>
      <c r="O159" s="336"/>
      <c r="P159" s="336"/>
      <c r="Q159" s="336"/>
      <c r="R159" s="336"/>
      <c r="S159" s="336"/>
      <c r="T159" s="337"/>
      <c r="AT159" s="333" t="s">
        <v>169</v>
      </c>
      <c r="AU159" s="333" t="s">
        <v>80</v>
      </c>
      <c r="AV159" s="330" t="s">
        <v>78</v>
      </c>
      <c r="AW159" s="330" t="s">
        <v>28</v>
      </c>
      <c r="AX159" s="330" t="s">
        <v>71</v>
      </c>
      <c r="AY159" s="333" t="s">
        <v>161</v>
      </c>
    </row>
    <row r="160" spans="2:51" s="338" customFormat="1" ht="12">
      <c r="B160" s="339"/>
      <c r="D160" s="332" t="s">
        <v>169</v>
      </c>
      <c r="E160" s="340" t="s">
        <v>1</v>
      </c>
      <c r="F160" s="341" t="s">
        <v>553</v>
      </c>
      <c r="H160" s="342">
        <v>11</v>
      </c>
      <c r="L160" s="339"/>
      <c r="M160" s="343"/>
      <c r="N160" s="344"/>
      <c r="O160" s="344"/>
      <c r="P160" s="344"/>
      <c r="Q160" s="344"/>
      <c r="R160" s="344"/>
      <c r="S160" s="344"/>
      <c r="T160" s="345"/>
      <c r="AT160" s="340" t="s">
        <v>169</v>
      </c>
      <c r="AU160" s="340" t="s">
        <v>80</v>
      </c>
      <c r="AV160" s="338" t="s">
        <v>80</v>
      </c>
      <c r="AW160" s="338" t="s">
        <v>28</v>
      </c>
      <c r="AX160" s="338" t="s">
        <v>71</v>
      </c>
      <c r="AY160" s="340" t="s">
        <v>161</v>
      </c>
    </row>
    <row r="161" spans="2:51" s="330" customFormat="1" ht="12">
      <c r="B161" s="331"/>
      <c r="D161" s="332" t="s">
        <v>169</v>
      </c>
      <c r="E161" s="333" t="s">
        <v>1</v>
      </c>
      <c r="F161" s="334" t="s">
        <v>554</v>
      </c>
      <c r="H161" s="333" t="s">
        <v>1</v>
      </c>
      <c r="L161" s="331"/>
      <c r="M161" s="335"/>
      <c r="N161" s="336"/>
      <c r="O161" s="336"/>
      <c r="P161" s="336"/>
      <c r="Q161" s="336"/>
      <c r="R161" s="336"/>
      <c r="S161" s="336"/>
      <c r="T161" s="337"/>
      <c r="AT161" s="333" t="s">
        <v>169</v>
      </c>
      <c r="AU161" s="333" t="s">
        <v>80</v>
      </c>
      <c r="AV161" s="330" t="s">
        <v>78</v>
      </c>
      <c r="AW161" s="330" t="s">
        <v>28</v>
      </c>
      <c r="AX161" s="330" t="s">
        <v>71</v>
      </c>
      <c r="AY161" s="333" t="s">
        <v>161</v>
      </c>
    </row>
    <row r="162" spans="2:51" s="338" customFormat="1" ht="12">
      <c r="B162" s="339"/>
      <c r="D162" s="332" t="s">
        <v>169</v>
      </c>
      <c r="E162" s="340" t="s">
        <v>1</v>
      </c>
      <c r="F162" s="341" t="s">
        <v>555</v>
      </c>
      <c r="H162" s="342">
        <v>14.306</v>
      </c>
      <c r="L162" s="339"/>
      <c r="M162" s="343"/>
      <c r="N162" s="344"/>
      <c r="O162" s="344"/>
      <c r="P162" s="344"/>
      <c r="Q162" s="344"/>
      <c r="R162" s="344"/>
      <c r="S162" s="344"/>
      <c r="T162" s="345"/>
      <c r="AT162" s="340" t="s">
        <v>169</v>
      </c>
      <c r="AU162" s="340" t="s">
        <v>80</v>
      </c>
      <c r="AV162" s="338" t="s">
        <v>80</v>
      </c>
      <c r="AW162" s="338" t="s">
        <v>28</v>
      </c>
      <c r="AX162" s="338" t="s">
        <v>71</v>
      </c>
      <c r="AY162" s="340" t="s">
        <v>161</v>
      </c>
    </row>
    <row r="163" spans="2:51" s="330" customFormat="1" ht="12">
      <c r="B163" s="331"/>
      <c r="D163" s="332" t="s">
        <v>169</v>
      </c>
      <c r="E163" s="333" t="s">
        <v>1</v>
      </c>
      <c r="F163" s="334" t="s">
        <v>554</v>
      </c>
      <c r="H163" s="333" t="s">
        <v>1</v>
      </c>
      <c r="L163" s="331"/>
      <c r="M163" s="335"/>
      <c r="N163" s="336"/>
      <c r="O163" s="336"/>
      <c r="P163" s="336"/>
      <c r="Q163" s="336"/>
      <c r="R163" s="336"/>
      <c r="S163" s="336"/>
      <c r="T163" s="337"/>
      <c r="AT163" s="333" t="s">
        <v>169</v>
      </c>
      <c r="AU163" s="333" t="s">
        <v>80</v>
      </c>
      <c r="AV163" s="330" t="s">
        <v>78</v>
      </c>
      <c r="AW163" s="330" t="s">
        <v>28</v>
      </c>
      <c r="AX163" s="330" t="s">
        <v>71</v>
      </c>
      <c r="AY163" s="333" t="s">
        <v>161</v>
      </c>
    </row>
    <row r="164" spans="2:51" s="338" customFormat="1" ht="12">
      <c r="B164" s="339"/>
      <c r="D164" s="332" t="s">
        <v>169</v>
      </c>
      <c r="E164" s="340" t="s">
        <v>1</v>
      </c>
      <c r="F164" s="341" t="s">
        <v>556</v>
      </c>
      <c r="H164" s="342">
        <v>18.15</v>
      </c>
      <c r="L164" s="339"/>
      <c r="M164" s="343"/>
      <c r="N164" s="344"/>
      <c r="O164" s="344"/>
      <c r="P164" s="344"/>
      <c r="Q164" s="344"/>
      <c r="R164" s="344"/>
      <c r="S164" s="344"/>
      <c r="T164" s="345"/>
      <c r="AT164" s="340" t="s">
        <v>169</v>
      </c>
      <c r="AU164" s="340" t="s">
        <v>80</v>
      </c>
      <c r="AV164" s="338" t="s">
        <v>80</v>
      </c>
      <c r="AW164" s="338" t="s">
        <v>28</v>
      </c>
      <c r="AX164" s="338" t="s">
        <v>71</v>
      </c>
      <c r="AY164" s="340" t="s">
        <v>161</v>
      </c>
    </row>
    <row r="165" spans="2:51" s="354" customFormat="1" ht="12">
      <c r="B165" s="355"/>
      <c r="D165" s="332" t="s">
        <v>169</v>
      </c>
      <c r="E165" s="356" t="s">
        <v>1</v>
      </c>
      <c r="F165" s="357" t="s">
        <v>557</v>
      </c>
      <c r="H165" s="358">
        <v>48.406</v>
      </c>
      <c r="L165" s="355"/>
      <c r="M165" s="359"/>
      <c r="N165" s="360"/>
      <c r="O165" s="360"/>
      <c r="P165" s="360"/>
      <c r="Q165" s="360"/>
      <c r="R165" s="360"/>
      <c r="S165" s="360"/>
      <c r="T165" s="361"/>
      <c r="AT165" s="356" t="s">
        <v>169</v>
      </c>
      <c r="AU165" s="356" t="s">
        <v>80</v>
      </c>
      <c r="AV165" s="354" t="s">
        <v>180</v>
      </c>
      <c r="AW165" s="354" t="s">
        <v>28</v>
      </c>
      <c r="AX165" s="354" t="s">
        <v>71</v>
      </c>
      <c r="AY165" s="356" t="s">
        <v>161</v>
      </c>
    </row>
    <row r="166" spans="2:51" s="338" customFormat="1" ht="12">
      <c r="B166" s="339"/>
      <c r="D166" s="332" t="s">
        <v>169</v>
      </c>
      <c r="E166" s="340" t="s">
        <v>1</v>
      </c>
      <c r="F166" s="341" t="s">
        <v>558</v>
      </c>
      <c r="H166" s="342">
        <v>14.522</v>
      </c>
      <c r="L166" s="339"/>
      <c r="M166" s="343"/>
      <c r="N166" s="344"/>
      <c r="O166" s="344"/>
      <c r="P166" s="344"/>
      <c r="Q166" s="344"/>
      <c r="R166" s="344"/>
      <c r="S166" s="344"/>
      <c r="T166" s="345"/>
      <c r="AT166" s="340" t="s">
        <v>169</v>
      </c>
      <c r="AU166" s="340" t="s">
        <v>80</v>
      </c>
      <c r="AV166" s="338" t="s">
        <v>80</v>
      </c>
      <c r="AW166" s="338" t="s">
        <v>28</v>
      </c>
      <c r="AX166" s="338" t="s">
        <v>78</v>
      </c>
      <c r="AY166" s="340" t="s">
        <v>161</v>
      </c>
    </row>
    <row r="167" spans="1:65" s="242" customFormat="1" ht="37.9" customHeight="1">
      <c r="A167" s="239"/>
      <c r="B167" s="240"/>
      <c r="C167" s="318" t="s">
        <v>236</v>
      </c>
      <c r="D167" s="318" t="s">
        <v>163</v>
      </c>
      <c r="E167" s="319" t="s">
        <v>308</v>
      </c>
      <c r="F167" s="320" t="s">
        <v>559</v>
      </c>
      <c r="G167" s="321" t="s">
        <v>251</v>
      </c>
      <c r="H167" s="322">
        <v>14.522</v>
      </c>
      <c r="I167" s="377">
        <v>0</v>
      </c>
      <c r="J167" s="323">
        <f>ROUND(I167*H167,2)</f>
        <v>0</v>
      </c>
      <c r="K167" s="324"/>
      <c r="L167" s="240"/>
      <c r="M167" s="325" t="s">
        <v>1</v>
      </c>
      <c r="N167" s="326" t="s">
        <v>36</v>
      </c>
      <c r="O167" s="327">
        <v>0.087</v>
      </c>
      <c r="P167" s="327">
        <f>O167*H167</f>
        <v>1.263414</v>
      </c>
      <c r="Q167" s="327">
        <v>0</v>
      </c>
      <c r="R167" s="327">
        <f>Q167*H167</f>
        <v>0</v>
      </c>
      <c r="S167" s="327">
        <v>0</v>
      </c>
      <c r="T167" s="328">
        <f>S167*H167</f>
        <v>0</v>
      </c>
      <c r="U167" s="239"/>
      <c r="V167" s="239"/>
      <c r="W167" s="239"/>
      <c r="X167" s="239"/>
      <c r="Y167" s="239"/>
      <c r="Z167" s="239"/>
      <c r="AA167" s="239"/>
      <c r="AB167" s="239"/>
      <c r="AC167" s="239"/>
      <c r="AD167" s="239"/>
      <c r="AE167" s="239"/>
      <c r="AR167" s="274" t="s">
        <v>167</v>
      </c>
      <c r="AT167" s="274" t="s">
        <v>163</v>
      </c>
      <c r="AU167" s="274" t="s">
        <v>80</v>
      </c>
      <c r="AY167" s="232" t="s">
        <v>161</v>
      </c>
      <c r="BE167" s="329">
        <f>IF(N167="základní",J167,0)</f>
        <v>0</v>
      </c>
      <c r="BF167" s="329">
        <f>IF(N167="snížená",J167,0)</f>
        <v>0</v>
      </c>
      <c r="BG167" s="329">
        <f>IF(N167="zákl. přenesená",J167,0)</f>
        <v>0</v>
      </c>
      <c r="BH167" s="329">
        <f>IF(N167="sníž. přenesená",J167,0)</f>
        <v>0</v>
      </c>
      <c r="BI167" s="329">
        <f>IF(N167="nulová",J167,0)</f>
        <v>0</v>
      </c>
      <c r="BJ167" s="232" t="s">
        <v>78</v>
      </c>
      <c r="BK167" s="329">
        <f>ROUND(I167*H167,2)</f>
        <v>0</v>
      </c>
      <c r="BL167" s="232" t="s">
        <v>167</v>
      </c>
      <c r="BM167" s="274" t="s">
        <v>560</v>
      </c>
    </row>
    <row r="168" spans="2:51" s="330" customFormat="1" ht="12">
      <c r="B168" s="331"/>
      <c r="D168" s="332" t="s">
        <v>169</v>
      </c>
      <c r="E168" s="333" t="s">
        <v>1</v>
      </c>
      <c r="F168" s="334" t="s">
        <v>561</v>
      </c>
      <c r="H168" s="333" t="s">
        <v>1</v>
      </c>
      <c r="L168" s="331"/>
      <c r="M168" s="335"/>
      <c r="N168" s="336"/>
      <c r="O168" s="336"/>
      <c r="P168" s="336"/>
      <c r="Q168" s="336"/>
      <c r="R168" s="336"/>
      <c r="S168" s="336"/>
      <c r="T168" s="337"/>
      <c r="AT168" s="333" t="s">
        <v>169</v>
      </c>
      <c r="AU168" s="333" t="s">
        <v>80</v>
      </c>
      <c r="AV168" s="330" t="s">
        <v>78</v>
      </c>
      <c r="AW168" s="330" t="s">
        <v>28</v>
      </c>
      <c r="AX168" s="330" t="s">
        <v>71</v>
      </c>
      <c r="AY168" s="333" t="s">
        <v>161</v>
      </c>
    </row>
    <row r="169" spans="2:51" s="338" customFormat="1" ht="12">
      <c r="B169" s="339"/>
      <c r="D169" s="332" t="s">
        <v>169</v>
      </c>
      <c r="E169" s="340" t="s">
        <v>1</v>
      </c>
      <c r="F169" s="341" t="s">
        <v>562</v>
      </c>
      <c r="H169" s="342">
        <v>14.522</v>
      </c>
      <c r="L169" s="339"/>
      <c r="M169" s="343"/>
      <c r="N169" s="344"/>
      <c r="O169" s="344"/>
      <c r="P169" s="344"/>
      <c r="Q169" s="344"/>
      <c r="R169" s="344"/>
      <c r="S169" s="344"/>
      <c r="T169" s="345"/>
      <c r="AT169" s="340" t="s">
        <v>169</v>
      </c>
      <c r="AU169" s="340" t="s">
        <v>80</v>
      </c>
      <c r="AV169" s="338" t="s">
        <v>80</v>
      </c>
      <c r="AW169" s="338" t="s">
        <v>28</v>
      </c>
      <c r="AX169" s="338" t="s">
        <v>78</v>
      </c>
      <c r="AY169" s="340" t="s">
        <v>161</v>
      </c>
    </row>
    <row r="170" spans="1:65" s="242" customFormat="1" ht="33" customHeight="1">
      <c r="A170" s="239"/>
      <c r="B170" s="240"/>
      <c r="C170" s="318" t="s">
        <v>331</v>
      </c>
      <c r="D170" s="318" t="s">
        <v>163</v>
      </c>
      <c r="E170" s="319" t="s">
        <v>563</v>
      </c>
      <c r="F170" s="320" t="s">
        <v>564</v>
      </c>
      <c r="G170" s="321" t="s">
        <v>189</v>
      </c>
      <c r="H170" s="322">
        <v>29.044</v>
      </c>
      <c r="I170" s="377">
        <v>0</v>
      </c>
      <c r="J170" s="323">
        <f>ROUND(I170*H170,2)</f>
        <v>0</v>
      </c>
      <c r="K170" s="324"/>
      <c r="L170" s="240"/>
      <c r="M170" s="325" t="s">
        <v>1</v>
      </c>
      <c r="N170" s="326" t="s">
        <v>36</v>
      </c>
      <c r="O170" s="327">
        <v>0</v>
      </c>
      <c r="P170" s="327">
        <f>O170*H170</f>
        <v>0</v>
      </c>
      <c r="Q170" s="327">
        <v>0</v>
      </c>
      <c r="R170" s="327">
        <f>Q170*H170</f>
        <v>0</v>
      </c>
      <c r="S170" s="327">
        <v>0</v>
      </c>
      <c r="T170" s="328">
        <f>S170*H170</f>
        <v>0</v>
      </c>
      <c r="U170" s="239"/>
      <c r="V170" s="239"/>
      <c r="W170" s="239"/>
      <c r="X170" s="239"/>
      <c r="Y170" s="239"/>
      <c r="Z170" s="239"/>
      <c r="AA170" s="239"/>
      <c r="AB170" s="239"/>
      <c r="AC170" s="239"/>
      <c r="AD170" s="239"/>
      <c r="AE170" s="239"/>
      <c r="AR170" s="274" t="s">
        <v>167</v>
      </c>
      <c r="AT170" s="274" t="s">
        <v>163</v>
      </c>
      <c r="AU170" s="274" t="s">
        <v>80</v>
      </c>
      <c r="AY170" s="232" t="s">
        <v>161</v>
      </c>
      <c r="BE170" s="329">
        <f>IF(N170="základní",J170,0)</f>
        <v>0</v>
      </c>
      <c r="BF170" s="329">
        <f>IF(N170="snížená",J170,0)</f>
        <v>0</v>
      </c>
      <c r="BG170" s="329">
        <f>IF(N170="zákl. přenesená",J170,0)</f>
        <v>0</v>
      </c>
      <c r="BH170" s="329">
        <f>IF(N170="sníž. přenesená",J170,0)</f>
        <v>0</v>
      </c>
      <c r="BI170" s="329">
        <f>IF(N170="nulová",J170,0)</f>
        <v>0</v>
      </c>
      <c r="BJ170" s="232" t="s">
        <v>78</v>
      </c>
      <c r="BK170" s="329">
        <f>ROUND(I170*H170,2)</f>
        <v>0</v>
      </c>
      <c r="BL170" s="232" t="s">
        <v>167</v>
      </c>
      <c r="BM170" s="274" t="s">
        <v>565</v>
      </c>
    </row>
    <row r="171" spans="2:51" s="338" customFormat="1" ht="12">
      <c r="B171" s="339"/>
      <c r="D171" s="332" t="s">
        <v>169</v>
      </c>
      <c r="E171" s="340" t="s">
        <v>1</v>
      </c>
      <c r="F171" s="341" t="s">
        <v>566</v>
      </c>
      <c r="H171" s="342">
        <v>29.044</v>
      </c>
      <c r="L171" s="339"/>
      <c r="M171" s="343"/>
      <c r="N171" s="344"/>
      <c r="O171" s="344"/>
      <c r="P171" s="344"/>
      <c r="Q171" s="344"/>
      <c r="R171" s="344"/>
      <c r="S171" s="344"/>
      <c r="T171" s="345"/>
      <c r="AT171" s="340" t="s">
        <v>169</v>
      </c>
      <c r="AU171" s="340" t="s">
        <v>80</v>
      </c>
      <c r="AV171" s="338" t="s">
        <v>80</v>
      </c>
      <c r="AW171" s="338" t="s">
        <v>28</v>
      </c>
      <c r="AX171" s="338" t="s">
        <v>78</v>
      </c>
      <c r="AY171" s="340" t="s">
        <v>161</v>
      </c>
    </row>
    <row r="172" spans="1:65" s="242" customFormat="1" ht="24.2" customHeight="1">
      <c r="A172" s="239"/>
      <c r="B172" s="240"/>
      <c r="C172" s="318" t="s">
        <v>337</v>
      </c>
      <c r="D172" s="318" t="s">
        <v>163</v>
      </c>
      <c r="E172" s="319" t="s">
        <v>567</v>
      </c>
      <c r="F172" s="320" t="s">
        <v>568</v>
      </c>
      <c r="G172" s="321" t="s">
        <v>251</v>
      </c>
      <c r="H172" s="322">
        <v>0.6</v>
      </c>
      <c r="I172" s="377">
        <v>0</v>
      </c>
      <c r="J172" s="323">
        <f>ROUND(I172*H172,2)</f>
        <v>0</v>
      </c>
      <c r="K172" s="324"/>
      <c r="L172" s="240"/>
      <c r="M172" s="325" t="s">
        <v>1</v>
      </c>
      <c r="N172" s="326" t="s">
        <v>36</v>
      </c>
      <c r="O172" s="327">
        <v>0.632</v>
      </c>
      <c r="P172" s="327">
        <f>O172*H172</f>
        <v>0.3792</v>
      </c>
      <c r="Q172" s="327">
        <v>0</v>
      </c>
      <c r="R172" s="327">
        <f>Q172*H172</f>
        <v>0</v>
      </c>
      <c r="S172" s="327">
        <v>0</v>
      </c>
      <c r="T172" s="328">
        <f>S172*H172</f>
        <v>0</v>
      </c>
      <c r="U172" s="239"/>
      <c r="V172" s="239"/>
      <c r="W172" s="239"/>
      <c r="X172" s="239"/>
      <c r="Y172" s="239"/>
      <c r="Z172" s="239"/>
      <c r="AA172" s="239"/>
      <c r="AB172" s="239"/>
      <c r="AC172" s="239"/>
      <c r="AD172" s="239"/>
      <c r="AE172" s="239"/>
      <c r="AR172" s="274" t="s">
        <v>167</v>
      </c>
      <c r="AT172" s="274" t="s">
        <v>163</v>
      </c>
      <c r="AU172" s="274" t="s">
        <v>80</v>
      </c>
      <c r="AY172" s="232" t="s">
        <v>161</v>
      </c>
      <c r="BE172" s="329">
        <f>IF(N172="základní",J172,0)</f>
        <v>0</v>
      </c>
      <c r="BF172" s="329">
        <f>IF(N172="snížená",J172,0)</f>
        <v>0</v>
      </c>
      <c r="BG172" s="329">
        <f>IF(N172="zákl. přenesená",J172,0)</f>
        <v>0</v>
      </c>
      <c r="BH172" s="329">
        <f>IF(N172="sníž. přenesená",J172,0)</f>
        <v>0</v>
      </c>
      <c r="BI172" s="329">
        <f>IF(N172="nulová",J172,0)</f>
        <v>0</v>
      </c>
      <c r="BJ172" s="232" t="s">
        <v>78</v>
      </c>
      <c r="BK172" s="329">
        <f>ROUND(I172*H172,2)</f>
        <v>0</v>
      </c>
      <c r="BL172" s="232" t="s">
        <v>167</v>
      </c>
      <c r="BM172" s="274" t="s">
        <v>569</v>
      </c>
    </row>
    <row r="173" spans="2:51" s="330" customFormat="1" ht="12">
      <c r="B173" s="331"/>
      <c r="D173" s="332" t="s">
        <v>169</v>
      </c>
      <c r="E173" s="333" t="s">
        <v>1</v>
      </c>
      <c r="F173" s="334" t="s">
        <v>570</v>
      </c>
      <c r="H173" s="333" t="s">
        <v>1</v>
      </c>
      <c r="L173" s="331"/>
      <c r="M173" s="335"/>
      <c r="N173" s="336"/>
      <c r="O173" s="336"/>
      <c r="P173" s="336"/>
      <c r="Q173" s="336"/>
      <c r="R173" s="336"/>
      <c r="S173" s="336"/>
      <c r="T173" s="337"/>
      <c r="AT173" s="333" t="s">
        <v>169</v>
      </c>
      <c r="AU173" s="333" t="s">
        <v>80</v>
      </c>
      <c r="AV173" s="330" t="s">
        <v>78</v>
      </c>
      <c r="AW173" s="330" t="s">
        <v>28</v>
      </c>
      <c r="AX173" s="330" t="s">
        <v>71</v>
      </c>
      <c r="AY173" s="333" t="s">
        <v>161</v>
      </c>
    </row>
    <row r="174" spans="2:51" s="338" customFormat="1" ht="12">
      <c r="B174" s="339"/>
      <c r="D174" s="332" t="s">
        <v>169</v>
      </c>
      <c r="E174" s="340" t="s">
        <v>1</v>
      </c>
      <c r="F174" s="341" t="s">
        <v>546</v>
      </c>
      <c r="H174" s="342">
        <v>0.6</v>
      </c>
      <c r="L174" s="339"/>
      <c r="M174" s="343"/>
      <c r="N174" s="344"/>
      <c r="O174" s="344"/>
      <c r="P174" s="344"/>
      <c r="Q174" s="344"/>
      <c r="R174" s="344"/>
      <c r="S174" s="344"/>
      <c r="T174" s="345"/>
      <c r="AT174" s="340" t="s">
        <v>169</v>
      </c>
      <c r="AU174" s="340" t="s">
        <v>80</v>
      </c>
      <c r="AV174" s="338" t="s">
        <v>80</v>
      </c>
      <c r="AW174" s="338" t="s">
        <v>28</v>
      </c>
      <c r="AX174" s="338" t="s">
        <v>78</v>
      </c>
      <c r="AY174" s="340" t="s">
        <v>161</v>
      </c>
    </row>
    <row r="175" spans="1:65" s="242" customFormat="1" ht="24.2" customHeight="1">
      <c r="A175" s="239"/>
      <c r="B175" s="240"/>
      <c r="C175" s="318" t="s">
        <v>341</v>
      </c>
      <c r="D175" s="318" t="s">
        <v>163</v>
      </c>
      <c r="E175" s="319" t="s">
        <v>571</v>
      </c>
      <c r="F175" s="320" t="s">
        <v>572</v>
      </c>
      <c r="G175" s="321" t="s">
        <v>166</v>
      </c>
      <c r="H175" s="322">
        <v>75</v>
      </c>
      <c r="I175" s="377">
        <v>0</v>
      </c>
      <c r="J175" s="323">
        <f>ROUND(I175*H175,2)</f>
        <v>0</v>
      </c>
      <c r="K175" s="324"/>
      <c r="L175" s="240"/>
      <c r="M175" s="325" t="s">
        <v>1</v>
      </c>
      <c r="N175" s="326" t="s">
        <v>36</v>
      </c>
      <c r="O175" s="327">
        <v>0.058</v>
      </c>
      <c r="P175" s="327">
        <f>O175*H175</f>
        <v>4.3500000000000005</v>
      </c>
      <c r="Q175" s="327">
        <v>0</v>
      </c>
      <c r="R175" s="327">
        <f>Q175*H175</f>
        <v>0</v>
      </c>
      <c r="S175" s="327">
        <v>0</v>
      </c>
      <c r="T175" s="328">
        <f>S175*H175</f>
        <v>0</v>
      </c>
      <c r="U175" s="239"/>
      <c r="V175" s="239"/>
      <c r="W175" s="239"/>
      <c r="X175" s="239"/>
      <c r="Y175" s="239"/>
      <c r="Z175" s="239"/>
      <c r="AA175" s="239"/>
      <c r="AB175" s="239"/>
      <c r="AC175" s="239"/>
      <c r="AD175" s="239"/>
      <c r="AE175" s="239"/>
      <c r="AR175" s="274" t="s">
        <v>167</v>
      </c>
      <c r="AT175" s="274" t="s">
        <v>163</v>
      </c>
      <c r="AU175" s="274" t="s">
        <v>80</v>
      </c>
      <c r="AY175" s="232" t="s">
        <v>161</v>
      </c>
      <c r="BE175" s="329">
        <f>IF(N175="základní",J175,0)</f>
        <v>0</v>
      </c>
      <c r="BF175" s="329">
        <f>IF(N175="snížená",J175,0)</f>
        <v>0</v>
      </c>
      <c r="BG175" s="329">
        <f>IF(N175="zákl. přenesená",J175,0)</f>
        <v>0</v>
      </c>
      <c r="BH175" s="329">
        <f>IF(N175="sníž. přenesená",J175,0)</f>
        <v>0</v>
      </c>
      <c r="BI175" s="329">
        <f>IF(N175="nulová",J175,0)</f>
        <v>0</v>
      </c>
      <c r="BJ175" s="232" t="s">
        <v>78</v>
      </c>
      <c r="BK175" s="329">
        <f>ROUND(I175*H175,2)</f>
        <v>0</v>
      </c>
      <c r="BL175" s="232" t="s">
        <v>167</v>
      </c>
      <c r="BM175" s="274" t="s">
        <v>573</v>
      </c>
    </row>
    <row r="176" spans="2:51" s="330" customFormat="1" ht="22.5">
      <c r="B176" s="331"/>
      <c r="D176" s="332" t="s">
        <v>169</v>
      </c>
      <c r="E176" s="333" t="s">
        <v>1</v>
      </c>
      <c r="F176" s="334" t="s">
        <v>574</v>
      </c>
      <c r="H176" s="333" t="s">
        <v>1</v>
      </c>
      <c r="L176" s="331"/>
      <c r="M176" s="335"/>
      <c r="N176" s="336"/>
      <c r="O176" s="336"/>
      <c r="P176" s="336"/>
      <c r="Q176" s="336"/>
      <c r="R176" s="336"/>
      <c r="S176" s="336"/>
      <c r="T176" s="337"/>
      <c r="AT176" s="333" t="s">
        <v>169</v>
      </c>
      <c r="AU176" s="333" t="s">
        <v>80</v>
      </c>
      <c r="AV176" s="330" t="s">
        <v>78</v>
      </c>
      <c r="AW176" s="330" t="s">
        <v>28</v>
      </c>
      <c r="AX176" s="330" t="s">
        <v>71</v>
      </c>
      <c r="AY176" s="333" t="s">
        <v>161</v>
      </c>
    </row>
    <row r="177" spans="2:51" s="338" customFormat="1" ht="12">
      <c r="B177" s="339"/>
      <c r="D177" s="332" t="s">
        <v>169</v>
      </c>
      <c r="E177" s="340" t="s">
        <v>1</v>
      </c>
      <c r="F177" s="341" t="s">
        <v>575</v>
      </c>
      <c r="H177" s="342">
        <v>75</v>
      </c>
      <c r="L177" s="339"/>
      <c r="M177" s="343"/>
      <c r="N177" s="344"/>
      <c r="O177" s="344"/>
      <c r="P177" s="344"/>
      <c r="Q177" s="344"/>
      <c r="R177" s="344"/>
      <c r="S177" s="344"/>
      <c r="T177" s="345"/>
      <c r="AT177" s="340" t="s">
        <v>169</v>
      </c>
      <c r="AU177" s="340" t="s">
        <v>80</v>
      </c>
      <c r="AV177" s="338" t="s">
        <v>80</v>
      </c>
      <c r="AW177" s="338" t="s">
        <v>28</v>
      </c>
      <c r="AX177" s="338" t="s">
        <v>78</v>
      </c>
      <c r="AY177" s="340" t="s">
        <v>161</v>
      </c>
    </row>
    <row r="178" spans="1:65" s="242" customFormat="1" ht="16.5" customHeight="1">
      <c r="A178" s="239"/>
      <c r="B178" s="240"/>
      <c r="C178" s="362" t="s">
        <v>348</v>
      </c>
      <c r="D178" s="362" t="s">
        <v>342</v>
      </c>
      <c r="E178" s="363" t="s">
        <v>343</v>
      </c>
      <c r="F178" s="364" t="s">
        <v>344</v>
      </c>
      <c r="G178" s="365" t="s">
        <v>345</v>
      </c>
      <c r="H178" s="366">
        <v>2.625</v>
      </c>
      <c r="I178" s="378">
        <v>0</v>
      </c>
      <c r="J178" s="367">
        <f>ROUND(I178*H178,2)</f>
        <v>0</v>
      </c>
      <c r="K178" s="368"/>
      <c r="L178" s="369"/>
      <c r="M178" s="370" t="s">
        <v>1</v>
      </c>
      <c r="N178" s="371" t="s">
        <v>36</v>
      </c>
      <c r="O178" s="327">
        <v>0</v>
      </c>
      <c r="P178" s="327">
        <f>O178*H178</f>
        <v>0</v>
      </c>
      <c r="Q178" s="327">
        <v>0.001</v>
      </c>
      <c r="R178" s="327">
        <f>Q178*H178</f>
        <v>0.002625</v>
      </c>
      <c r="S178" s="327">
        <v>0</v>
      </c>
      <c r="T178" s="328">
        <f>S178*H178</f>
        <v>0</v>
      </c>
      <c r="U178" s="239"/>
      <c r="V178" s="239"/>
      <c r="W178" s="239"/>
      <c r="X178" s="239"/>
      <c r="Y178" s="239"/>
      <c r="Z178" s="239"/>
      <c r="AA178" s="239"/>
      <c r="AB178" s="239"/>
      <c r="AC178" s="239"/>
      <c r="AD178" s="239"/>
      <c r="AE178" s="239"/>
      <c r="AR178" s="274" t="s">
        <v>245</v>
      </c>
      <c r="AT178" s="274" t="s">
        <v>342</v>
      </c>
      <c r="AU178" s="274" t="s">
        <v>80</v>
      </c>
      <c r="AY178" s="232" t="s">
        <v>161</v>
      </c>
      <c r="BE178" s="329">
        <f>IF(N178="základní",J178,0)</f>
        <v>0</v>
      </c>
      <c r="BF178" s="329">
        <f>IF(N178="snížená",J178,0)</f>
        <v>0</v>
      </c>
      <c r="BG178" s="329">
        <f>IF(N178="zákl. přenesená",J178,0)</f>
        <v>0</v>
      </c>
      <c r="BH178" s="329">
        <f>IF(N178="sníž. přenesená",J178,0)</f>
        <v>0</v>
      </c>
      <c r="BI178" s="329">
        <f>IF(N178="nulová",J178,0)</f>
        <v>0</v>
      </c>
      <c r="BJ178" s="232" t="s">
        <v>78</v>
      </c>
      <c r="BK178" s="329">
        <f>ROUND(I178*H178,2)</f>
        <v>0</v>
      </c>
      <c r="BL178" s="232" t="s">
        <v>167</v>
      </c>
      <c r="BM178" s="274" t="s">
        <v>576</v>
      </c>
    </row>
    <row r="179" spans="2:51" s="338" customFormat="1" ht="12">
      <c r="B179" s="339"/>
      <c r="D179" s="332" t="s">
        <v>169</v>
      </c>
      <c r="F179" s="341" t="s">
        <v>577</v>
      </c>
      <c r="H179" s="342">
        <v>2.625</v>
      </c>
      <c r="L179" s="339"/>
      <c r="M179" s="343"/>
      <c r="N179" s="344"/>
      <c r="O179" s="344"/>
      <c r="P179" s="344"/>
      <c r="Q179" s="344"/>
      <c r="R179" s="344"/>
      <c r="S179" s="344"/>
      <c r="T179" s="345"/>
      <c r="AT179" s="340" t="s">
        <v>169</v>
      </c>
      <c r="AU179" s="340" t="s">
        <v>80</v>
      </c>
      <c r="AV179" s="338" t="s">
        <v>80</v>
      </c>
      <c r="AW179" s="338" t="s">
        <v>3</v>
      </c>
      <c r="AX179" s="338" t="s">
        <v>78</v>
      </c>
      <c r="AY179" s="340" t="s">
        <v>161</v>
      </c>
    </row>
    <row r="180" spans="1:65" s="242" customFormat="1" ht="33" customHeight="1">
      <c r="A180" s="239"/>
      <c r="B180" s="240"/>
      <c r="C180" s="318" t="s">
        <v>353</v>
      </c>
      <c r="D180" s="318" t="s">
        <v>163</v>
      </c>
      <c r="E180" s="319" t="s">
        <v>578</v>
      </c>
      <c r="F180" s="320" t="s">
        <v>579</v>
      </c>
      <c r="G180" s="321" t="s">
        <v>166</v>
      </c>
      <c r="H180" s="322">
        <v>150</v>
      </c>
      <c r="I180" s="377">
        <v>0</v>
      </c>
      <c r="J180" s="323">
        <f>ROUND(I180*H180,2)</f>
        <v>0</v>
      </c>
      <c r="K180" s="324"/>
      <c r="L180" s="240"/>
      <c r="M180" s="325" t="s">
        <v>1</v>
      </c>
      <c r="N180" s="326" t="s">
        <v>36</v>
      </c>
      <c r="O180" s="327">
        <v>0.055</v>
      </c>
      <c r="P180" s="327">
        <f>O180*H180</f>
        <v>8.25</v>
      </c>
      <c r="Q180" s="327">
        <v>0</v>
      </c>
      <c r="R180" s="327">
        <f>Q180*H180</f>
        <v>0</v>
      </c>
      <c r="S180" s="327">
        <v>0</v>
      </c>
      <c r="T180" s="328">
        <f>S180*H180</f>
        <v>0</v>
      </c>
      <c r="U180" s="239"/>
      <c r="V180" s="239"/>
      <c r="W180" s="239"/>
      <c r="X180" s="239"/>
      <c r="Y180" s="239"/>
      <c r="Z180" s="239"/>
      <c r="AA180" s="239"/>
      <c r="AB180" s="239"/>
      <c r="AC180" s="239"/>
      <c r="AD180" s="239"/>
      <c r="AE180" s="239"/>
      <c r="AR180" s="274" t="s">
        <v>167</v>
      </c>
      <c r="AT180" s="274" t="s">
        <v>163</v>
      </c>
      <c r="AU180" s="274" t="s">
        <v>80</v>
      </c>
      <c r="AY180" s="232" t="s">
        <v>161</v>
      </c>
      <c r="BE180" s="329">
        <f>IF(N180="základní",J180,0)</f>
        <v>0</v>
      </c>
      <c r="BF180" s="329">
        <f>IF(N180="snížená",J180,0)</f>
        <v>0</v>
      </c>
      <c r="BG180" s="329">
        <f>IF(N180="zákl. přenesená",J180,0)</f>
        <v>0</v>
      </c>
      <c r="BH180" s="329">
        <f>IF(N180="sníž. přenesená",J180,0)</f>
        <v>0</v>
      </c>
      <c r="BI180" s="329">
        <f>IF(N180="nulová",J180,0)</f>
        <v>0</v>
      </c>
      <c r="BJ180" s="232" t="s">
        <v>78</v>
      </c>
      <c r="BK180" s="329">
        <f>ROUND(I180*H180,2)</f>
        <v>0</v>
      </c>
      <c r="BL180" s="232" t="s">
        <v>167</v>
      </c>
      <c r="BM180" s="274" t="s">
        <v>580</v>
      </c>
    </row>
    <row r="181" spans="2:51" s="330" customFormat="1" ht="12">
      <c r="B181" s="331"/>
      <c r="D181" s="332" t="s">
        <v>169</v>
      </c>
      <c r="E181" s="333" t="s">
        <v>1</v>
      </c>
      <c r="F181" s="334" t="s">
        <v>581</v>
      </c>
      <c r="H181" s="333" t="s">
        <v>1</v>
      </c>
      <c r="L181" s="331"/>
      <c r="M181" s="335"/>
      <c r="N181" s="336"/>
      <c r="O181" s="336"/>
      <c r="P181" s="336"/>
      <c r="Q181" s="336"/>
      <c r="R181" s="336"/>
      <c r="S181" s="336"/>
      <c r="T181" s="337"/>
      <c r="AT181" s="333" t="s">
        <v>169</v>
      </c>
      <c r="AU181" s="333" t="s">
        <v>80</v>
      </c>
      <c r="AV181" s="330" t="s">
        <v>78</v>
      </c>
      <c r="AW181" s="330" t="s">
        <v>28</v>
      </c>
      <c r="AX181" s="330" t="s">
        <v>71</v>
      </c>
      <c r="AY181" s="333" t="s">
        <v>161</v>
      </c>
    </row>
    <row r="182" spans="2:51" s="330" customFormat="1" ht="12">
      <c r="B182" s="331"/>
      <c r="D182" s="332" t="s">
        <v>169</v>
      </c>
      <c r="E182" s="333" t="s">
        <v>1</v>
      </c>
      <c r="F182" s="334" t="s">
        <v>582</v>
      </c>
      <c r="H182" s="333" t="s">
        <v>1</v>
      </c>
      <c r="L182" s="331"/>
      <c r="M182" s="335"/>
      <c r="N182" s="336"/>
      <c r="O182" s="336"/>
      <c r="P182" s="336"/>
      <c r="Q182" s="336"/>
      <c r="R182" s="336"/>
      <c r="S182" s="336"/>
      <c r="T182" s="337"/>
      <c r="AT182" s="333" t="s">
        <v>169</v>
      </c>
      <c r="AU182" s="333" t="s">
        <v>80</v>
      </c>
      <c r="AV182" s="330" t="s">
        <v>78</v>
      </c>
      <c r="AW182" s="330" t="s">
        <v>28</v>
      </c>
      <c r="AX182" s="330" t="s">
        <v>71</v>
      </c>
      <c r="AY182" s="333" t="s">
        <v>161</v>
      </c>
    </row>
    <row r="183" spans="2:51" s="338" customFormat="1" ht="12">
      <c r="B183" s="339"/>
      <c r="D183" s="332" t="s">
        <v>169</v>
      </c>
      <c r="E183" s="340" t="s">
        <v>1</v>
      </c>
      <c r="F183" s="341" t="s">
        <v>583</v>
      </c>
      <c r="H183" s="342">
        <v>150</v>
      </c>
      <c r="L183" s="339"/>
      <c r="M183" s="343"/>
      <c r="N183" s="344"/>
      <c r="O183" s="344"/>
      <c r="P183" s="344"/>
      <c r="Q183" s="344"/>
      <c r="R183" s="344"/>
      <c r="S183" s="344"/>
      <c r="T183" s="345"/>
      <c r="AT183" s="340" t="s">
        <v>169</v>
      </c>
      <c r="AU183" s="340" t="s">
        <v>80</v>
      </c>
      <c r="AV183" s="338" t="s">
        <v>80</v>
      </c>
      <c r="AW183" s="338" t="s">
        <v>28</v>
      </c>
      <c r="AX183" s="338" t="s">
        <v>78</v>
      </c>
      <c r="AY183" s="340" t="s">
        <v>161</v>
      </c>
    </row>
    <row r="184" spans="1:65" s="242" customFormat="1" ht="16.5" customHeight="1">
      <c r="A184" s="239"/>
      <c r="B184" s="240"/>
      <c r="C184" s="362" t="s">
        <v>8</v>
      </c>
      <c r="D184" s="362" t="s">
        <v>342</v>
      </c>
      <c r="E184" s="363" t="s">
        <v>584</v>
      </c>
      <c r="F184" s="364" t="s">
        <v>585</v>
      </c>
      <c r="G184" s="365" t="s">
        <v>251</v>
      </c>
      <c r="H184" s="366">
        <v>7.65</v>
      </c>
      <c r="I184" s="378">
        <v>0</v>
      </c>
      <c r="J184" s="367">
        <f>ROUND(I184*H184,2)</f>
        <v>0</v>
      </c>
      <c r="K184" s="368"/>
      <c r="L184" s="369"/>
      <c r="M184" s="370" t="s">
        <v>1</v>
      </c>
      <c r="N184" s="371" t="s">
        <v>36</v>
      </c>
      <c r="O184" s="327">
        <v>0</v>
      </c>
      <c r="P184" s="327">
        <f>O184*H184</f>
        <v>0</v>
      </c>
      <c r="Q184" s="327">
        <v>0.21</v>
      </c>
      <c r="R184" s="327">
        <f>Q184*H184</f>
        <v>1.6065</v>
      </c>
      <c r="S184" s="327">
        <v>0</v>
      </c>
      <c r="T184" s="328">
        <f>S184*H184</f>
        <v>0</v>
      </c>
      <c r="U184" s="239"/>
      <c r="V184" s="239"/>
      <c r="W184" s="239"/>
      <c r="X184" s="239"/>
      <c r="Y184" s="239"/>
      <c r="Z184" s="239"/>
      <c r="AA184" s="239"/>
      <c r="AB184" s="239"/>
      <c r="AC184" s="239"/>
      <c r="AD184" s="239"/>
      <c r="AE184" s="239"/>
      <c r="AR184" s="274" t="s">
        <v>245</v>
      </c>
      <c r="AT184" s="274" t="s">
        <v>342</v>
      </c>
      <c r="AU184" s="274" t="s">
        <v>80</v>
      </c>
      <c r="AY184" s="232" t="s">
        <v>161</v>
      </c>
      <c r="BE184" s="329">
        <f>IF(N184="základní",J184,0)</f>
        <v>0</v>
      </c>
      <c r="BF184" s="329">
        <f>IF(N184="snížená",J184,0)</f>
        <v>0</v>
      </c>
      <c r="BG184" s="329">
        <f>IF(N184="zákl. přenesená",J184,0)</f>
        <v>0</v>
      </c>
      <c r="BH184" s="329">
        <f>IF(N184="sníž. přenesená",J184,0)</f>
        <v>0</v>
      </c>
      <c r="BI184" s="329">
        <f>IF(N184="nulová",J184,0)</f>
        <v>0</v>
      </c>
      <c r="BJ184" s="232" t="s">
        <v>78</v>
      </c>
      <c r="BK184" s="329">
        <f>ROUND(I184*H184,2)</f>
        <v>0</v>
      </c>
      <c r="BL184" s="232" t="s">
        <v>167</v>
      </c>
      <c r="BM184" s="274" t="s">
        <v>586</v>
      </c>
    </row>
    <row r="185" spans="2:51" s="338" customFormat="1" ht="12">
      <c r="B185" s="339"/>
      <c r="D185" s="332" t="s">
        <v>169</v>
      </c>
      <c r="F185" s="341" t="s">
        <v>587</v>
      </c>
      <c r="H185" s="342">
        <v>7.65</v>
      </c>
      <c r="L185" s="339"/>
      <c r="M185" s="343"/>
      <c r="N185" s="344"/>
      <c r="O185" s="344"/>
      <c r="P185" s="344"/>
      <c r="Q185" s="344"/>
      <c r="R185" s="344"/>
      <c r="S185" s="344"/>
      <c r="T185" s="345"/>
      <c r="AT185" s="340" t="s">
        <v>169</v>
      </c>
      <c r="AU185" s="340" t="s">
        <v>80</v>
      </c>
      <c r="AV185" s="338" t="s">
        <v>80</v>
      </c>
      <c r="AW185" s="338" t="s">
        <v>3</v>
      </c>
      <c r="AX185" s="338" t="s">
        <v>78</v>
      </c>
      <c r="AY185" s="340" t="s">
        <v>161</v>
      </c>
    </row>
    <row r="186" spans="2:63" s="305" customFormat="1" ht="22.9" customHeight="1">
      <c r="B186" s="306"/>
      <c r="D186" s="307" t="s">
        <v>70</v>
      </c>
      <c r="E186" s="316" t="s">
        <v>167</v>
      </c>
      <c r="F186" s="316" t="s">
        <v>352</v>
      </c>
      <c r="J186" s="317">
        <f>BK186</f>
        <v>0</v>
      </c>
      <c r="L186" s="306"/>
      <c r="M186" s="310"/>
      <c r="N186" s="311"/>
      <c r="O186" s="311"/>
      <c r="P186" s="312">
        <f>SUM(P187:P202)</f>
        <v>4.018925</v>
      </c>
      <c r="Q186" s="311"/>
      <c r="R186" s="312">
        <f>SUM(R187:R202)</f>
        <v>10.586164270000001</v>
      </c>
      <c r="S186" s="311"/>
      <c r="T186" s="313">
        <f>SUM(T187:T202)</f>
        <v>0</v>
      </c>
      <c r="AR186" s="307" t="s">
        <v>78</v>
      </c>
      <c r="AT186" s="314" t="s">
        <v>70</v>
      </c>
      <c r="AU186" s="314" t="s">
        <v>78</v>
      </c>
      <c r="AY186" s="307" t="s">
        <v>161</v>
      </c>
      <c r="BK186" s="315">
        <f>SUM(BK187:BK202)</f>
        <v>0</v>
      </c>
    </row>
    <row r="187" spans="1:65" s="242" customFormat="1" ht="33" customHeight="1">
      <c r="A187" s="239"/>
      <c r="B187" s="240"/>
      <c r="C187" s="318" t="s">
        <v>361</v>
      </c>
      <c r="D187" s="318" t="s">
        <v>163</v>
      </c>
      <c r="E187" s="319" t="s">
        <v>588</v>
      </c>
      <c r="F187" s="320" t="s">
        <v>589</v>
      </c>
      <c r="G187" s="321" t="s">
        <v>166</v>
      </c>
      <c r="H187" s="322">
        <v>15.225</v>
      </c>
      <c r="I187" s="377">
        <v>0</v>
      </c>
      <c r="J187" s="323">
        <f>ROUND(I187*H187,2)</f>
        <v>0</v>
      </c>
      <c r="K187" s="324"/>
      <c r="L187" s="240"/>
      <c r="M187" s="325" t="s">
        <v>1</v>
      </c>
      <c r="N187" s="326" t="s">
        <v>36</v>
      </c>
      <c r="O187" s="327">
        <v>0.105</v>
      </c>
      <c r="P187" s="327">
        <f>O187*H187</f>
        <v>1.598625</v>
      </c>
      <c r="Q187" s="327">
        <v>0.18051</v>
      </c>
      <c r="R187" s="327">
        <f>Q187*H187</f>
        <v>2.74826475</v>
      </c>
      <c r="S187" s="327">
        <v>0</v>
      </c>
      <c r="T187" s="328">
        <f>S187*H187</f>
        <v>0</v>
      </c>
      <c r="U187" s="239"/>
      <c r="V187" s="239"/>
      <c r="W187" s="239"/>
      <c r="X187" s="239"/>
      <c r="Y187" s="239"/>
      <c r="Z187" s="239"/>
      <c r="AA187" s="239"/>
      <c r="AB187" s="239"/>
      <c r="AC187" s="239"/>
      <c r="AD187" s="239"/>
      <c r="AE187" s="239"/>
      <c r="AR187" s="274" t="s">
        <v>167</v>
      </c>
      <c r="AT187" s="274" t="s">
        <v>163</v>
      </c>
      <c r="AU187" s="274" t="s">
        <v>80</v>
      </c>
      <c r="AY187" s="232" t="s">
        <v>161</v>
      </c>
      <c r="BE187" s="329">
        <f>IF(N187="základní",J187,0)</f>
        <v>0</v>
      </c>
      <c r="BF187" s="329">
        <f>IF(N187="snížená",J187,0)</f>
        <v>0</v>
      </c>
      <c r="BG187" s="329">
        <f>IF(N187="zákl. přenesená",J187,0)</f>
        <v>0</v>
      </c>
      <c r="BH187" s="329">
        <f>IF(N187="sníž. přenesená",J187,0)</f>
        <v>0</v>
      </c>
      <c r="BI187" s="329">
        <f>IF(N187="nulová",J187,0)</f>
        <v>0</v>
      </c>
      <c r="BJ187" s="232" t="s">
        <v>78</v>
      </c>
      <c r="BK187" s="329">
        <f>ROUND(I187*H187,2)</f>
        <v>0</v>
      </c>
      <c r="BL187" s="232" t="s">
        <v>167</v>
      </c>
      <c r="BM187" s="274" t="s">
        <v>590</v>
      </c>
    </row>
    <row r="188" spans="2:51" s="330" customFormat="1" ht="12">
      <c r="B188" s="331"/>
      <c r="D188" s="332" t="s">
        <v>169</v>
      </c>
      <c r="E188" s="333" t="s">
        <v>1</v>
      </c>
      <c r="F188" s="334" t="s">
        <v>550</v>
      </c>
      <c r="H188" s="333" t="s">
        <v>1</v>
      </c>
      <c r="L188" s="331"/>
      <c r="M188" s="335"/>
      <c r="N188" s="336"/>
      <c r="O188" s="336"/>
      <c r="P188" s="336"/>
      <c r="Q188" s="336"/>
      <c r="R188" s="336"/>
      <c r="S188" s="336"/>
      <c r="T188" s="337"/>
      <c r="AT188" s="333" t="s">
        <v>169</v>
      </c>
      <c r="AU188" s="333" t="s">
        <v>80</v>
      </c>
      <c r="AV188" s="330" t="s">
        <v>78</v>
      </c>
      <c r="AW188" s="330" t="s">
        <v>28</v>
      </c>
      <c r="AX188" s="330" t="s">
        <v>71</v>
      </c>
      <c r="AY188" s="333" t="s">
        <v>161</v>
      </c>
    </row>
    <row r="189" spans="2:51" s="338" customFormat="1" ht="12">
      <c r="B189" s="339"/>
      <c r="D189" s="332" t="s">
        <v>169</v>
      </c>
      <c r="E189" s="340" t="s">
        <v>1</v>
      </c>
      <c r="F189" s="341" t="s">
        <v>591</v>
      </c>
      <c r="H189" s="342">
        <v>4.725</v>
      </c>
      <c r="L189" s="339"/>
      <c r="M189" s="343"/>
      <c r="N189" s="344"/>
      <c r="O189" s="344"/>
      <c r="P189" s="344"/>
      <c r="Q189" s="344"/>
      <c r="R189" s="344"/>
      <c r="S189" s="344"/>
      <c r="T189" s="345"/>
      <c r="AT189" s="340" t="s">
        <v>169</v>
      </c>
      <c r="AU189" s="340" t="s">
        <v>80</v>
      </c>
      <c r="AV189" s="338" t="s">
        <v>80</v>
      </c>
      <c r="AW189" s="338" t="s">
        <v>28</v>
      </c>
      <c r="AX189" s="338" t="s">
        <v>71</v>
      </c>
      <c r="AY189" s="340" t="s">
        <v>161</v>
      </c>
    </row>
    <row r="190" spans="2:51" s="330" customFormat="1" ht="22.5">
      <c r="B190" s="331"/>
      <c r="D190" s="332" t="s">
        <v>169</v>
      </c>
      <c r="E190" s="333" t="s">
        <v>1</v>
      </c>
      <c r="F190" s="334" t="s">
        <v>552</v>
      </c>
      <c r="H190" s="333" t="s">
        <v>1</v>
      </c>
      <c r="L190" s="331"/>
      <c r="M190" s="335"/>
      <c r="N190" s="336"/>
      <c r="O190" s="336"/>
      <c r="P190" s="336"/>
      <c r="Q190" s="336"/>
      <c r="R190" s="336"/>
      <c r="S190" s="336"/>
      <c r="T190" s="337"/>
      <c r="AT190" s="333" t="s">
        <v>169</v>
      </c>
      <c r="AU190" s="333" t="s">
        <v>80</v>
      </c>
      <c r="AV190" s="330" t="s">
        <v>78</v>
      </c>
      <c r="AW190" s="330" t="s">
        <v>28</v>
      </c>
      <c r="AX190" s="330" t="s">
        <v>71</v>
      </c>
      <c r="AY190" s="333" t="s">
        <v>161</v>
      </c>
    </row>
    <row r="191" spans="2:51" s="338" customFormat="1" ht="12">
      <c r="B191" s="339"/>
      <c r="D191" s="332" t="s">
        <v>169</v>
      </c>
      <c r="E191" s="340" t="s">
        <v>1</v>
      </c>
      <c r="F191" s="341" t="s">
        <v>592</v>
      </c>
      <c r="H191" s="342">
        <v>10.5</v>
      </c>
      <c r="L191" s="339"/>
      <c r="M191" s="343"/>
      <c r="N191" s="344"/>
      <c r="O191" s="344"/>
      <c r="P191" s="344"/>
      <c r="Q191" s="344"/>
      <c r="R191" s="344"/>
      <c r="S191" s="344"/>
      <c r="T191" s="345"/>
      <c r="AT191" s="340" t="s">
        <v>169</v>
      </c>
      <c r="AU191" s="340" t="s">
        <v>80</v>
      </c>
      <c r="AV191" s="338" t="s">
        <v>80</v>
      </c>
      <c r="AW191" s="338" t="s">
        <v>28</v>
      </c>
      <c r="AX191" s="338" t="s">
        <v>71</v>
      </c>
      <c r="AY191" s="340" t="s">
        <v>161</v>
      </c>
    </row>
    <row r="192" spans="2:51" s="346" customFormat="1" ht="12">
      <c r="B192" s="347"/>
      <c r="D192" s="332" t="s">
        <v>169</v>
      </c>
      <c r="E192" s="348" t="s">
        <v>1</v>
      </c>
      <c r="F192" s="349" t="s">
        <v>174</v>
      </c>
      <c r="H192" s="350">
        <v>15.225</v>
      </c>
      <c r="L192" s="347"/>
      <c r="M192" s="351"/>
      <c r="N192" s="352"/>
      <c r="O192" s="352"/>
      <c r="P192" s="352"/>
      <c r="Q192" s="352"/>
      <c r="R192" s="352"/>
      <c r="S192" s="352"/>
      <c r="T192" s="353"/>
      <c r="AT192" s="348" t="s">
        <v>169</v>
      </c>
      <c r="AU192" s="348" t="s">
        <v>80</v>
      </c>
      <c r="AV192" s="346" t="s">
        <v>167</v>
      </c>
      <c r="AW192" s="346" t="s">
        <v>28</v>
      </c>
      <c r="AX192" s="346" t="s">
        <v>78</v>
      </c>
      <c r="AY192" s="348" t="s">
        <v>161</v>
      </c>
    </row>
    <row r="193" spans="1:65" s="242" customFormat="1" ht="33" customHeight="1">
      <c r="A193" s="239"/>
      <c r="B193" s="240"/>
      <c r="C193" s="318" t="s">
        <v>366</v>
      </c>
      <c r="D193" s="318" t="s">
        <v>163</v>
      </c>
      <c r="E193" s="319" t="s">
        <v>354</v>
      </c>
      <c r="F193" s="320" t="s">
        <v>593</v>
      </c>
      <c r="G193" s="321" t="s">
        <v>166</v>
      </c>
      <c r="H193" s="322">
        <v>48.406</v>
      </c>
      <c r="I193" s="377">
        <v>0</v>
      </c>
      <c r="J193" s="323">
        <f>ROUND(I193*H193,2)</f>
        <v>0</v>
      </c>
      <c r="K193" s="324"/>
      <c r="L193" s="240"/>
      <c r="M193" s="325" t="s">
        <v>1</v>
      </c>
      <c r="N193" s="326" t="s">
        <v>36</v>
      </c>
      <c r="O193" s="327">
        <v>0.05</v>
      </c>
      <c r="P193" s="327">
        <f>O193*H193</f>
        <v>2.4203</v>
      </c>
      <c r="Q193" s="327">
        <v>0.16192</v>
      </c>
      <c r="R193" s="327">
        <f>Q193*H193</f>
        <v>7.837899520000001</v>
      </c>
      <c r="S193" s="327">
        <v>0</v>
      </c>
      <c r="T193" s="328">
        <f>S193*H193</f>
        <v>0</v>
      </c>
      <c r="U193" s="239"/>
      <c r="V193" s="239"/>
      <c r="W193" s="239"/>
      <c r="X193" s="239"/>
      <c r="Y193" s="239"/>
      <c r="Z193" s="239"/>
      <c r="AA193" s="239"/>
      <c r="AB193" s="239"/>
      <c r="AC193" s="239"/>
      <c r="AD193" s="239"/>
      <c r="AE193" s="239"/>
      <c r="AR193" s="274" t="s">
        <v>167</v>
      </c>
      <c r="AT193" s="274" t="s">
        <v>163</v>
      </c>
      <c r="AU193" s="274" t="s">
        <v>80</v>
      </c>
      <c r="AY193" s="232" t="s">
        <v>161</v>
      </c>
      <c r="BE193" s="329">
        <f>IF(N193="základní",J193,0)</f>
        <v>0</v>
      </c>
      <c r="BF193" s="329">
        <f>IF(N193="snížená",J193,0)</f>
        <v>0</v>
      </c>
      <c r="BG193" s="329">
        <f>IF(N193="zákl. přenesená",J193,0)</f>
        <v>0</v>
      </c>
      <c r="BH193" s="329">
        <f>IF(N193="sníž. přenesená",J193,0)</f>
        <v>0</v>
      </c>
      <c r="BI193" s="329">
        <f>IF(N193="nulová",J193,0)</f>
        <v>0</v>
      </c>
      <c r="BJ193" s="232" t="s">
        <v>78</v>
      </c>
      <c r="BK193" s="329">
        <f>ROUND(I193*H193,2)</f>
        <v>0</v>
      </c>
      <c r="BL193" s="232" t="s">
        <v>167</v>
      </c>
      <c r="BM193" s="274" t="s">
        <v>594</v>
      </c>
    </row>
    <row r="194" spans="2:51" s="330" customFormat="1" ht="12">
      <c r="B194" s="331"/>
      <c r="D194" s="332" t="s">
        <v>169</v>
      </c>
      <c r="E194" s="333" t="s">
        <v>1</v>
      </c>
      <c r="F194" s="334" t="s">
        <v>550</v>
      </c>
      <c r="H194" s="333" t="s">
        <v>1</v>
      </c>
      <c r="L194" s="331"/>
      <c r="M194" s="335"/>
      <c r="N194" s="336"/>
      <c r="O194" s="336"/>
      <c r="P194" s="336"/>
      <c r="Q194" s="336"/>
      <c r="R194" s="336"/>
      <c r="S194" s="336"/>
      <c r="T194" s="337"/>
      <c r="AT194" s="333" t="s">
        <v>169</v>
      </c>
      <c r="AU194" s="333" t="s">
        <v>80</v>
      </c>
      <c r="AV194" s="330" t="s">
        <v>78</v>
      </c>
      <c r="AW194" s="330" t="s">
        <v>28</v>
      </c>
      <c r="AX194" s="330" t="s">
        <v>71</v>
      </c>
      <c r="AY194" s="333" t="s">
        <v>161</v>
      </c>
    </row>
    <row r="195" spans="2:51" s="338" customFormat="1" ht="12">
      <c r="B195" s="339"/>
      <c r="D195" s="332" t="s">
        <v>169</v>
      </c>
      <c r="E195" s="340" t="s">
        <v>1</v>
      </c>
      <c r="F195" s="341" t="s">
        <v>551</v>
      </c>
      <c r="H195" s="342">
        <v>4.95</v>
      </c>
      <c r="L195" s="339"/>
      <c r="M195" s="343"/>
      <c r="N195" s="344"/>
      <c r="O195" s="344"/>
      <c r="P195" s="344"/>
      <c r="Q195" s="344"/>
      <c r="R195" s="344"/>
      <c r="S195" s="344"/>
      <c r="T195" s="345"/>
      <c r="AT195" s="340" t="s">
        <v>169</v>
      </c>
      <c r="AU195" s="340" t="s">
        <v>80</v>
      </c>
      <c r="AV195" s="338" t="s">
        <v>80</v>
      </c>
      <c r="AW195" s="338" t="s">
        <v>28</v>
      </c>
      <c r="AX195" s="338" t="s">
        <v>71</v>
      </c>
      <c r="AY195" s="340" t="s">
        <v>161</v>
      </c>
    </row>
    <row r="196" spans="2:51" s="330" customFormat="1" ht="22.5">
      <c r="B196" s="331"/>
      <c r="D196" s="332" t="s">
        <v>169</v>
      </c>
      <c r="E196" s="333" t="s">
        <v>1</v>
      </c>
      <c r="F196" s="334" t="s">
        <v>552</v>
      </c>
      <c r="H196" s="333" t="s">
        <v>1</v>
      </c>
      <c r="L196" s="331"/>
      <c r="M196" s="335"/>
      <c r="N196" s="336"/>
      <c r="O196" s="336"/>
      <c r="P196" s="336"/>
      <c r="Q196" s="336"/>
      <c r="R196" s="336"/>
      <c r="S196" s="336"/>
      <c r="T196" s="337"/>
      <c r="AT196" s="333" t="s">
        <v>169</v>
      </c>
      <c r="AU196" s="333" t="s">
        <v>80</v>
      </c>
      <c r="AV196" s="330" t="s">
        <v>78</v>
      </c>
      <c r="AW196" s="330" t="s">
        <v>28</v>
      </c>
      <c r="AX196" s="330" t="s">
        <v>71</v>
      </c>
      <c r="AY196" s="333" t="s">
        <v>161</v>
      </c>
    </row>
    <row r="197" spans="2:51" s="338" customFormat="1" ht="12">
      <c r="B197" s="339"/>
      <c r="D197" s="332" t="s">
        <v>169</v>
      </c>
      <c r="E197" s="340" t="s">
        <v>1</v>
      </c>
      <c r="F197" s="341" t="s">
        <v>553</v>
      </c>
      <c r="H197" s="342">
        <v>11</v>
      </c>
      <c r="L197" s="339"/>
      <c r="M197" s="343"/>
      <c r="N197" s="344"/>
      <c r="O197" s="344"/>
      <c r="P197" s="344"/>
      <c r="Q197" s="344"/>
      <c r="R197" s="344"/>
      <c r="S197" s="344"/>
      <c r="T197" s="345"/>
      <c r="AT197" s="340" t="s">
        <v>169</v>
      </c>
      <c r="AU197" s="340" t="s">
        <v>80</v>
      </c>
      <c r="AV197" s="338" t="s">
        <v>80</v>
      </c>
      <c r="AW197" s="338" t="s">
        <v>28</v>
      </c>
      <c r="AX197" s="338" t="s">
        <v>71</v>
      </c>
      <c r="AY197" s="340" t="s">
        <v>161</v>
      </c>
    </row>
    <row r="198" spans="2:51" s="330" customFormat="1" ht="12">
      <c r="B198" s="331"/>
      <c r="D198" s="332" t="s">
        <v>169</v>
      </c>
      <c r="E198" s="333" t="s">
        <v>1</v>
      </c>
      <c r="F198" s="334" t="s">
        <v>554</v>
      </c>
      <c r="H198" s="333" t="s">
        <v>1</v>
      </c>
      <c r="L198" s="331"/>
      <c r="M198" s="335"/>
      <c r="N198" s="336"/>
      <c r="O198" s="336"/>
      <c r="P198" s="336"/>
      <c r="Q198" s="336"/>
      <c r="R198" s="336"/>
      <c r="S198" s="336"/>
      <c r="T198" s="337"/>
      <c r="AT198" s="333" t="s">
        <v>169</v>
      </c>
      <c r="AU198" s="333" t="s">
        <v>80</v>
      </c>
      <c r="AV198" s="330" t="s">
        <v>78</v>
      </c>
      <c r="AW198" s="330" t="s">
        <v>28</v>
      </c>
      <c r="AX198" s="330" t="s">
        <v>71</v>
      </c>
      <c r="AY198" s="333" t="s">
        <v>161</v>
      </c>
    </row>
    <row r="199" spans="2:51" s="338" customFormat="1" ht="12">
      <c r="B199" s="339"/>
      <c r="D199" s="332" t="s">
        <v>169</v>
      </c>
      <c r="E199" s="340" t="s">
        <v>1</v>
      </c>
      <c r="F199" s="341" t="s">
        <v>555</v>
      </c>
      <c r="H199" s="342">
        <v>14.306</v>
      </c>
      <c r="L199" s="339"/>
      <c r="M199" s="343"/>
      <c r="N199" s="344"/>
      <c r="O199" s="344"/>
      <c r="P199" s="344"/>
      <c r="Q199" s="344"/>
      <c r="R199" s="344"/>
      <c r="S199" s="344"/>
      <c r="T199" s="345"/>
      <c r="AT199" s="340" t="s">
        <v>169</v>
      </c>
      <c r="AU199" s="340" t="s">
        <v>80</v>
      </c>
      <c r="AV199" s="338" t="s">
        <v>80</v>
      </c>
      <c r="AW199" s="338" t="s">
        <v>28</v>
      </c>
      <c r="AX199" s="338" t="s">
        <v>71</v>
      </c>
      <c r="AY199" s="340" t="s">
        <v>161</v>
      </c>
    </row>
    <row r="200" spans="2:51" s="330" customFormat="1" ht="12">
      <c r="B200" s="331"/>
      <c r="D200" s="332" t="s">
        <v>169</v>
      </c>
      <c r="E200" s="333" t="s">
        <v>1</v>
      </c>
      <c r="F200" s="334" t="s">
        <v>554</v>
      </c>
      <c r="H200" s="333" t="s">
        <v>1</v>
      </c>
      <c r="L200" s="331"/>
      <c r="M200" s="335"/>
      <c r="N200" s="336"/>
      <c r="O200" s="336"/>
      <c r="P200" s="336"/>
      <c r="Q200" s="336"/>
      <c r="R200" s="336"/>
      <c r="S200" s="336"/>
      <c r="T200" s="337"/>
      <c r="AT200" s="333" t="s">
        <v>169</v>
      </c>
      <c r="AU200" s="333" t="s">
        <v>80</v>
      </c>
      <c r="AV200" s="330" t="s">
        <v>78</v>
      </c>
      <c r="AW200" s="330" t="s">
        <v>28</v>
      </c>
      <c r="AX200" s="330" t="s">
        <v>71</v>
      </c>
      <c r="AY200" s="333" t="s">
        <v>161</v>
      </c>
    </row>
    <row r="201" spans="2:51" s="338" customFormat="1" ht="12">
      <c r="B201" s="339"/>
      <c r="D201" s="332" t="s">
        <v>169</v>
      </c>
      <c r="E201" s="340" t="s">
        <v>1</v>
      </c>
      <c r="F201" s="341" t="s">
        <v>556</v>
      </c>
      <c r="H201" s="342">
        <v>18.15</v>
      </c>
      <c r="L201" s="339"/>
      <c r="M201" s="343"/>
      <c r="N201" s="344"/>
      <c r="O201" s="344"/>
      <c r="P201" s="344"/>
      <c r="Q201" s="344"/>
      <c r="R201" s="344"/>
      <c r="S201" s="344"/>
      <c r="T201" s="345"/>
      <c r="AT201" s="340" t="s">
        <v>169</v>
      </c>
      <c r="AU201" s="340" t="s">
        <v>80</v>
      </c>
      <c r="AV201" s="338" t="s">
        <v>80</v>
      </c>
      <c r="AW201" s="338" t="s">
        <v>28</v>
      </c>
      <c r="AX201" s="338" t="s">
        <v>71</v>
      </c>
      <c r="AY201" s="340" t="s">
        <v>161</v>
      </c>
    </row>
    <row r="202" spans="2:51" s="346" customFormat="1" ht="12">
      <c r="B202" s="347"/>
      <c r="D202" s="332" t="s">
        <v>169</v>
      </c>
      <c r="E202" s="348" t="s">
        <v>1</v>
      </c>
      <c r="F202" s="349" t="s">
        <v>174</v>
      </c>
      <c r="H202" s="350">
        <v>48.406</v>
      </c>
      <c r="L202" s="347"/>
      <c r="M202" s="351"/>
      <c r="N202" s="352"/>
      <c r="O202" s="352"/>
      <c r="P202" s="352"/>
      <c r="Q202" s="352"/>
      <c r="R202" s="352"/>
      <c r="S202" s="352"/>
      <c r="T202" s="353"/>
      <c r="AT202" s="348" t="s">
        <v>169</v>
      </c>
      <c r="AU202" s="348" t="s">
        <v>80</v>
      </c>
      <c r="AV202" s="346" t="s">
        <v>167</v>
      </c>
      <c r="AW202" s="346" t="s">
        <v>28</v>
      </c>
      <c r="AX202" s="346" t="s">
        <v>78</v>
      </c>
      <c r="AY202" s="348" t="s">
        <v>161</v>
      </c>
    </row>
    <row r="203" spans="2:63" s="305" customFormat="1" ht="22.9" customHeight="1">
      <c r="B203" s="306"/>
      <c r="D203" s="307" t="s">
        <v>70</v>
      </c>
      <c r="E203" s="316" t="s">
        <v>178</v>
      </c>
      <c r="F203" s="316" t="s">
        <v>179</v>
      </c>
      <c r="J203" s="317">
        <f>BK203</f>
        <v>0</v>
      </c>
      <c r="L203" s="306"/>
      <c r="M203" s="310"/>
      <c r="N203" s="311"/>
      <c r="O203" s="311"/>
      <c r="P203" s="312">
        <f>SUM(P204:P242)</f>
        <v>66.99267800000001</v>
      </c>
      <c r="Q203" s="311"/>
      <c r="R203" s="312">
        <f>SUM(R204:R242)</f>
        <v>53.81002885000001</v>
      </c>
      <c r="S203" s="311"/>
      <c r="T203" s="313">
        <f>SUM(T204:T242)</f>
        <v>0</v>
      </c>
      <c r="AR203" s="307" t="s">
        <v>78</v>
      </c>
      <c r="AT203" s="314" t="s">
        <v>70</v>
      </c>
      <c r="AU203" s="314" t="s">
        <v>78</v>
      </c>
      <c r="AY203" s="307" t="s">
        <v>161</v>
      </c>
      <c r="BK203" s="315">
        <f>SUM(BK204:BK242)</f>
        <v>0</v>
      </c>
    </row>
    <row r="204" spans="1:65" s="242" customFormat="1" ht="33" customHeight="1">
      <c r="A204" s="239"/>
      <c r="B204" s="240"/>
      <c r="C204" s="318" t="s">
        <v>371</v>
      </c>
      <c r="D204" s="318" t="s">
        <v>163</v>
      </c>
      <c r="E204" s="319" t="s">
        <v>595</v>
      </c>
      <c r="F204" s="320" t="s">
        <v>596</v>
      </c>
      <c r="G204" s="321" t="s">
        <v>166</v>
      </c>
      <c r="H204" s="322">
        <v>397</v>
      </c>
      <c r="I204" s="377">
        <v>0</v>
      </c>
      <c r="J204" s="323">
        <f>ROUND(I204*H204,2)</f>
        <v>0</v>
      </c>
      <c r="K204" s="324"/>
      <c r="L204" s="240"/>
      <c r="M204" s="325" t="s">
        <v>1</v>
      </c>
      <c r="N204" s="326" t="s">
        <v>36</v>
      </c>
      <c r="O204" s="327">
        <v>0.021</v>
      </c>
      <c r="P204" s="327">
        <f>O204*H204</f>
        <v>8.337</v>
      </c>
      <c r="Q204" s="327">
        <v>0.05909</v>
      </c>
      <c r="R204" s="327">
        <f>Q204*H204</f>
        <v>23.45873</v>
      </c>
      <c r="S204" s="327">
        <v>0</v>
      </c>
      <c r="T204" s="328">
        <f>S204*H204</f>
        <v>0</v>
      </c>
      <c r="U204" s="239"/>
      <c r="V204" s="239"/>
      <c r="W204" s="239"/>
      <c r="X204" s="239"/>
      <c r="Y204" s="239"/>
      <c r="Z204" s="239"/>
      <c r="AA204" s="239"/>
      <c r="AB204" s="239"/>
      <c r="AC204" s="239"/>
      <c r="AD204" s="239"/>
      <c r="AE204" s="239"/>
      <c r="AR204" s="274" t="s">
        <v>167</v>
      </c>
      <c r="AT204" s="274" t="s">
        <v>163</v>
      </c>
      <c r="AU204" s="274" t="s">
        <v>80</v>
      </c>
      <c r="AY204" s="232" t="s">
        <v>161</v>
      </c>
      <c r="BE204" s="329">
        <f>IF(N204="základní",J204,0)</f>
        <v>0</v>
      </c>
      <c r="BF204" s="329">
        <f>IF(N204="snížená",J204,0)</f>
        <v>0</v>
      </c>
      <c r="BG204" s="329">
        <f>IF(N204="zákl. přenesená",J204,0)</f>
        <v>0</v>
      </c>
      <c r="BH204" s="329">
        <f>IF(N204="sníž. přenesená",J204,0)</f>
        <v>0</v>
      </c>
      <c r="BI204" s="329">
        <f>IF(N204="nulová",J204,0)</f>
        <v>0</v>
      </c>
      <c r="BJ204" s="232" t="s">
        <v>78</v>
      </c>
      <c r="BK204" s="329">
        <f>ROUND(I204*H204,2)</f>
        <v>0</v>
      </c>
      <c r="BL204" s="232" t="s">
        <v>167</v>
      </c>
      <c r="BM204" s="274" t="s">
        <v>597</v>
      </c>
    </row>
    <row r="205" spans="2:51" s="330" customFormat="1" ht="22.5">
      <c r="B205" s="331"/>
      <c r="D205" s="332" t="s">
        <v>169</v>
      </c>
      <c r="E205" s="333" t="s">
        <v>1</v>
      </c>
      <c r="F205" s="334" t="s">
        <v>598</v>
      </c>
      <c r="H205" s="333" t="s">
        <v>1</v>
      </c>
      <c r="L205" s="331"/>
      <c r="M205" s="335"/>
      <c r="N205" s="336"/>
      <c r="O205" s="336"/>
      <c r="P205" s="336"/>
      <c r="Q205" s="336"/>
      <c r="R205" s="336"/>
      <c r="S205" s="336"/>
      <c r="T205" s="337"/>
      <c r="AT205" s="333" t="s">
        <v>169</v>
      </c>
      <c r="AU205" s="333" t="s">
        <v>80</v>
      </c>
      <c r="AV205" s="330" t="s">
        <v>78</v>
      </c>
      <c r="AW205" s="330" t="s">
        <v>28</v>
      </c>
      <c r="AX205" s="330" t="s">
        <v>71</v>
      </c>
      <c r="AY205" s="333" t="s">
        <v>161</v>
      </c>
    </row>
    <row r="206" spans="2:51" s="330" customFormat="1" ht="12">
      <c r="B206" s="331"/>
      <c r="D206" s="332" t="s">
        <v>169</v>
      </c>
      <c r="E206" s="333" t="s">
        <v>1</v>
      </c>
      <c r="F206" s="334" t="s">
        <v>599</v>
      </c>
      <c r="H206" s="333" t="s">
        <v>1</v>
      </c>
      <c r="L206" s="331"/>
      <c r="M206" s="335"/>
      <c r="N206" s="336"/>
      <c r="O206" s="336"/>
      <c r="P206" s="336"/>
      <c r="Q206" s="336"/>
      <c r="R206" s="336"/>
      <c r="S206" s="336"/>
      <c r="T206" s="337"/>
      <c r="AT206" s="333" t="s">
        <v>169</v>
      </c>
      <c r="AU206" s="333" t="s">
        <v>80</v>
      </c>
      <c r="AV206" s="330" t="s">
        <v>78</v>
      </c>
      <c r="AW206" s="330" t="s">
        <v>28</v>
      </c>
      <c r="AX206" s="330" t="s">
        <v>71</v>
      </c>
      <c r="AY206" s="333" t="s">
        <v>161</v>
      </c>
    </row>
    <row r="207" spans="2:51" s="338" customFormat="1" ht="12">
      <c r="B207" s="339"/>
      <c r="D207" s="332" t="s">
        <v>169</v>
      </c>
      <c r="E207" s="340" t="s">
        <v>1</v>
      </c>
      <c r="F207" s="341" t="s">
        <v>600</v>
      </c>
      <c r="H207" s="342">
        <v>287</v>
      </c>
      <c r="L207" s="339"/>
      <c r="M207" s="343"/>
      <c r="N207" s="344"/>
      <c r="O207" s="344"/>
      <c r="P207" s="344"/>
      <c r="Q207" s="344"/>
      <c r="R207" s="344"/>
      <c r="S207" s="344"/>
      <c r="T207" s="345"/>
      <c r="AT207" s="340" t="s">
        <v>169</v>
      </c>
      <c r="AU207" s="340" t="s">
        <v>80</v>
      </c>
      <c r="AV207" s="338" t="s">
        <v>80</v>
      </c>
      <c r="AW207" s="338" t="s">
        <v>28</v>
      </c>
      <c r="AX207" s="338" t="s">
        <v>71</v>
      </c>
      <c r="AY207" s="340" t="s">
        <v>161</v>
      </c>
    </row>
    <row r="208" spans="2:51" s="330" customFormat="1" ht="12">
      <c r="B208" s="331"/>
      <c r="D208" s="332" t="s">
        <v>169</v>
      </c>
      <c r="E208" s="333" t="s">
        <v>1</v>
      </c>
      <c r="F208" s="334" t="s">
        <v>601</v>
      </c>
      <c r="H208" s="333" t="s">
        <v>1</v>
      </c>
      <c r="L208" s="331"/>
      <c r="M208" s="335"/>
      <c r="N208" s="336"/>
      <c r="O208" s="336"/>
      <c r="P208" s="336"/>
      <c r="Q208" s="336"/>
      <c r="R208" s="336"/>
      <c r="S208" s="336"/>
      <c r="T208" s="337"/>
      <c r="AT208" s="333" t="s">
        <v>169</v>
      </c>
      <c r="AU208" s="333" t="s">
        <v>80</v>
      </c>
      <c r="AV208" s="330" t="s">
        <v>78</v>
      </c>
      <c r="AW208" s="330" t="s">
        <v>28</v>
      </c>
      <c r="AX208" s="330" t="s">
        <v>71</v>
      </c>
      <c r="AY208" s="333" t="s">
        <v>161</v>
      </c>
    </row>
    <row r="209" spans="2:51" s="330" customFormat="1" ht="12">
      <c r="B209" s="331"/>
      <c r="D209" s="332" t="s">
        <v>169</v>
      </c>
      <c r="E209" s="333" t="s">
        <v>1</v>
      </c>
      <c r="F209" s="334" t="s">
        <v>602</v>
      </c>
      <c r="H209" s="333" t="s">
        <v>1</v>
      </c>
      <c r="L209" s="331"/>
      <c r="M209" s="335"/>
      <c r="N209" s="336"/>
      <c r="O209" s="336"/>
      <c r="P209" s="336"/>
      <c r="Q209" s="336"/>
      <c r="R209" s="336"/>
      <c r="S209" s="336"/>
      <c r="T209" s="337"/>
      <c r="AT209" s="333" t="s">
        <v>169</v>
      </c>
      <c r="AU209" s="333" t="s">
        <v>80</v>
      </c>
      <c r="AV209" s="330" t="s">
        <v>78</v>
      </c>
      <c r="AW209" s="330" t="s">
        <v>28</v>
      </c>
      <c r="AX209" s="330" t="s">
        <v>71</v>
      </c>
      <c r="AY209" s="333" t="s">
        <v>161</v>
      </c>
    </row>
    <row r="210" spans="2:51" s="338" customFormat="1" ht="12">
      <c r="B210" s="339"/>
      <c r="D210" s="332" t="s">
        <v>169</v>
      </c>
      <c r="E210" s="340" t="s">
        <v>1</v>
      </c>
      <c r="F210" s="341" t="s">
        <v>603</v>
      </c>
      <c r="H210" s="342">
        <v>10</v>
      </c>
      <c r="L210" s="339"/>
      <c r="M210" s="343"/>
      <c r="N210" s="344"/>
      <c r="O210" s="344"/>
      <c r="P210" s="344"/>
      <c r="Q210" s="344"/>
      <c r="R210" s="344"/>
      <c r="S210" s="344"/>
      <c r="T210" s="345"/>
      <c r="AT210" s="340" t="s">
        <v>169</v>
      </c>
      <c r="AU210" s="340" t="s">
        <v>80</v>
      </c>
      <c r="AV210" s="338" t="s">
        <v>80</v>
      </c>
      <c r="AW210" s="338" t="s">
        <v>28</v>
      </c>
      <c r="AX210" s="338" t="s">
        <v>71</v>
      </c>
      <c r="AY210" s="340" t="s">
        <v>161</v>
      </c>
    </row>
    <row r="211" spans="2:51" s="330" customFormat="1" ht="22.5">
      <c r="B211" s="331"/>
      <c r="D211" s="332" t="s">
        <v>169</v>
      </c>
      <c r="E211" s="333" t="s">
        <v>1</v>
      </c>
      <c r="F211" s="334" t="s">
        <v>604</v>
      </c>
      <c r="H211" s="333" t="s">
        <v>1</v>
      </c>
      <c r="L211" s="331"/>
      <c r="M211" s="335"/>
      <c r="N211" s="336"/>
      <c r="O211" s="336"/>
      <c r="P211" s="336"/>
      <c r="Q211" s="336"/>
      <c r="R211" s="336"/>
      <c r="S211" s="336"/>
      <c r="T211" s="337"/>
      <c r="AT211" s="333" t="s">
        <v>169</v>
      </c>
      <c r="AU211" s="333" t="s">
        <v>80</v>
      </c>
      <c r="AV211" s="330" t="s">
        <v>78</v>
      </c>
      <c r="AW211" s="330" t="s">
        <v>28</v>
      </c>
      <c r="AX211" s="330" t="s">
        <v>71</v>
      </c>
      <c r="AY211" s="333" t="s">
        <v>161</v>
      </c>
    </row>
    <row r="212" spans="2:51" s="330" customFormat="1" ht="12">
      <c r="B212" s="331"/>
      <c r="D212" s="332" t="s">
        <v>169</v>
      </c>
      <c r="E212" s="333" t="s">
        <v>1</v>
      </c>
      <c r="F212" s="334" t="s">
        <v>605</v>
      </c>
      <c r="H212" s="333" t="s">
        <v>1</v>
      </c>
      <c r="L212" s="331"/>
      <c r="M212" s="335"/>
      <c r="N212" s="336"/>
      <c r="O212" s="336"/>
      <c r="P212" s="336"/>
      <c r="Q212" s="336"/>
      <c r="R212" s="336"/>
      <c r="S212" s="336"/>
      <c r="T212" s="337"/>
      <c r="AT212" s="333" t="s">
        <v>169</v>
      </c>
      <c r="AU212" s="333" t="s">
        <v>80</v>
      </c>
      <c r="AV212" s="330" t="s">
        <v>78</v>
      </c>
      <c r="AW212" s="330" t="s">
        <v>28</v>
      </c>
      <c r="AX212" s="330" t="s">
        <v>71</v>
      </c>
      <c r="AY212" s="333" t="s">
        <v>161</v>
      </c>
    </row>
    <row r="213" spans="2:51" s="338" customFormat="1" ht="12">
      <c r="B213" s="339"/>
      <c r="D213" s="332" t="s">
        <v>169</v>
      </c>
      <c r="E213" s="340" t="s">
        <v>1</v>
      </c>
      <c r="F213" s="341" t="s">
        <v>606</v>
      </c>
      <c r="H213" s="342">
        <v>100</v>
      </c>
      <c r="L213" s="339"/>
      <c r="M213" s="343"/>
      <c r="N213" s="344"/>
      <c r="O213" s="344"/>
      <c r="P213" s="344"/>
      <c r="Q213" s="344"/>
      <c r="R213" s="344"/>
      <c r="S213" s="344"/>
      <c r="T213" s="345"/>
      <c r="AT213" s="340" t="s">
        <v>169</v>
      </c>
      <c r="AU213" s="340" t="s">
        <v>80</v>
      </c>
      <c r="AV213" s="338" t="s">
        <v>80</v>
      </c>
      <c r="AW213" s="338" t="s">
        <v>28</v>
      </c>
      <c r="AX213" s="338" t="s">
        <v>71</v>
      </c>
      <c r="AY213" s="340" t="s">
        <v>161</v>
      </c>
    </row>
    <row r="214" spans="2:51" s="346" customFormat="1" ht="12">
      <c r="B214" s="347"/>
      <c r="D214" s="332" t="s">
        <v>169</v>
      </c>
      <c r="E214" s="348" t="s">
        <v>1</v>
      </c>
      <c r="F214" s="349" t="s">
        <v>174</v>
      </c>
      <c r="H214" s="350">
        <v>397</v>
      </c>
      <c r="L214" s="347"/>
      <c r="M214" s="351"/>
      <c r="N214" s="352"/>
      <c r="O214" s="352"/>
      <c r="P214" s="352"/>
      <c r="Q214" s="352"/>
      <c r="R214" s="352"/>
      <c r="S214" s="352"/>
      <c r="T214" s="353"/>
      <c r="AT214" s="348" t="s">
        <v>169</v>
      </c>
      <c r="AU214" s="348" t="s">
        <v>80</v>
      </c>
      <c r="AV214" s="346" t="s">
        <v>167</v>
      </c>
      <c r="AW214" s="346" t="s">
        <v>28</v>
      </c>
      <c r="AX214" s="346" t="s">
        <v>78</v>
      </c>
      <c r="AY214" s="348" t="s">
        <v>161</v>
      </c>
    </row>
    <row r="215" spans="1:65" s="242" customFormat="1" ht="37.9" customHeight="1">
      <c r="A215" s="239"/>
      <c r="B215" s="240"/>
      <c r="C215" s="318" t="s">
        <v>377</v>
      </c>
      <c r="D215" s="318" t="s">
        <v>163</v>
      </c>
      <c r="E215" s="319" t="s">
        <v>607</v>
      </c>
      <c r="F215" s="320" t="s">
        <v>608</v>
      </c>
      <c r="G215" s="321" t="s">
        <v>166</v>
      </c>
      <c r="H215" s="322">
        <v>9</v>
      </c>
      <c r="I215" s="377">
        <v>0</v>
      </c>
      <c r="J215" s="323">
        <f>ROUND(I215*H215,2)</f>
        <v>0</v>
      </c>
      <c r="K215" s="324"/>
      <c r="L215" s="240"/>
      <c r="M215" s="325" t="s">
        <v>1</v>
      </c>
      <c r="N215" s="326" t="s">
        <v>36</v>
      </c>
      <c r="O215" s="327">
        <v>0.021</v>
      </c>
      <c r="P215" s="327">
        <f>O215*H215</f>
        <v>0.189</v>
      </c>
      <c r="Q215" s="327">
        <v>0.09848</v>
      </c>
      <c r="R215" s="327">
        <f>Q215*H215</f>
        <v>0.88632</v>
      </c>
      <c r="S215" s="327">
        <v>0</v>
      </c>
      <c r="T215" s="328">
        <f>S215*H215</f>
        <v>0</v>
      </c>
      <c r="U215" s="239"/>
      <c r="V215" s="239"/>
      <c r="W215" s="239"/>
      <c r="X215" s="239"/>
      <c r="Y215" s="239"/>
      <c r="Z215" s="239"/>
      <c r="AA215" s="239"/>
      <c r="AB215" s="239"/>
      <c r="AC215" s="239"/>
      <c r="AD215" s="239"/>
      <c r="AE215" s="239"/>
      <c r="AR215" s="274" t="s">
        <v>167</v>
      </c>
      <c r="AT215" s="274" t="s">
        <v>163</v>
      </c>
      <c r="AU215" s="274" t="s">
        <v>80</v>
      </c>
      <c r="AY215" s="232" t="s">
        <v>161</v>
      </c>
      <c r="BE215" s="329">
        <f>IF(N215="základní",J215,0)</f>
        <v>0</v>
      </c>
      <c r="BF215" s="329">
        <f>IF(N215="snížená",J215,0)</f>
        <v>0</v>
      </c>
      <c r="BG215" s="329">
        <f>IF(N215="zákl. přenesená",J215,0)</f>
        <v>0</v>
      </c>
      <c r="BH215" s="329">
        <f>IF(N215="sníž. přenesená",J215,0)</f>
        <v>0</v>
      </c>
      <c r="BI215" s="329">
        <f>IF(N215="nulová",J215,0)</f>
        <v>0</v>
      </c>
      <c r="BJ215" s="232" t="s">
        <v>78</v>
      </c>
      <c r="BK215" s="329">
        <f>ROUND(I215*H215,2)</f>
        <v>0</v>
      </c>
      <c r="BL215" s="232" t="s">
        <v>167</v>
      </c>
      <c r="BM215" s="274" t="s">
        <v>609</v>
      </c>
    </row>
    <row r="216" spans="2:51" s="330" customFormat="1" ht="22.5">
      <c r="B216" s="331"/>
      <c r="D216" s="332" t="s">
        <v>169</v>
      </c>
      <c r="E216" s="333" t="s">
        <v>1</v>
      </c>
      <c r="F216" s="334" t="s">
        <v>610</v>
      </c>
      <c r="H216" s="333" t="s">
        <v>1</v>
      </c>
      <c r="L216" s="331"/>
      <c r="M216" s="335"/>
      <c r="N216" s="336"/>
      <c r="O216" s="336"/>
      <c r="P216" s="336"/>
      <c r="Q216" s="336"/>
      <c r="R216" s="336"/>
      <c r="S216" s="336"/>
      <c r="T216" s="337"/>
      <c r="AT216" s="333" t="s">
        <v>169</v>
      </c>
      <c r="AU216" s="333" t="s">
        <v>80</v>
      </c>
      <c r="AV216" s="330" t="s">
        <v>78</v>
      </c>
      <c r="AW216" s="330" t="s">
        <v>28</v>
      </c>
      <c r="AX216" s="330" t="s">
        <v>71</v>
      </c>
      <c r="AY216" s="333" t="s">
        <v>161</v>
      </c>
    </row>
    <row r="217" spans="2:51" s="330" customFormat="1" ht="12">
      <c r="B217" s="331"/>
      <c r="D217" s="332" t="s">
        <v>169</v>
      </c>
      <c r="E217" s="333" t="s">
        <v>1</v>
      </c>
      <c r="F217" s="334" t="s">
        <v>611</v>
      </c>
      <c r="H217" s="333" t="s">
        <v>1</v>
      </c>
      <c r="L217" s="331"/>
      <c r="M217" s="335"/>
      <c r="N217" s="336"/>
      <c r="O217" s="336"/>
      <c r="P217" s="336"/>
      <c r="Q217" s="336"/>
      <c r="R217" s="336"/>
      <c r="S217" s="336"/>
      <c r="T217" s="337"/>
      <c r="AT217" s="333" t="s">
        <v>169</v>
      </c>
      <c r="AU217" s="333" t="s">
        <v>80</v>
      </c>
      <c r="AV217" s="330" t="s">
        <v>78</v>
      </c>
      <c r="AW217" s="330" t="s">
        <v>28</v>
      </c>
      <c r="AX217" s="330" t="s">
        <v>71</v>
      </c>
      <c r="AY217" s="333" t="s">
        <v>161</v>
      </c>
    </row>
    <row r="218" spans="2:51" s="338" customFormat="1" ht="12">
      <c r="B218" s="339"/>
      <c r="D218" s="332" t="s">
        <v>169</v>
      </c>
      <c r="E218" s="340" t="s">
        <v>1</v>
      </c>
      <c r="F218" s="341" t="s">
        <v>612</v>
      </c>
      <c r="H218" s="342">
        <v>9</v>
      </c>
      <c r="L218" s="339"/>
      <c r="M218" s="343"/>
      <c r="N218" s="344"/>
      <c r="O218" s="344"/>
      <c r="P218" s="344"/>
      <c r="Q218" s="344"/>
      <c r="R218" s="344"/>
      <c r="S218" s="344"/>
      <c r="T218" s="345"/>
      <c r="AT218" s="340" t="s">
        <v>169</v>
      </c>
      <c r="AU218" s="340" t="s">
        <v>80</v>
      </c>
      <c r="AV218" s="338" t="s">
        <v>80</v>
      </c>
      <c r="AW218" s="338" t="s">
        <v>28</v>
      </c>
      <c r="AX218" s="338" t="s">
        <v>78</v>
      </c>
      <c r="AY218" s="340" t="s">
        <v>161</v>
      </c>
    </row>
    <row r="219" spans="1:65" s="242" customFormat="1" ht="24.2" customHeight="1">
      <c r="A219" s="239"/>
      <c r="B219" s="240"/>
      <c r="C219" s="318" t="s">
        <v>382</v>
      </c>
      <c r="D219" s="318" t="s">
        <v>163</v>
      </c>
      <c r="E219" s="319" t="s">
        <v>613</v>
      </c>
      <c r="F219" s="320" t="s">
        <v>614</v>
      </c>
      <c r="G219" s="321" t="s">
        <v>166</v>
      </c>
      <c r="H219" s="322">
        <v>18.42</v>
      </c>
      <c r="I219" s="377">
        <v>0</v>
      </c>
      <c r="J219" s="323">
        <f>ROUND(I219*H219,2)</f>
        <v>0</v>
      </c>
      <c r="K219" s="324"/>
      <c r="L219" s="240"/>
      <c r="M219" s="325" t="s">
        <v>1</v>
      </c>
      <c r="N219" s="326" t="s">
        <v>36</v>
      </c>
      <c r="O219" s="327">
        <v>0.201</v>
      </c>
      <c r="P219" s="327">
        <f>O219*H219</f>
        <v>3.7024200000000005</v>
      </c>
      <c r="Q219" s="327">
        <v>0.345</v>
      </c>
      <c r="R219" s="327">
        <f>Q219*H219</f>
        <v>6.3549</v>
      </c>
      <c r="S219" s="327">
        <v>0</v>
      </c>
      <c r="T219" s="328">
        <f>S219*H219</f>
        <v>0</v>
      </c>
      <c r="U219" s="239"/>
      <c r="V219" s="239"/>
      <c r="W219" s="239"/>
      <c r="X219" s="239"/>
      <c r="Y219" s="239"/>
      <c r="Z219" s="239"/>
      <c r="AA219" s="239"/>
      <c r="AB219" s="239"/>
      <c r="AC219" s="239"/>
      <c r="AD219" s="239"/>
      <c r="AE219" s="239"/>
      <c r="AR219" s="274" t="s">
        <v>167</v>
      </c>
      <c r="AT219" s="274" t="s">
        <v>163</v>
      </c>
      <c r="AU219" s="274" t="s">
        <v>80</v>
      </c>
      <c r="AY219" s="232" t="s">
        <v>161</v>
      </c>
      <c r="BE219" s="329">
        <f>IF(N219="základní",J219,0)</f>
        <v>0</v>
      </c>
      <c r="BF219" s="329">
        <f>IF(N219="snížená",J219,0)</f>
        <v>0</v>
      </c>
      <c r="BG219" s="329">
        <f>IF(N219="zákl. přenesená",J219,0)</f>
        <v>0</v>
      </c>
      <c r="BH219" s="329">
        <f>IF(N219="sníž. přenesená",J219,0)</f>
        <v>0</v>
      </c>
      <c r="BI219" s="329">
        <f>IF(N219="nulová",J219,0)</f>
        <v>0</v>
      </c>
      <c r="BJ219" s="232" t="s">
        <v>78</v>
      </c>
      <c r="BK219" s="329">
        <f>ROUND(I219*H219,2)</f>
        <v>0</v>
      </c>
      <c r="BL219" s="232" t="s">
        <v>167</v>
      </c>
      <c r="BM219" s="274" t="s">
        <v>615</v>
      </c>
    </row>
    <row r="220" spans="2:51" s="330" customFormat="1" ht="12">
      <c r="B220" s="331"/>
      <c r="D220" s="332" t="s">
        <v>169</v>
      </c>
      <c r="E220" s="333" t="s">
        <v>1</v>
      </c>
      <c r="F220" s="334" t="s">
        <v>616</v>
      </c>
      <c r="H220" s="333" t="s">
        <v>1</v>
      </c>
      <c r="L220" s="331"/>
      <c r="M220" s="335"/>
      <c r="N220" s="336"/>
      <c r="O220" s="336"/>
      <c r="P220" s="336"/>
      <c r="Q220" s="336"/>
      <c r="R220" s="336"/>
      <c r="S220" s="336"/>
      <c r="T220" s="337"/>
      <c r="AT220" s="333" t="s">
        <v>169</v>
      </c>
      <c r="AU220" s="333" t="s">
        <v>80</v>
      </c>
      <c r="AV220" s="330" t="s">
        <v>78</v>
      </c>
      <c r="AW220" s="330" t="s">
        <v>28</v>
      </c>
      <c r="AX220" s="330" t="s">
        <v>71</v>
      </c>
      <c r="AY220" s="333" t="s">
        <v>161</v>
      </c>
    </row>
    <row r="221" spans="2:51" s="338" customFormat="1" ht="12">
      <c r="B221" s="339"/>
      <c r="D221" s="332" t="s">
        <v>169</v>
      </c>
      <c r="E221" s="340" t="s">
        <v>1</v>
      </c>
      <c r="F221" s="341" t="s">
        <v>617</v>
      </c>
      <c r="H221" s="342">
        <v>16.5</v>
      </c>
      <c r="L221" s="339"/>
      <c r="M221" s="343"/>
      <c r="N221" s="344"/>
      <c r="O221" s="344"/>
      <c r="P221" s="344"/>
      <c r="Q221" s="344"/>
      <c r="R221" s="344"/>
      <c r="S221" s="344"/>
      <c r="T221" s="345"/>
      <c r="AT221" s="340" t="s">
        <v>169</v>
      </c>
      <c r="AU221" s="340" t="s">
        <v>80</v>
      </c>
      <c r="AV221" s="338" t="s">
        <v>80</v>
      </c>
      <c r="AW221" s="338" t="s">
        <v>28</v>
      </c>
      <c r="AX221" s="338" t="s">
        <v>71</v>
      </c>
      <c r="AY221" s="340" t="s">
        <v>161</v>
      </c>
    </row>
    <row r="222" spans="2:51" s="330" customFormat="1" ht="12">
      <c r="B222" s="331"/>
      <c r="D222" s="332" t="s">
        <v>169</v>
      </c>
      <c r="E222" s="333" t="s">
        <v>1</v>
      </c>
      <c r="F222" s="334" t="s">
        <v>618</v>
      </c>
      <c r="H222" s="333" t="s">
        <v>1</v>
      </c>
      <c r="L222" s="331"/>
      <c r="M222" s="335"/>
      <c r="N222" s="336"/>
      <c r="O222" s="336"/>
      <c r="P222" s="336"/>
      <c r="Q222" s="336"/>
      <c r="R222" s="336"/>
      <c r="S222" s="336"/>
      <c r="T222" s="337"/>
      <c r="AT222" s="333" t="s">
        <v>169</v>
      </c>
      <c r="AU222" s="333" t="s">
        <v>80</v>
      </c>
      <c r="AV222" s="330" t="s">
        <v>78</v>
      </c>
      <c r="AW222" s="330" t="s">
        <v>28</v>
      </c>
      <c r="AX222" s="330" t="s">
        <v>71</v>
      </c>
      <c r="AY222" s="333" t="s">
        <v>161</v>
      </c>
    </row>
    <row r="223" spans="2:51" s="338" customFormat="1" ht="12">
      <c r="B223" s="339"/>
      <c r="D223" s="332" t="s">
        <v>169</v>
      </c>
      <c r="E223" s="340" t="s">
        <v>1</v>
      </c>
      <c r="F223" s="341" t="s">
        <v>619</v>
      </c>
      <c r="H223" s="342">
        <v>1.92</v>
      </c>
      <c r="L223" s="339"/>
      <c r="M223" s="343"/>
      <c r="N223" s="344"/>
      <c r="O223" s="344"/>
      <c r="P223" s="344"/>
      <c r="Q223" s="344"/>
      <c r="R223" s="344"/>
      <c r="S223" s="344"/>
      <c r="T223" s="345"/>
      <c r="AT223" s="340" t="s">
        <v>169</v>
      </c>
      <c r="AU223" s="340" t="s">
        <v>80</v>
      </c>
      <c r="AV223" s="338" t="s">
        <v>80</v>
      </c>
      <c r="AW223" s="338" t="s">
        <v>28</v>
      </c>
      <c r="AX223" s="338" t="s">
        <v>71</v>
      </c>
      <c r="AY223" s="340" t="s">
        <v>161</v>
      </c>
    </row>
    <row r="224" spans="2:51" s="346" customFormat="1" ht="12">
      <c r="B224" s="347"/>
      <c r="D224" s="332" t="s">
        <v>169</v>
      </c>
      <c r="E224" s="348" t="s">
        <v>1</v>
      </c>
      <c r="F224" s="349" t="s">
        <v>174</v>
      </c>
      <c r="H224" s="350">
        <v>18.42</v>
      </c>
      <c r="L224" s="347"/>
      <c r="M224" s="351"/>
      <c r="N224" s="352"/>
      <c r="O224" s="352"/>
      <c r="P224" s="352"/>
      <c r="Q224" s="352"/>
      <c r="R224" s="352"/>
      <c r="S224" s="352"/>
      <c r="T224" s="353"/>
      <c r="AT224" s="348" t="s">
        <v>169</v>
      </c>
      <c r="AU224" s="348" t="s">
        <v>80</v>
      </c>
      <c r="AV224" s="346" t="s">
        <v>167</v>
      </c>
      <c r="AW224" s="346" t="s">
        <v>28</v>
      </c>
      <c r="AX224" s="346" t="s">
        <v>78</v>
      </c>
      <c r="AY224" s="348" t="s">
        <v>161</v>
      </c>
    </row>
    <row r="225" spans="1:65" s="242" customFormat="1" ht="21.75" customHeight="1">
      <c r="A225" s="239"/>
      <c r="B225" s="240"/>
      <c r="C225" s="318" t="s">
        <v>7</v>
      </c>
      <c r="D225" s="318" t="s">
        <v>163</v>
      </c>
      <c r="E225" s="319" t="s">
        <v>620</v>
      </c>
      <c r="F225" s="320" t="s">
        <v>621</v>
      </c>
      <c r="G225" s="321" t="s">
        <v>189</v>
      </c>
      <c r="H225" s="322">
        <v>0.979</v>
      </c>
      <c r="I225" s="377">
        <v>0</v>
      </c>
      <c r="J225" s="323">
        <f>ROUND(I225*H225,2)</f>
        <v>0</v>
      </c>
      <c r="K225" s="324"/>
      <c r="L225" s="240"/>
      <c r="M225" s="325" t="s">
        <v>1</v>
      </c>
      <c r="N225" s="326" t="s">
        <v>36</v>
      </c>
      <c r="O225" s="327">
        <v>3.422</v>
      </c>
      <c r="P225" s="327">
        <f>O225*H225</f>
        <v>3.3501380000000003</v>
      </c>
      <c r="Q225" s="327">
        <v>1.01</v>
      </c>
      <c r="R225" s="327">
        <f>Q225*H225</f>
        <v>0.98879</v>
      </c>
      <c r="S225" s="327">
        <v>0</v>
      </c>
      <c r="T225" s="328">
        <f>S225*H225</f>
        <v>0</v>
      </c>
      <c r="U225" s="239"/>
      <c r="V225" s="239"/>
      <c r="W225" s="239"/>
      <c r="X225" s="239"/>
      <c r="Y225" s="239"/>
      <c r="Z225" s="239"/>
      <c r="AA225" s="239"/>
      <c r="AB225" s="239"/>
      <c r="AC225" s="239"/>
      <c r="AD225" s="239"/>
      <c r="AE225" s="239"/>
      <c r="AR225" s="274" t="s">
        <v>167</v>
      </c>
      <c r="AT225" s="274" t="s">
        <v>163</v>
      </c>
      <c r="AU225" s="274" t="s">
        <v>80</v>
      </c>
      <c r="AY225" s="232" t="s">
        <v>161</v>
      </c>
      <c r="BE225" s="329">
        <f>IF(N225="základní",J225,0)</f>
        <v>0</v>
      </c>
      <c r="BF225" s="329">
        <f>IF(N225="snížená",J225,0)</f>
        <v>0</v>
      </c>
      <c r="BG225" s="329">
        <f>IF(N225="zákl. přenesená",J225,0)</f>
        <v>0</v>
      </c>
      <c r="BH225" s="329">
        <f>IF(N225="sníž. přenesená",J225,0)</f>
        <v>0</v>
      </c>
      <c r="BI225" s="329">
        <f>IF(N225="nulová",J225,0)</f>
        <v>0</v>
      </c>
      <c r="BJ225" s="232" t="s">
        <v>78</v>
      </c>
      <c r="BK225" s="329">
        <f>ROUND(I225*H225,2)</f>
        <v>0</v>
      </c>
      <c r="BL225" s="232" t="s">
        <v>167</v>
      </c>
      <c r="BM225" s="274" t="s">
        <v>622</v>
      </c>
    </row>
    <row r="226" spans="2:51" s="330" customFormat="1" ht="22.5">
      <c r="B226" s="331"/>
      <c r="D226" s="332" t="s">
        <v>169</v>
      </c>
      <c r="E226" s="333" t="s">
        <v>1</v>
      </c>
      <c r="F226" s="334" t="s">
        <v>623</v>
      </c>
      <c r="H226" s="333" t="s">
        <v>1</v>
      </c>
      <c r="L226" s="331"/>
      <c r="M226" s="335"/>
      <c r="N226" s="336"/>
      <c r="O226" s="336"/>
      <c r="P226" s="336"/>
      <c r="Q226" s="336"/>
      <c r="R226" s="336"/>
      <c r="S226" s="336"/>
      <c r="T226" s="337"/>
      <c r="AT226" s="333" t="s">
        <v>169</v>
      </c>
      <c r="AU226" s="333" t="s">
        <v>80</v>
      </c>
      <c r="AV226" s="330" t="s">
        <v>78</v>
      </c>
      <c r="AW226" s="330" t="s">
        <v>28</v>
      </c>
      <c r="AX226" s="330" t="s">
        <v>71</v>
      </c>
      <c r="AY226" s="333" t="s">
        <v>161</v>
      </c>
    </row>
    <row r="227" spans="2:51" s="330" customFormat="1" ht="22.5">
      <c r="B227" s="331"/>
      <c r="D227" s="332" t="s">
        <v>169</v>
      </c>
      <c r="E227" s="333" t="s">
        <v>1</v>
      </c>
      <c r="F227" s="334" t="s">
        <v>624</v>
      </c>
      <c r="H227" s="333" t="s">
        <v>1</v>
      </c>
      <c r="L227" s="331"/>
      <c r="M227" s="335"/>
      <c r="N227" s="336"/>
      <c r="O227" s="336"/>
      <c r="P227" s="336"/>
      <c r="Q227" s="336"/>
      <c r="R227" s="336"/>
      <c r="S227" s="336"/>
      <c r="T227" s="337"/>
      <c r="AT227" s="333" t="s">
        <v>169</v>
      </c>
      <c r="AU227" s="333" t="s">
        <v>80</v>
      </c>
      <c r="AV227" s="330" t="s">
        <v>78</v>
      </c>
      <c r="AW227" s="330" t="s">
        <v>28</v>
      </c>
      <c r="AX227" s="330" t="s">
        <v>71</v>
      </c>
      <c r="AY227" s="333" t="s">
        <v>161</v>
      </c>
    </row>
    <row r="228" spans="2:51" s="338" customFormat="1" ht="12">
      <c r="B228" s="339"/>
      <c r="D228" s="332" t="s">
        <v>169</v>
      </c>
      <c r="E228" s="340" t="s">
        <v>1</v>
      </c>
      <c r="F228" s="341" t="s">
        <v>625</v>
      </c>
      <c r="H228" s="342">
        <v>0.979</v>
      </c>
      <c r="L228" s="339"/>
      <c r="M228" s="343"/>
      <c r="N228" s="344"/>
      <c r="O228" s="344"/>
      <c r="P228" s="344"/>
      <c r="Q228" s="344"/>
      <c r="R228" s="344"/>
      <c r="S228" s="344"/>
      <c r="T228" s="345"/>
      <c r="AT228" s="340" t="s">
        <v>169</v>
      </c>
      <c r="AU228" s="340" t="s">
        <v>80</v>
      </c>
      <c r="AV228" s="338" t="s">
        <v>80</v>
      </c>
      <c r="AW228" s="338" t="s">
        <v>28</v>
      </c>
      <c r="AX228" s="338" t="s">
        <v>78</v>
      </c>
      <c r="AY228" s="340" t="s">
        <v>161</v>
      </c>
    </row>
    <row r="229" spans="1:65" s="242" customFormat="1" ht="24.2" customHeight="1">
      <c r="A229" s="239"/>
      <c r="B229" s="240"/>
      <c r="C229" s="318" t="s">
        <v>626</v>
      </c>
      <c r="D229" s="318" t="s">
        <v>163</v>
      </c>
      <c r="E229" s="319" t="s">
        <v>627</v>
      </c>
      <c r="F229" s="320" t="s">
        <v>628</v>
      </c>
      <c r="G229" s="321" t="s">
        <v>166</v>
      </c>
      <c r="H229" s="322">
        <v>10</v>
      </c>
      <c r="I229" s="377">
        <v>0</v>
      </c>
      <c r="J229" s="323">
        <f>ROUND(I229*H229,2)</f>
        <v>0</v>
      </c>
      <c r="K229" s="324"/>
      <c r="L229" s="240"/>
      <c r="M229" s="325" t="s">
        <v>1</v>
      </c>
      <c r="N229" s="326" t="s">
        <v>36</v>
      </c>
      <c r="O229" s="327">
        <v>0.924</v>
      </c>
      <c r="P229" s="327">
        <f>O229*H229</f>
        <v>9.24</v>
      </c>
      <c r="Q229" s="327">
        <v>0.19536</v>
      </c>
      <c r="R229" s="327">
        <f>Q229*H229</f>
        <v>1.9536</v>
      </c>
      <c r="S229" s="327">
        <v>0</v>
      </c>
      <c r="T229" s="328">
        <f>S229*H229</f>
        <v>0</v>
      </c>
      <c r="U229" s="239"/>
      <c r="V229" s="239"/>
      <c r="W229" s="239"/>
      <c r="X229" s="239"/>
      <c r="Y229" s="239"/>
      <c r="Z229" s="239"/>
      <c r="AA229" s="239"/>
      <c r="AB229" s="239"/>
      <c r="AC229" s="239"/>
      <c r="AD229" s="239"/>
      <c r="AE229" s="239"/>
      <c r="AR229" s="274" t="s">
        <v>167</v>
      </c>
      <c r="AT229" s="274" t="s">
        <v>163</v>
      </c>
      <c r="AU229" s="274" t="s">
        <v>80</v>
      </c>
      <c r="AY229" s="232" t="s">
        <v>161</v>
      </c>
      <c r="BE229" s="329">
        <f>IF(N229="základní",J229,0)</f>
        <v>0</v>
      </c>
      <c r="BF229" s="329">
        <f>IF(N229="snížená",J229,0)</f>
        <v>0</v>
      </c>
      <c r="BG229" s="329">
        <f>IF(N229="zákl. přenesená",J229,0)</f>
        <v>0</v>
      </c>
      <c r="BH229" s="329">
        <f>IF(N229="sníž. přenesená",J229,0)</f>
        <v>0</v>
      </c>
      <c r="BI229" s="329">
        <f>IF(N229="nulová",J229,0)</f>
        <v>0</v>
      </c>
      <c r="BJ229" s="232" t="s">
        <v>78</v>
      </c>
      <c r="BK229" s="329">
        <f>ROUND(I229*H229,2)</f>
        <v>0</v>
      </c>
      <c r="BL229" s="232" t="s">
        <v>167</v>
      </c>
      <c r="BM229" s="274" t="s">
        <v>629</v>
      </c>
    </row>
    <row r="230" spans="2:51" s="330" customFormat="1" ht="22.5">
      <c r="B230" s="331"/>
      <c r="D230" s="332" t="s">
        <v>169</v>
      </c>
      <c r="E230" s="333" t="s">
        <v>1</v>
      </c>
      <c r="F230" s="334" t="s">
        <v>552</v>
      </c>
      <c r="H230" s="333" t="s">
        <v>1</v>
      </c>
      <c r="L230" s="331"/>
      <c r="M230" s="335"/>
      <c r="N230" s="336"/>
      <c r="O230" s="336"/>
      <c r="P230" s="336"/>
      <c r="Q230" s="336"/>
      <c r="R230" s="336"/>
      <c r="S230" s="336"/>
      <c r="T230" s="337"/>
      <c r="AT230" s="333" t="s">
        <v>169</v>
      </c>
      <c r="AU230" s="333" t="s">
        <v>80</v>
      </c>
      <c r="AV230" s="330" t="s">
        <v>78</v>
      </c>
      <c r="AW230" s="330" t="s">
        <v>28</v>
      </c>
      <c r="AX230" s="330" t="s">
        <v>71</v>
      </c>
      <c r="AY230" s="333" t="s">
        <v>161</v>
      </c>
    </row>
    <row r="231" spans="2:51" s="338" customFormat="1" ht="12">
      <c r="B231" s="339"/>
      <c r="D231" s="332" t="s">
        <v>169</v>
      </c>
      <c r="E231" s="340" t="s">
        <v>1</v>
      </c>
      <c r="F231" s="341" t="s">
        <v>331</v>
      </c>
      <c r="H231" s="342">
        <v>10</v>
      </c>
      <c r="L231" s="339"/>
      <c r="M231" s="343"/>
      <c r="N231" s="344"/>
      <c r="O231" s="344"/>
      <c r="P231" s="344"/>
      <c r="Q231" s="344"/>
      <c r="R231" s="344"/>
      <c r="S231" s="344"/>
      <c r="T231" s="345"/>
      <c r="AT231" s="340" t="s">
        <v>169</v>
      </c>
      <c r="AU231" s="340" t="s">
        <v>80</v>
      </c>
      <c r="AV231" s="338" t="s">
        <v>80</v>
      </c>
      <c r="AW231" s="338" t="s">
        <v>28</v>
      </c>
      <c r="AX231" s="338" t="s">
        <v>78</v>
      </c>
      <c r="AY231" s="340" t="s">
        <v>161</v>
      </c>
    </row>
    <row r="232" spans="1:65" s="242" customFormat="1" ht="24.2" customHeight="1">
      <c r="A232" s="239"/>
      <c r="B232" s="240"/>
      <c r="C232" s="318" t="s">
        <v>630</v>
      </c>
      <c r="D232" s="318" t="s">
        <v>163</v>
      </c>
      <c r="E232" s="319" t="s">
        <v>631</v>
      </c>
      <c r="F232" s="320" t="s">
        <v>632</v>
      </c>
      <c r="G232" s="321" t="s">
        <v>166</v>
      </c>
      <c r="H232" s="322">
        <v>4.5</v>
      </c>
      <c r="I232" s="377">
        <v>0</v>
      </c>
      <c r="J232" s="323">
        <f>ROUND(I232*H232,2)</f>
        <v>0</v>
      </c>
      <c r="K232" s="324"/>
      <c r="L232" s="240"/>
      <c r="M232" s="325" t="s">
        <v>1</v>
      </c>
      <c r="N232" s="326" t="s">
        <v>36</v>
      </c>
      <c r="O232" s="327">
        <v>1.131</v>
      </c>
      <c r="P232" s="327">
        <f>O232*H232</f>
        <v>5.0895</v>
      </c>
      <c r="Q232" s="327">
        <v>0.19536</v>
      </c>
      <c r="R232" s="327">
        <f>Q232*H232</f>
        <v>0.87912</v>
      </c>
      <c r="S232" s="327">
        <v>0</v>
      </c>
      <c r="T232" s="328">
        <f>S232*H232</f>
        <v>0</v>
      </c>
      <c r="U232" s="239"/>
      <c r="V232" s="239"/>
      <c r="W232" s="239"/>
      <c r="X232" s="239"/>
      <c r="Y232" s="239"/>
      <c r="Z232" s="239"/>
      <c r="AA232" s="239"/>
      <c r="AB232" s="239"/>
      <c r="AC232" s="239"/>
      <c r="AD232" s="239"/>
      <c r="AE232" s="239"/>
      <c r="AR232" s="274" t="s">
        <v>167</v>
      </c>
      <c r="AT232" s="274" t="s">
        <v>163</v>
      </c>
      <c r="AU232" s="274" t="s">
        <v>80</v>
      </c>
      <c r="AY232" s="232" t="s">
        <v>161</v>
      </c>
      <c r="BE232" s="329">
        <f>IF(N232="základní",J232,0)</f>
        <v>0</v>
      </c>
      <c r="BF232" s="329">
        <f>IF(N232="snížená",J232,0)</f>
        <v>0</v>
      </c>
      <c r="BG232" s="329">
        <f>IF(N232="zákl. přenesená",J232,0)</f>
        <v>0</v>
      </c>
      <c r="BH232" s="329">
        <f>IF(N232="sníž. přenesená",J232,0)</f>
        <v>0</v>
      </c>
      <c r="BI232" s="329">
        <f>IF(N232="nulová",J232,0)</f>
        <v>0</v>
      </c>
      <c r="BJ232" s="232" t="s">
        <v>78</v>
      </c>
      <c r="BK232" s="329">
        <f>ROUND(I232*H232,2)</f>
        <v>0</v>
      </c>
      <c r="BL232" s="232" t="s">
        <v>167</v>
      </c>
      <c r="BM232" s="274" t="s">
        <v>633</v>
      </c>
    </row>
    <row r="233" spans="2:51" s="330" customFormat="1" ht="12">
      <c r="B233" s="331"/>
      <c r="D233" s="332" t="s">
        <v>169</v>
      </c>
      <c r="E233" s="333" t="s">
        <v>1</v>
      </c>
      <c r="F233" s="334" t="s">
        <v>550</v>
      </c>
      <c r="H233" s="333" t="s">
        <v>1</v>
      </c>
      <c r="L233" s="331"/>
      <c r="M233" s="335"/>
      <c r="N233" s="336"/>
      <c r="O233" s="336"/>
      <c r="P233" s="336"/>
      <c r="Q233" s="336"/>
      <c r="R233" s="336"/>
      <c r="S233" s="336"/>
      <c r="T233" s="337"/>
      <c r="AT233" s="333" t="s">
        <v>169</v>
      </c>
      <c r="AU233" s="333" t="s">
        <v>80</v>
      </c>
      <c r="AV233" s="330" t="s">
        <v>78</v>
      </c>
      <c r="AW233" s="330" t="s">
        <v>28</v>
      </c>
      <c r="AX233" s="330" t="s">
        <v>71</v>
      </c>
      <c r="AY233" s="333" t="s">
        <v>161</v>
      </c>
    </row>
    <row r="234" spans="2:51" s="338" customFormat="1" ht="12">
      <c r="B234" s="339"/>
      <c r="D234" s="332" t="s">
        <v>169</v>
      </c>
      <c r="E234" s="340" t="s">
        <v>1</v>
      </c>
      <c r="F234" s="341" t="s">
        <v>634</v>
      </c>
      <c r="H234" s="342">
        <v>4.5</v>
      </c>
      <c r="L234" s="339"/>
      <c r="M234" s="343"/>
      <c r="N234" s="344"/>
      <c r="O234" s="344"/>
      <c r="P234" s="344"/>
      <c r="Q234" s="344"/>
      <c r="R234" s="344"/>
      <c r="S234" s="344"/>
      <c r="T234" s="345"/>
      <c r="AT234" s="340" t="s">
        <v>169</v>
      </c>
      <c r="AU234" s="340" t="s">
        <v>80</v>
      </c>
      <c r="AV234" s="338" t="s">
        <v>80</v>
      </c>
      <c r="AW234" s="338" t="s">
        <v>28</v>
      </c>
      <c r="AX234" s="338" t="s">
        <v>78</v>
      </c>
      <c r="AY234" s="340" t="s">
        <v>161</v>
      </c>
    </row>
    <row r="235" spans="1:65" s="242" customFormat="1" ht="16.5" customHeight="1">
      <c r="A235" s="239"/>
      <c r="B235" s="240"/>
      <c r="C235" s="362" t="s">
        <v>635</v>
      </c>
      <c r="D235" s="362" t="s">
        <v>342</v>
      </c>
      <c r="E235" s="363" t="s">
        <v>636</v>
      </c>
      <c r="F235" s="364" t="s">
        <v>637</v>
      </c>
      <c r="G235" s="365" t="s">
        <v>166</v>
      </c>
      <c r="H235" s="366">
        <v>4.59</v>
      </c>
      <c r="I235" s="378">
        <v>0</v>
      </c>
      <c r="J235" s="367">
        <f>ROUND(I235*H235,2)</f>
        <v>0</v>
      </c>
      <c r="K235" s="368"/>
      <c r="L235" s="369"/>
      <c r="M235" s="370" t="s">
        <v>1</v>
      </c>
      <c r="N235" s="371" t="s">
        <v>36</v>
      </c>
      <c r="O235" s="327">
        <v>0</v>
      </c>
      <c r="P235" s="327">
        <f>O235*H235</f>
        <v>0</v>
      </c>
      <c r="Q235" s="327">
        <v>0.222</v>
      </c>
      <c r="R235" s="327">
        <f>Q235*H235</f>
        <v>1.01898</v>
      </c>
      <c r="S235" s="327">
        <v>0</v>
      </c>
      <c r="T235" s="328">
        <f>S235*H235</f>
        <v>0</v>
      </c>
      <c r="U235" s="239"/>
      <c r="V235" s="239"/>
      <c r="W235" s="239"/>
      <c r="X235" s="239"/>
      <c r="Y235" s="239"/>
      <c r="Z235" s="239"/>
      <c r="AA235" s="239"/>
      <c r="AB235" s="239"/>
      <c r="AC235" s="239"/>
      <c r="AD235" s="239"/>
      <c r="AE235" s="239"/>
      <c r="AR235" s="274" t="s">
        <v>245</v>
      </c>
      <c r="AT235" s="274" t="s">
        <v>342</v>
      </c>
      <c r="AU235" s="274" t="s">
        <v>80</v>
      </c>
      <c r="AY235" s="232" t="s">
        <v>161</v>
      </c>
      <c r="BE235" s="329">
        <f>IF(N235="základní",J235,0)</f>
        <v>0</v>
      </c>
      <c r="BF235" s="329">
        <f>IF(N235="snížená",J235,0)</f>
        <v>0</v>
      </c>
      <c r="BG235" s="329">
        <f>IF(N235="zákl. přenesená",J235,0)</f>
        <v>0</v>
      </c>
      <c r="BH235" s="329">
        <f>IF(N235="sníž. přenesená",J235,0)</f>
        <v>0</v>
      </c>
      <c r="BI235" s="329">
        <f>IF(N235="nulová",J235,0)</f>
        <v>0</v>
      </c>
      <c r="BJ235" s="232" t="s">
        <v>78</v>
      </c>
      <c r="BK235" s="329">
        <f>ROUND(I235*H235,2)</f>
        <v>0</v>
      </c>
      <c r="BL235" s="232" t="s">
        <v>167</v>
      </c>
      <c r="BM235" s="274" t="s">
        <v>638</v>
      </c>
    </row>
    <row r="236" spans="2:51" s="338" customFormat="1" ht="12">
      <c r="B236" s="339"/>
      <c r="D236" s="332" t="s">
        <v>169</v>
      </c>
      <c r="F236" s="341" t="s">
        <v>639</v>
      </c>
      <c r="H236" s="342">
        <v>4.59</v>
      </c>
      <c r="L236" s="339"/>
      <c r="M236" s="343"/>
      <c r="N236" s="344"/>
      <c r="O236" s="344"/>
      <c r="P236" s="344"/>
      <c r="Q236" s="344"/>
      <c r="R236" s="344"/>
      <c r="S236" s="344"/>
      <c r="T236" s="345"/>
      <c r="AT236" s="340" t="s">
        <v>169</v>
      </c>
      <c r="AU236" s="340" t="s">
        <v>80</v>
      </c>
      <c r="AV236" s="338" t="s">
        <v>80</v>
      </c>
      <c r="AW236" s="338" t="s">
        <v>3</v>
      </c>
      <c r="AX236" s="338" t="s">
        <v>78</v>
      </c>
      <c r="AY236" s="340" t="s">
        <v>161</v>
      </c>
    </row>
    <row r="237" spans="1:65" s="242" customFormat="1" ht="24.2" customHeight="1">
      <c r="A237" s="239"/>
      <c r="B237" s="240"/>
      <c r="C237" s="318" t="s">
        <v>640</v>
      </c>
      <c r="D237" s="318" t="s">
        <v>163</v>
      </c>
      <c r="E237" s="319" t="s">
        <v>232</v>
      </c>
      <c r="F237" s="320" t="s">
        <v>641</v>
      </c>
      <c r="G237" s="321" t="s">
        <v>166</v>
      </c>
      <c r="H237" s="322">
        <v>13.005</v>
      </c>
      <c r="I237" s="377">
        <v>0</v>
      </c>
      <c r="J237" s="323">
        <f>ROUND(I237*H237,2)</f>
        <v>0</v>
      </c>
      <c r="K237" s="324"/>
      <c r="L237" s="240"/>
      <c r="M237" s="325" t="s">
        <v>1</v>
      </c>
      <c r="N237" s="326" t="s">
        <v>36</v>
      </c>
      <c r="O237" s="327">
        <v>1.324</v>
      </c>
      <c r="P237" s="327">
        <f>O237*H237</f>
        <v>17.21862</v>
      </c>
      <c r="Q237" s="327">
        <v>0.50077</v>
      </c>
      <c r="R237" s="327">
        <f>Q237*H237</f>
        <v>6.512513850000001</v>
      </c>
      <c r="S237" s="327">
        <v>0</v>
      </c>
      <c r="T237" s="328">
        <f>S237*H237</f>
        <v>0</v>
      </c>
      <c r="U237" s="239"/>
      <c r="V237" s="239"/>
      <c r="W237" s="239"/>
      <c r="X237" s="239"/>
      <c r="Y237" s="239"/>
      <c r="Z237" s="239"/>
      <c r="AA237" s="239"/>
      <c r="AB237" s="239"/>
      <c r="AC237" s="239"/>
      <c r="AD237" s="239"/>
      <c r="AE237" s="239"/>
      <c r="AR237" s="274" t="s">
        <v>167</v>
      </c>
      <c r="AT237" s="274" t="s">
        <v>163</v>
      </c>
      <c r="AU237" s="274" t="s">
        <v>80</v>
      </c>
      <c r="AY237" s="232" t="s">
        <v>161</v>
      </c>
      <c r="BE237" s="329">
        <f>IF(N237="základní",J237,0)</f>
        <v>0</v>
      </c>
      <c r="BF237" s="329">
        <f>IF(N237="snížená",J237,0)</f>
        <v>0</v>
      </c>
      <c r="BG237" s="329">
        <f>IF(N237="zákl. přenesená",J237,0)</f>
        <v>0</v>
      </c>
      <c r="BH237" s="329">
        <f>IF(N237="sníž. přenesená",J237,0)</f>
        <v>0</v>
      </c>
      <c r="BI237" s="329">
        <f>IF(N237="nulová",J237,0)</f>
        <v>0</v>
      </c>
      <c r="BJ237" s="232" t="s">
        <v>78</v>
      </c>
      <c r="BK237" s="329">
        <f>ROUND(I237*H237,2)</f>
        <v>0</v>
      </c>
      <c r="BL237" s="232" t="s">
        <v>167</v>
      </c>
      <c r="BM237" s="274" t="s">
        <v>642</v>
      </c>
    </row>
    <row r="238" spans="2:51" s="330" customFormat="1" ht="12">
      <c r="B238" s="331"/>
      <c r="D238" s="332" t="s">
        <v>169</v>
      </c>
      <c r="E238" s="333" t="s">
        <v>1</v>
      </c>
      <c r="F238" s="334" t="s">
        <v>554</v>
      </c>
      <c r="H238" s="333" t="s">
        <v>1</v>
      </c>
      <c r="L238" s="331"/>
      <c r="M238" s="335"/>
      <c r="N238" s="336"/>
      <c r="O238" s="336"/>
      <c r="P238" s="336"/>
      <c r="Q238" s="336"/>
      <c r="R238" s="336"/>
      <c r="S238" s="336"/>
      <c r="T238" s="337"/>
      <c r="AT238" s="333" t="s">
        <v>169</v>
      </c>
      <c r="AU238" s="333" t="s">
        <v>80</v>
      </c>
      <c r="AV238" s="330" t="s">
        <v>78</v>
      </c>
      <c r="AW238" s="330" t="s">
        <v>28</v>
      </c>
      <c r="AX238" s="330" t="s">
        <v>71</v>
      </c>
      <c r="AY238" s="333" t="s">
        <v>161</v>
      </c>
    </row>
    <row r="239" spans="2:51" s="338" customFormat="1" ht="12">
      <c r="B239" s="339"/>
      <c r="D239" s="332" t="s">
        <v>169</v>
      </c>
      <c r="E239" s="340" t="s">
        <v>1</v>
      </c>
      <c r="F239" s="341" t="s">
        <v>643</v>
      </c>
      <c r="H239" s="342">
        <v>13.005</v>
      </c>
      <c r="L239" s="339"/>
      <c r="M239" s="343"/>
      <c r="N239" s="344"/>
      <c r="O239" s="344"/>
      <c r="P239" s="344"/>
      <c r="Q239" s="344"/>
      <c r="R239" s="344"/>
      <c r="S239" s="344"/>
      <c r="T239" s="345"/>
      <c r="AT239" s="340" t="s">
        <v>169</v>
      </c>
      <c r="AU239" s="340" t="s">
        <v>80</v>
      </c>
      <c r="AV239" s="338" t="s">
        <v>80</v>
      </c>
      <c r="AW239" s="338" t="s">
        <v>28</v>
      </c>
      <c r="AX239" s="338" t="s">
        <v>78</v>
      </c>
      <c r="AY239" s="340" t="s">
        <v>161</v>
      </c>
    </row>
    <row r="240" spans="1:65" s="242" customFormat="1" ht="24.2" customHeight="1">
      <c r="A240" s="239"/>
      <c r="B240" s="240"/>
      <c r="C240" s="318" t="s">
        <v>644</v>
      </c>
      <c r="D240" s="318" t="s">
        <v>163</v>
      </c>
      <c r="E240" s="319" t="s">
        <v>645</v>
      </c>
      <c r="F240" s="320" t="s">
        <v>646</v>
      </c>
      <c r="G240" s="321" t="s">
        <v>166</v>
      </c>
      <c r="H240" s="322">
        <v>16.5</v>
      </c>
      <c r="I240" s="377">
        <v>0</v>
      </c>
      <c r="J240" s="323">
        <f>ROUND(I240*H240,2)</f>
        <v>0</v>
      </c>
      <c r="K240" s="324"/>
      <c r="L240" s="240"/>
      <c r="M240" s="325" t="s">
        <v>1</v>
      </c>
      <c r="N240" s="326" t="s">
        <v>36</v>
      </c>
      <c r="O240" s="327">
        <v>1.204</v>
      </c>
      <c r="P240" s="327">
        <f>O240*H240</f>
        <v>19.866</v>
      </c>
      <c r="Q240" s="327">
        <v>0.71255</v>
      </c>
      <c r="R240" s="327">
        <f>Q240*H240</f>
        <v>11.757075</v>
      </c>
      <c r="S240" s="327">
        <v>0</v>
      </c>
      <c r="T240" s="328">
        <f>S240*H240</f>
        <v>0</v>
      </c>
      <c r="U240" s="239"/>
      <c r="V240" s="239"/>
      <c r="W240" s="239"/>
      <c r="X240" s="239"/>
      <c r="Y240" s="239"/>
      <c r="Z240" s="239"/>
      <c r="AA240" s="239"/>
      <c r="AB240" s="239"/>
      <c r="AC240" s="239"/>
      <c r="AD240" s="239"/>
      <c r="AE240" s="239"/>
      <c r="AR240" s="274" t="s">
        <v>167</v>
      </c>
      <c r="AT240" s="274" t="s">
        <v>163</v>
      </c>
      <c r="AU240" s="274" t="s">
        <v>80</v>
      </c>
      <c r="AY240" s="232" t="s">
        <v>161</v>
      </c>
      <c r="BE240" s="329">
        <f>IF(N240="základní",J240,0)</f>
        <v>0</v>
      </c>
      <c r="BF240" s="329">
        <f>IF(N240="snížená",J240,0)</f>
        <v>0</v>
      </c>
      <c r="BG240" s="329">
        <f>IF(N240="zákl. přenesená",J240,0)</f>
        <v>0</v>
      </c>
      <c r="BH240" s="329">
        <f>IF(N240="sníž. přenesená",J240,0)</f>
        <v>0</v>
      </c>
      <c r="BI240" s="329">
        <f>IF(N240="nulová",J240,0)</f>
        <v>0</v>
      </c>
      <c r="BJ240" s="232" t="s">
        <v>78</v>
      </c>
      <c r="BK240" s="329">
        <f>ROUND(I240*H240,2)</f>
        <v>0</v>
      </c>
      <c r="BL240" s="232" t="s">
        <v>167</v>
      </c>
      <c r="BM240" s="274" t="s">
        <v>647</v>
      </c>
    </row>
    <row r="241" spans="2:51" s="330" customFormat="1" ht="12">
      <c r="B241" s="331"/>
      <c r="D241" s="332" t="s">
        <v>169</v>
      </c>
      <c r="E241" s="333" t="s">
        <v>1</v>
      </c>
      <c r="F241" s="334" t="s">
        <v>554</v>
      </c>
      <c r="H241" s="333" t="s">
        <v>1</v>
      </c>
      <c r="L241" s="331"/>
      <c r="M241" s="335"/>
      <c r="N241" s="336"/>
      <c r="O241" s="336"/>
      <c r="P241" s="336"/>
      <c r="Q241" s="336"/>
      <c r="R241" s="336"/>
      <c r="S241" s="336"/>
      <c r="T241" s="337"/>
      <c r="AT241" s="333" t="s">
        <v>169</v>
      </c>
      <c r="AU241" s="333" t="s">
        <v>80</v>
      </c>
      <c r="AV241" s="330" t="s">
        <v>78</v>
      </c>
      <c r="AW241" s="330" t="s">
        <v>28</v>
      </c>
      <c r="AX241" s="330" t="s">
        <v>71</v>
      </c>
      <c r="AY241" s="333" t="s">
        <v>161</v>
      </c>
    </row>
    <row r="242" spans="2:51" s="338" customFormat="1" ht="12">
      <c r="B242" s="339"/>
      <c r="D242" s="332" t="s">
        <v>169</v>
      </c>
      <c r="E242" s="340" t="s">
        <v>1</v>
      </c>
      <c r="F242" s="341" t="s">
        <v>648</v>
      </c>
      <c r="H242" s="342">
        <v>16.5</v>
      </c>
      <c r="L242" s="339"/>
      <c r="M242" s="343"/>
      <c r="N242" s="344"/>
      <c r="O242" s="344"/>
      <c r="P242" s="344"/>
      <c r="Q242" s="344"/>
      <c r="R242" s="344"/>
      <c r="S242" s="344"/>
      <c r="T242" s="345"/>
      <c r="AT242" s="340" t="s">
        <v>169</v>
      </c>
      <c r="AU242" s="340" t="s">
        <v>80</v>
      </c>
      <c r="AV242" s="338" t="s">
        <v>80</v>
      </c>
      <c r="AW242" s="338" t="s">
        <v>28</v>
      </c>
      <c r="AX242" s="338" t="s">
        <v>78</v>
      </c>
      <c r="AY242" s="340" t="s">
        <v>161</v>
      </c>
    </row>
    <row r="243" spans="2:63" s="305" customFormat="1" ht="22.9" customHeight="1">
      <c r="B243" s="306"/>
      <c r="D243" s="307" t="s">
        <v>70</v>
      </c>
      <c r="E243" s="316" t="s">
        <v>236</v>
      </c>
      <c r="F243" s="316" t="s">
        <v>237</v>
      </c>
      <c r="J243" s="317">
        <f>BK243</f>
        <v>0</v>
      </c>
      <c r="L243" s="306"/>
      <c r="M243" s="310"/>
      <c r="N243" s="311"/>
      <c r="O243" s="311"/>
      <c r="P243" s="312">
        <f>SUM(P244:P267)</f>
        <v>18.029400000000003</v>
      </c>
      <c r="Q243" s="311"/>
      <c r="R243" s="312">
        <f>SUM(R244:R267)</f>
        <v>9.23375</v>
      </c>
      <c r="S243" s="311"/>
      <c r="T243" s="313">
        <f>SUM(T244:T267)</f>
        <v>0.043</v>
      </c>
      <c r="AR243" s="307" t="s">
        <v>78</v>
      </c>
      <c r="AT243" s="314" t="s">
        <v>70</v>
      </c>
      <c r="AU243" s="314" t="s">
        <v>78</v>
      </c>
      <c r="AY243" s="307" t="s">
        <v>161</v>
      </c>
      <c r="BK243" s="315">
        <f>SUM(BK244:BK267)</f>
        <v>0</v>
      </c>
    </row>
    <row r="244" spans="1:65" s="242" customFormat="1" ht="24.2" customHeight="1">
      <c r="A244" s="239"/>
      <c r="B244" s="240"/>
      <c r="C244" s="318" t="s">
        <v>649</v>
      </c>
      <c r="D244" s="318" t="s">
        <v>163</v>
      </c>
      <c r="E244" s="319" t="s">
        <v>650</v>
      </c>
      <c r="F244" s="320" t="s">
        <v>651</v>
      </c>
      <c r="G244" s="321" t="s">
        <v>240</v>
      </c>
      <c r="H244" s="322">
        <v>3.4</v>
      </c>
      <c r="I244" s="377">
        <v>0</v>
      </c>
      <c r="J244" s="323">
        <f>ROUND(I244*H244,2)</f>
        <v>0</v>
      </c>
      <c r="K244" s="324"/>
      <c r="L244" s="240"/>
      <c r="M244" s="325" t="s">
        <v>1</v>
      </c>
      <c r="N244" s="326" t="s">
        <v>36</v>
      </c>
      <c r="O244" s="327">
        <v>0.146</v>
      </c>
      <c r="P244" s="327">
        <f>O244*H244</f>
        <v>0.49639999999999995</v>
      </c>
      <c r="Q244" s="327">
        <v>0.10988</v>
      </c>
      <c r="R244" s="327">
        <f>Q244*H244</f>
        <v>0.37359200000000004</v>
      </c>
      <c r="S244" s="327">
        <v>0</v>
      </c>
      <c r="T244" s="328">
        <f>S244*H244</f>
        <v>0</v>
      </c>
      <c r="U244" s="239"/>
      <c r="V244" s="239"/>
      <c r="W244" s="239"/>
      <c r="X244" s="239"/>
      <c r="Y244" s="239"/>
      <c r="Z244" s="239"/>
      <c r="AA244" s="239"/>
      <c r="AB244" s="239"/>
      <c r="AC244" s="239"/>
      <c r="AD244" s="239"/>
      <c r="AE244" s="239"/>
      <c r="AR244" s="274" t="s">
        <v>167</v>
      </c>
      <c r="AT244" s="274" t="s">
        <v>163</v>
      </c>
      <c r="AU244" s="274" t="s">
        <v>80</v>
      </c>
      <c r="AY244" s="232" t="s">
        <v>161</v>
      </c>
      <c r="BE244" s="329">
        <f>IF(N244="základní",J244,0)</f>
        <v>0</v>
      </c>
      <c r="BF244" s="329">
        <f>IF(N244="snížená",J244,0)</f>
        <v>0</v>
      </c>
      <c r="BG244" s="329">
        <f>IF(N244="zákl. přenesená",J244,0)</f>
        <v>0</v>
      </c>
      <c r="BH244" s="329">
        <f>IF(N244="sníž. přenesená",J244,0)</f>
        <v>0</v>
      </c>
      <c r="BI244" s="329">
        <f>IF(N244="nulová",J244,0)</f>
        <v>0</v>
      </c>
      <c r="BJ244" s="232" t="s">
        <v>78</v>
      </c>
      <c r="BK244" s="329">
        <f>ROUND(I244*H244,2)</f>
        <v>0</v>
      </c>
      <c r="BL244" s="232" t="s">
        <v>167</v>
      </c>
      <c r="BM244" s="274" t="s">
        <v>652</v>
      </c>
    </row>
    <row r="245" spans="2:51" s="330" customFormat="1" ht="12">
      <c r="B245" s="331"/>
      <c r="D245" s="332" t="s">
        <v>169</v>
      </c>
      <c r="E245" s="333" t="s">
        <v>1</v>
      </c>
      <c r="F245" s="334" t="s">
        <v>653</v>
      </c>
      <c r="H245" s="333" t="s">
        <v>1</v>
      </c>
      <c r="L245" s="331"/>
      <c r="M245" s="335"/>
      <c r="N245" s="336"/>
      <c r="O245" s="336"/>
      <c r="P245" s="336"/>
      <c r="Q245" s="336"/>
      <c r="R245" s="336"/>
      <c r="S245" s="336"/>
      <c r="T245" s="337"/>
      <c r="AT245" s="333" t="s">
        <v>169</v>
      </c>
      <c r="AU245" s="333" t="s">
        <v>80</v>
      </c>
      <c r="AV245" s="330" t="s">
        <v>78</v>
      </c>
      <c r="AW245" s="330" t="s">
        <v>28</v>
      </c>
      <c r="AX245" s="330" t="s">
        <v>71</v>
      </c>
      <c r="AY245" s="333" t="s">
        <v>161</v>
      </c>
    </row>
    <row r="246" spans="2:51" s="338" customFormat="1" ht="12">
      <c r="B246" s="339"/>
      <c r="D246" s="332" t="s">
        <v>169</v>
      </c>
      <c r="E246" s="340" t="s">
        <v>1</v>
      </c>
      <c r="F246" s="341" t="s">
        <v>654</v>
      </c>
      <c r="H246" s="342">
        <v>3.4</v>
      </c>
      <c r="L246" s="339"/>
      <c r="M246" s="343"/>
      <c r="N246" s="344"/>
      <c r="O246" s="344"/>
      <c r="P246" s="344"/>
      <c r="Q246" s="344"/>
      <c r="R246" s="344"/>
      <c r="S246" s="344"/>
      <c r="T246" s="345"/>
      <c r="AT246" s="340" t="s">
        <v>169</v>
      </c>
      <c r="AU246" s="340" t="s">
        <v>80</v>
      </c>
      <c r="AV246" s="338" t="s">
        <v>80</v>
      </c>
      <c r="AW246" s="338" t="s">
        <v>28</v>
      </c>
      <c r="AX246" s="338" t="s">
        <v>78</v>
      </c>
      <c r="AY246" s="340" t="s">
        <v>161</v>
      </c>
    </row>
    <row r="247" spans="1:65" s="242" customFormat="1" ht="16.5" customHeight="1">
      <c r="A247" s="239"/>
      <c r="B247" s="240"/>
      <c r="C247" s="362" t="s">
        <v>655</v>
      </c>
      <c r="D247" s="362" t="s">
        <v>342</v>
      </c>
      <c r="E247" s="363" t="s">
        <v>656</v>
      </c>
      <c r="F247" s="364" t="s">
        <v>657</v>
      </c>
      <c r="G247" s="365" t="s">
        <v>166</v>
      </c>
      <c r="H247" s="366">
        <v>0.578</v>
      </c>
      <c r="I247" s="378">
        <v>0</v>
      </c>
      <c r="J247" s="367">
        <f>ROUND(I247*H247,2)</f>
        <v>0</v>
      </c>
      <c r="K247" s="368"/>
      <c r="L247" s="369"/>
      <c r="M247" s="370" t="s">
        <v>1</v>
      </c>
      <c r="N247" s="371" t="s">
        <v>36</v>
      </c>
      <c r="O247" s="327">
        <v>0</v>
      </c>
      <c r="P247" s="327">
        <f>O247*H247</f>
        <v>0</v>
      </c>
      <c r="Q247" s="327">
        <v>0.417</v>
      </c>
      <c r="R247" s="327">
        <f>Q247*H247</f>
        <v>0.24102599999999996</v>
      </c>
      <c r="S247" s="327">
        <v>0</v>
      </c>
      <c r="T247" s="328">
        <f>S247*H247</f>
        <v>0</v>
      </c>
      <c r="U247" s="239"/>
      <c r="V247" s="239"/>
      <c r="W247" s="239"/>
      <c r="X247" s="239"/>
      <c r="Y247" s="239"/>
      <c r="Z247" s="239"/>
      <c r="AA247" s="239"/>
      <c r="AB247" s="239"/>
      <c r="AC247" s="239"/>
      <c r="AD247" s="239"/>
      <c r="AE247" s="239"/>
      <c r="AR247" s="274" t="s">
        <v>245</v>
      </c>
      <c r="AT247" s="274" t="s">
        <v>342</v>
      </c>
      <c r="AU247" s="274" t="s">
        <v>80</v>
      </c>
      <c r="AY247" s="232" t="s">
        <v>161</v>
      </c>
      <c r="BE247" s="329">
        <f>IF(N247="základní",J247,0)</f>
        <v>0</v>
      </c>
      <c r="BF247" s="329">
        <f>IF(N247="snížená",J247,0)</f>
        <v>0</v>
      </c>
      <c r="BG247" s="329">
        <f>IF(N247="zákl. přenesená",J247,0)</f>
        <v>0</v>
      </c>
      <c r="BH247" s="329">
        <f>IF(N247="sníž. přenesená",J247,0)</f>
        <v>0</v>
      </c>
      <c r="BI247" s="329">
        <f>IF(N247="nulová",J247,0)</f>
        <v>0</v>
      </c>
      <c r="BJ247" s="232" t="s">
        <v>78</v>
      </c>
      <c r="BK247" s="329">
        <f>ROUND(I247*H247,2)</f>
        <v>0</v>
      </c>
      <c r="BL247" s="232" t="s">
        <v>167</v>
      </c>
      <c r="BM247" s="274" t="s">
        <v>658</v>
      </c>
    </row>
    <row r="248" spans="2:51" s="338" customFormat="1" ht="12">
      <c r="B248" s="339"/>
      <c r="D248" s="332" t="s">
        <v>169</v>
      </c>
      <c r="F248" s="341" t="s">
        <v>659</v>
      </c>
      <c r="H248" s="342">
        <v>0.578</v>
      </c>
      <c r="L248" s="339"/>
      <c r="M248" s="343"/>
      <c r="N248" s="344"/>
      <c r="O248" s="344"/>
      <c r="P248" s="344"/>
      <c r="Q248" s="344"/>
      <c r="R248" s="344"/>
      <c r="S248" s="344"/>
      <c r="T248" s="345"/>
      <c r="AT248" s="340" t="s">
        <v>169</v>
      </c>
      <c r="AU248" s="340" t="s">
        <v>80</v>
      </c>
      <c r="AV248" s="338" t="s">
        <v>80</v>
      </c>
      <c r="AW248" s="338" t="s">
        <v>3</v>
      </c>
      <c r="AX248" s="338" t="s">
        <v>78</v>
      </c>
      <c r="AY248" s="340" t="s">
        <v>161</v>
      </c>
    </row>
    <row r="249" spans="1:65" s="242" customFormat="1" ht="24.2" customHeight="1">
      <c r="A249" s="239"/>
      <c r="B249" s="240"/>
      <c r="C249" s="318" t="s">
        <v>660</v>
      </c>
      <c r="D249" s="318" t="s">
        <v>163</v>
      </c>
      <c r="E249" s="319" t="s">
        <v>372</v>
      </c>
      <c r="F249" s="320" t="s">
        <v>661</v>
      </c>
      <c r="G249" s="321" t="s">
        <v>240</v>
      </c>
      <c r="H249" s="322">
        <v>41.6</v>
      </c>
      <c r="I249" s="377">
        <v>0</v>
      </c>
      <c r="J249" s="323">
        <f>ROUND(I249*H249,2)</f>
        <v>0</v>
      </c>
      <c r="K249" s="324"/>
      <c r="L249" s="240"/>
      <c r="M249" s="325" t="s">
        <v>1</v>
      </c>
      <c r="N249" s="326" t="s">
        <v>36</v>
      </c>
      <c r="O249" s="327">
        <v>0.234</v>
      </c>
      <c r="P249" s="327">
        <f>O249*H249</f>
        <v>9.7344</v>
      </c>
      <c r="Q249" s="327">
        <v>0.14067</v>
      </c>
      <c r="R249" s="327">
        <f>Q249*H249</f>
        <v>5.851872</v>
      </c>
      <c r="S249" s="327">
        <v>0</v>
      </c>
      <c r="T249" s="328">
        <f>S249*H249</f>
        <v>0</v>
      </c>
      <c r="U249" s="239"/>
      <c r="V249" s="239"/>
      <c r="W249" s="239"/>
      <c r="X249" s="239"/>
      <c r="Y249" s="239"/>
      <c r="Z249" s="239"/>
      <c r="AA249" s="239"/>
      <c r="AB249" s="239"/>
      <c r="AC249" s="239"/>
      <c r="AD249" s="239"/>
      <c r="AE249" s="239"/>
      <c r="AR249" s="274" t="s">
        <v>167</v>
      </c>
      <c r="AT249" s="274" t="s">
        <v>163</v>
      </c>
      <c r="AU249" s="274" t="s">
        <v>80</v>
      </c>
      <c r="AY249" s="232" t="s">
        <v>161</v>
      </c>
      <c r="BE249" s="329">
        <f>IF(N249="základní",J249,0)</f>
        <v>0</v>
      </c>
      <c r="BF249" s="329">
        <f>IF(N249="snížená",J249,0)</f>
        <v>0</v>
      </c>
      <c r="BG249" s="329">
        <f>IF(N249="zákl. přenesená",J249,0)</f>
        <v>0</v>
      </c>
      <c r="BH249" s="329">
        <f>IF(N249="sníž. přenesená",J249,0)</f>
        <v>0</v>
      </c>
      <c r="BI249" s="329">
        <f>IF(N249="nulová",J249,0)</f>
        <v>0</v>
      </c>
      <c r="BJ249" s="232" t="s">
        <v>78</v>
      </c>
      <c r="BK249" s="329">
        <f>ROUND(I249*H249,2)</f>
        <v>0</v>
      </c>
      <c r="BL249" s="232" t="s">
        <v>167</v>
      </c>
      <c r="BM249" s="274" t="s">
        <v>662</v>
      </c>
    </row>
    <row r="250" spans="2:51" s="330" customFormat="1" ht="12">
      <c r="B250" s="331"/>
      <c r="D250" s="332" t="s">
        <v>169</v>
      </c>
      <c r="E250" s="333" t="s">
        <v>1</v>
      </c>
      <c r="F250" s="334" t="s">
        <v>663</v>
      </c>
      <c r="H250" s="333" t="s">
        <v>1</v>
      </c>
      <c r="L250" s="331"/>
      <c r="M250" s="335"/>
      <c r="N250" s="336"/>
      <c r="O250" s="336"/>
      <c r="P250" s="336"/>
      <c r="Q250" s="336"/>
      <c r="R250" s="336"/>
      <c r="S250" s="336"/>
      <c r="T250" s="337"/>
      <c r="AT250" s="333" t="s">
        <v>169</v>
      </c>
      <c r="AU250" s="333" t="s">
        <v>80</v>
      </c>
      <c r="AV250" s="330" t="s">
        <v>78</v>
      </c>
      <c r="AW250" s="330" t="s">
        <v>28</v>
      </c>
      <c r="AX250" s="330" t="s">
        <v>71</v>
      </c>
      <c r="AY250" s="333" t="s">
        <v>161</v>
      </c>
    </row>
    <row r="251" spans="2:51" s="338" customFormat="1" ht="12">
      <c r="B251" s="339"/>
      <c r="D251" s="332" t="s">
        <v>169</v>
      </c>
      <c r="E251" s="340" t="s">
        <v>1</v>
      </c>
      <c r="F251" s="341" t="s">
        <v>236</v>
      </c>
      <c r="H251" s="342">
        <v>9</v>
      </c>
      <c r="L251" s="339"/>
      <c r="M251" s="343"/>
      <c r="N251" s="344"/>
      <c r="O251" s="344"/>
      <c r="P251" s="344"/>
      <c r="Q251" s="344"/>
      <c r="R251" s="344"/>
      <c r="S251" s="344"/>
      <c r="T251" s="345"/>
      <c r="AT251" s="340" t="s">
        <v>169</v>
      </c>
      <c r="AU251" s="340" t="s">
        <v>80</v>
      </c>
      <c r="AV251" s="338" t="s">
        <v>80</v>
      </c>
      <c r="AW251" s="338" t="s">
        <v>28</v>
      </c>
      <c r="AX251" s="338" t="s">
        <v>71</v>
      </c>
      <c r="AY251" s="340" t="s">
        <v>161</v>
      </c>
    </row>
    <row r="252" spans="2:51" s="330" customFormat="1" ht="12">
      <c r="B252" s="331"/>
      <c r="D252" s="332" t="s">
        <v>169</v>
      </c>
      <c r="E252" s="333" t="s">
        <v>1</v>
      </c>
      <c r="F252" s="334" t="s">
        <v>664</v>
      </c>
      <c r="H252" s="333" t="s">
        <v>1</v>
      </c>
      <c r="L252" s="331"/>
      <c r="M252" s="335"/>
      <c r="N252" s="336"/>
      <c r="O252" s="336"/>
      <c r="P252" s="336"/>
      <c r="Q252" s="336"/>
      <c r="R252" s="336"/>
      <c r="S252" s="336"/>
      <c r="T252" s="337"/>
      <c r="AT252" s="333" t="s">
        <v>169</v>
      </c>
      <c r="AU252" s="333" t="s">
        <v>80</v>
      </c>
      <c r="AV252" s="330" t="s">
        <v>78</v>
      </c>
      <c r="AW252" s="330" t="s">
        <v>28</v>
      </c>
      <c r="AX252" s="330" t="s">
        <v>71</v>
      </c>
      <c r="AY252" s="333" t="s">
        <v>161</v>
      </c>
    </row>
    <row r="253" spans="2:51" s="338" customFormat="1" ht="12">
      <c r="B253" s="339"/>
      <c r="D253" s="332" t="s">
        <v>169</v>
      </c>
      <c r="E253" s="340" t="s">
        <v>1</v>
      </c>
      <c r="F253" s="341" t="s">
        <v>665</v>
      </c>
      <c r="H253" s="342">
        <v>32.6</v>
      </c>
      <c r="L253" s="339"/>
      <c r="M253" s="343"/>
      <c r="N253" s="344"/>
      <c r="O253" s="344"/>
      <c r="P253" s="344"/>
      <c r="Q253" s="344"/>
      <c r="R253" s="344"/>
      <c r="S253" s="344"/>
      <c r="T253" s="345"/>
      <c r="AT253" s="340" t="s">
        <v>169</v>
      </c>
      <c r="AU253" s="340" t="s">
        <v>80</v>
      </c>
      <c r="AV253" s="338" t="s">
        <v>80</v>
      </c>
      <c r="AW253" s="338" t="s">
        <v>28</v>
      </c>
      <c r="AX253" s="338" t="s">
        <v>71</v>
      </c>
      <c r="AY253" s="340" t="s">
        <v>161</v>
      </c>
    </row>
    <row r="254" spans="2:51" s="346" customFormat="1" ht="12">
      <c r="B254" s="347"/>
      <c r="D254" s="332" t="s">
        <v>169</v>
      </c>
      <c r="E254" s="348" t="s">
        <v>1</v>
      </c>
      <c r="F254" s="349" t="s">
        <v>174</v>
      </c>
      <c r="H254" s="350">
        <v>41.6</v>
      </c>
      <c r="L254" s="347"/>
      <c r="M254" s="351"/>
      <c r="N254" s="352"/>
      <c r="O254" s="352"/>
      <c r="P254" s="352"/>
      <c r="Q254" s="352"/>
      <c r="R254" s="352"/>
      <c r="S254" s="352"/>
      <c r="T254" s="353"/>
      <c r="AT254" s="348" t="s">
        <v>169</v>
      </c>
      <c r="AU254" s="348" t="s">
        <v>80</v>
      </c>
      <c r="AV254" s="346" t="s">
        <v>167</v>
      </c>
      <c r="AW254" s="346" t="s">
        <v>28</v>
      </c>
      <c r="AX254" s="346" t="s">
        <v>78</v>
      </c>
      <c r="AY254" s="348" t="s">
        <v>161</v>
      </c>
    </row>
    <row r="255" spans="1:65" s="242" customFormat="1" ht="21.75" customHeight="1">
      <c r="A255" s="239"/>
      <c r="B255" s="240"/>
      <c r="C255" s="362" t="s">
        <v>470</v>
      </c>
      <c r="D255" s="362" t="s">
        <v>342</v>
      </c>
      <c r="E255" s="363" t="s">
        <v>378</v>
      </c>
      <c r="F255" s="364" t="s">
        <v>379</v>
      </c>
      <c r="G255" s="365" t="s">
        <v>240</v>
      </c>
      <c r="H255" s="366">
        <v>42.432</v>
      </c>
      <c r="I255" s="378">
        <v>0</v>
      </c>
      <c r="J255" s="367">
        <f>ROUND(I255*H255,2)</f>
        <v>0</v>
      </c>
      <c r="K255" s="368"/>
      <c r="L255" s="369"/>
      <c r="M255" s="370" t="s">
        <v>1</v>
      </c>
      <c r="N255" s="371" t="s">
        <v>36</v>
      </c>
      <c r="O255" s="327">
        <v>0</v>
      </c>
      <c r="P255" s="327">
        <f>O255*H255</f>
        <v>0</v>
      </c>
      <c r="Q255" s="327">
        <v>0.065</v>
      </c>
      <c r="R255" s="327">
        <f>Q255*H255</f>
        <v>2.75808</v>
      </c>
      <c r="S255" s="327">
        <v>0</v>
      </c>
      <c r="T255" s="328">
        <f>S255*H255</f>
        <v>0</v>
      </c>
      <c r="U255" s="239"/>
      <c r="V255" s="239"/>
      <c r="W255" s="239"/>
      <c r="X255" s="239"/>
      <c r="Y255" s="239"/>
      <c r="Z255" s="239"/>
      <c r="AA255" s="239"/>
      <c r="AB255" s="239"/>
      <c r="AC255" s="239"/>
      <c r="AD255" s="239"/>
      <c r="AE255" s="239"/>
      <c r="AR255" s="274" t="s">
        <v>245</v>
      </c>
      <c r="AT255" s="274" t="s">
        <v>342</v>
      </c>
      <c r="AU255" s="274" t="s">
        <v>80</v>
      </c>
      <c r="AY255" s="232" t="s">
        <v>161</v>
      </c>
      <c r="BE255" s="329">
        <f>IF(N255="základní",J255,0)</f>
        <v>0</v>
      </c>
      <c r="BF255" s="329">
        <f>IF(N255="snížená",J255,0)</f>
        <v>0</v>
      </c>
      <c r="BG255" s="329">
        <f>IF(N255="zákl. přenesená",J255,0)</f>
        <v>0</v>
      </c>
      <c r="BH255" s="329">
        <f>IF(N255="sníž. přenesená",J255,0)</f>
        <v>0</v>
      </c>
      <c r="BI255" s="329">
        <f>IF(N255="nulová",J255,0)</f>
        <v>0</v>
      </c>
      <c r="BJ255" s="232" t="s">
        <v>78</v>
      </c>
      <c r="BK255" s="329">
        <f>ROUND(I255*H255,2)</f>
        <v>0</v>
      </c>
      <c r="BL255" s="232" t="s">
        <v>167</v>
      </c>
      <c r="BM255" s="274" t="s">
        <v>666</v>
      </c>
    </row>
    <row r="256" spans="2:51" s="338" customFormat="1" ht="12">
      <c r="B256" s="339"/>
      <c r="D256" s="332" t="s">
        <v>169</v>
      </c>
      <c r="F256" s="341" t="s">
        <v>667</v>
      </c>
      <c r="H256" s="342">
        <v>42.432</v>
      </c>
      <c r="L256" s="339"/>
      <c r="M256" s="343"/>
      <c r="N256" s="344"/>
      <c r="O256" s="344"/>
      <c r="P256" s="344"/>
      <c r="Q256" s="344"/>
      <c r="R256" s="344"/>
      <c r="S256" s="344"/>
      <c r="T256" s="345"/>
      <c r="AT256" s="340" t="s">
        <v>169</v>
      </c>
      <c r="AU256" s="340" t="s">
        <v>80</v>
      </c>
      <c r="AV256" s="338" t="s">
        <v>80</v>
      </c>
      <c r="AW256" s="338" t="s">
        <v>3</v>
      </c>
      <c r="AX256" s="338" t="s">
        <v>78</v>
      </c>
      <c r="AY256" s="340" t="s">
        <v>161</v>
      </c>
    </row>
    <row r="257" spans="1:65" s="242" customFormat="1" ht="24.2" customHeight="1">
      <c r="A257" s="239"/>
      <c r="B257" s="240"/>
      <c r="C257" s="318" t="s">
        <v>668</v>
      </c>
      <c r="D257" s="318" t="s">
        <v>163</v>
      </c>
      <c r="E257" s="319" t="s">
        <v>669</v>
      </c>
      <c r="F257" s="320" t="s">
        <v>670</v>
      </c>
      <c r="G257" s="321" t="s">
        <v>240</v>
      </c>
      <c r="H257" s="322">
        <v>15.3</v>
      </c>
      <c r="I257" s="377">
        <v>0</v>
      </c>
      <c r="J257" s="323">
        <f>ROUND(I257*H257,2)</f>
        <v>0</v>
      </c>
      <c r="K257" s="324"/>
      <c r="L257" s="240"/>
      <c r="M257" s="325" t="s">
        <v>1</v>
      </c>
      <c r="N257" s="326" t="s">
        <v>36</v>
      </c>
      <c r="O257" s="327">
        <v>0.093</v>
      </c>
      <c r="P257" s="327">
        <f>O257*H257</f>
        <v>1.4229</v>
      </c>
      <c r="Q257" s="327">
        <v>0</v>
      </c>
      <c r="R257" s="327">
        <f>Q257*H257</f>
        <v>0</v>
      </c>
      <c r="S257" s="327">
        <v>0</v>
      </c>
      <c r="T257" s="328">
        <f>S257*H257</f>
        <v>0</v>
      </c>
      <c r="U257" s="239"/>
      <c r="V257" s="239"/>
      <c r="W257" s="239"/>
      <c r="X257" s="239"/>
      <c r="Y257" s="239"/>
      <c r="Z257" s="239"/>
      <c r="AA257" s="239"/>
      <c r="AB257" s="239"/>
      <c r="AC257" s="239"/>
      <c r="AD257" s="239"/>
      <c r="AE257" s="239"/>
      <c r="AR257" s="274" t="s">
        <v>167</v>
      </c>
      <c r="AT257" s="274" t="s">
        <v>163</v>
      </c>
      <c r="AU257" s="274" t="s">
        <v>80</v>
      </c>
      <c r="AY257" s="232" t="s">
        <v>161</v>
      </c>
      <c r="BE257" s="329">
        <f>IF(N257="základní",J257,0)</f>
        <v>0</v>
      </c>
      <c r="BF257" s="329">
        <f>IF(N257="snížená",J257,0)</f>
        <v>0</v>
      </c>
      <c r="BG257" s="329">
        <f>IF(N257="zákl. přenesená",J257,0)</f>
        <v>0</v>
      </c>
      <c r="BH257" s="329">
        <f>IF(N257="sníž. přenesená",J257,0)</f>
        <v>0</v>
      </c>
      <c r="BI257" s="329">
        <f>IF(N257="nulová",J257,0)</f>
        <v>0</v>
      </c>
      <c r="BJ257" s="232" t="s">
        <v>78</v>
      </c>
      <c r="BK257" s="329">
        <f>ROUND(I257*H257,2)</f>
        <v>0</v>
      </c>
      <c r="BL257" s="232" t="s">
        <v>167</v>
      </c>
      <c r="BM257" s="274" t="s">
        <v>671</v>
      </c>
    </row>
    <row r="258" spans="2:51" s="330" customFormat="1" ht="12">
      <c r="B258" s="331"/>
      <c r="D258" s="332" t="s">
        <v>169</v>
      </c>
      <c r="E258" s="333" t="s">
        <v>1</v>
      </c>
      <c r="F258" s="334" t="s">
        <v>672</v>
      </c>
      <c r="H258" s="333" t="s">
        <v>1</v>
      </c>
      <c r="L258" s="331"/>
      <c r="M258" s="335"/>
      <c r="N258" s="336"/>
      <c r="O258" s="336"/>
      <c r="P258" s="336"/>
      <c r="Q258" s="336"/>
      <c r="R258" s="336"/>
      <c r="S258" s="336"/>
      <c r="T258" s="337"/>
      <c r="AT258" s="333" t="s">
        <v>169</v>
      </c>
      <c r="AU258" s="333" t="s">
        <v>80</v>
      </c>
      <c r="AV258" s="330" t="s">
        <v>78</v>
      </c>
      <c r="AW258" s="330" t="s">
        <v>28</v>
      </c>
      <c r="AX258" s="330" t="s">
        <v>71</v>
      </c>
      <c r="AY258" s="333" t="s">
        <v>161</v>
      </c>
    </row>
    <row r="259" spans="2:51" s="338" customFormat="1" ht="12">
      <c r="B259" s="339"/>
      <c r="D259" s="332" t="s">
        <v>169</v>
      </c>
      <c r="E259" s="340" t="s">
        <v>1</v>
      </c>
      <c r="F259" s="341" t="s">
        <v>536</v>
      </c>
      <c r="H259" s="342">
        <v>15.3</v>
      </c>
      <c r="L259" s="339"/>
      <c r="M259" s="343"/>
      <c r="N259" s="344"/>
      <c r="O259" s="344"/>
      <c r="P259" s="344"/>
      <c r="Q259" s="344"/>
      <c r="R259" s="344"/>
      <c r="S259" s="344"/>
      <c r="T259" s="345"/>
      <c r="AT259" s="340" t="s">
        <v>169</v>
      </c>
      <c r="AU259" s="340" t="s">
        <v>80</v>
      </c>
      <c r="AV259" s="338" t="s">
        <v>80</v>
      </c>
      <c r="AW259" s="338" t="s">
        <v>28</v>
      </c>
      <c r="AX259" s="338" t="s">
        <v>78</v>
      </c>
      <c r="AY259" s="340" t="s">
        <v>161</v>
      </c>
    </row>
    <row r="260" spans="1:65" s="242" customFormat="1" ht="33" customHeight="1">
      <c r="A260" s="239"/>
      <c r="B260" s="240"/>
      <c r="C260" s="318" t="s">
        <v>673</v>
      </c>
      <c r="D260" s="318" t="s">
        <v>163</v>
      </c>
      <c r="E260" s="319" t="s">
        <v>674</v>
      </c>
      <c r="F260" s="320" t="s">
        <v>675</v>
      </c>
      <c r="G260" s="321" t="s">
        <v>240</v>
      </c>
      <c r="H260" s="322">
        <v>15.3</v>
      </c>
      <c r="I260" s="377">
        <v>0</v>
      </c>
      <c r="J260" s="323">
        <f>ROUND(I260*H260,2)</f>
        <v>0</v>
      </c>
      <c r="K260" s="324"/>
      <c r="L260" s="240"/>
      <c r="M260" s="325" t="s">
        <v>1</v>
      </c>
      <c r="N260" s="326" t="s">
        <v>36</v>
      </c>
      <c r="O260" s="327">
        <v>0.073</v>
      </c>
      <c r="P260" s="327">
        <f>O260*H260</f>
        <v>1.1169</v>
      </c>
      <c r="Q260" s="327">
        <v>0.0006</v>
      </c>
      <c r="R260" s="327">
        <f>Q260*H260</f>
        <v>0.009179999999999999</v>
      </c>
      <c r="S260" s="327">
        <v>0</v>
      </c>
      <c r="T260" s="328">
        <f>S260*H260</f>
        <v>0</v>
      </c>
      <c r="U260" s="239"/>
      <c r="V260" s="239"/>
      <c r="W260" s="239"/>
      <c r="X260" s="239"/>
      <c r="Y260" s="239"/>
      <c r="Z260" s="239"/>
      <c r="AA260" s="239"/>
      <c r="AB260" s="239"/>
      <c r="AC260" s="239"/>
      <c r="AD260" s="239"/>
      <c r="AE260" s="239"/>
      <c r="AR260" s="274" t="s">
        <v>167</v>
      </c>
      <c r="AT260" s="274" t="s">
        <v>163</v>
      </c>
      <c r="AU260" s="274" t="s">
        <v>80</v>
      </c>
      <c r="AY260" s="232" t="s">
        <v>161</v>
      </c>
      <c r="BE260" s="329">
        <f>IF(N260="základní",J260,0)</f>
        <v>0</v>
      </c>
      <c r="BF260" s="329">
        <f>IF(N260="snížená",J260,0)</f>
        <v>0</v>
      </c>
      <c r="BG260" s="329">
        <f>IF(N260="zákl. přenesená",J260,0)</f>
        <v>0</v>
      </c>
      <c r="BH260" s="329">
        <f>IF(N260="sníž. přenesená",J260,0)</f>
        <v>0</v>
      </c>
      <c r="BI260" s="329">
        <f>IF(N260="nulová",J260,0)</f>
        <v>0</v>
      </c>
      <c r="BJ260" s="232" t="s">
        <v>78</v>
      </c>
      <c r="BK260" s="329">
        <f>ROUND(I260*H260,2)</f>
        <v>0</v>
      </c>
      <c r="BL260" s="232" t="s">
        <v>167</v>
      </c>
      <c r="BM260" s="274" t="s">
        <v>676</v>
      </c>
    </row>
    <row r="261" spans="1:65" s="242" customFormat="1" ht="24.2" customHeight="1">
      <c r="A261" s="239"/>
      <c r="B261" s="240"/>
      <c r="C261" s="318" t="s">
        <v>677</v>
      </c>
      <c r="D261" s="318" t="s">
        <v>163</v>
      </c>
      <c r="E261" s="319" t="s">
        <v>678</v>
      </c>
      <c r="F261" s="320" t="s">
        <v>679</v>
      </c>
      <c r="G261" s="321" t="s">
        <v>240</v>
      </c>
      <c r="H261" s="322">
        <v>15.3</v>
      </c>
      <c r="I261" s="377">
        <v>0</v>
      </c>
      <c r="J261" s="323">
        <f>ROUND(I261*H261,2)</f>
        <v>0</v>
      </c>
      <c r="K261" s="324"/>
      <c r="L261" s="240"/>
      <c r="M261" s="325" t="s">
        <v>1</v>
      </c>
      <c r="N261" s="326" t="s">
        <v>36</v>
      </c>
      <c r="O261" s="327">
        <v>0.196</v>
      </c>
      <c r="P261" s="327">
        <f>O261*H261</f>
        <v>2.9988</v>
      </c>
      <c r="Q261" s="327">
        <v>0</v>
      </c>
      <c r="R261" s="327">
        <f>Q261*H261</f>
        <v>0</v>
      </c>
      <c r="S261" s="327">
        <v>0</v>
      </c>
      <c r="T261" s="328">
        <f>S261*H261</f>
        <v>0</v>
      </c>
      <c r="U261" s="239"/>
      <c r="V261" s="239"/>
      <c r="W261" s="239"/>
      <c r="X261" s="239"/>
      <c r="Y261" s="239"/>
      <c r="Z261" s="239"/>
      <c r="AA261" s="239"/>
      <c r="AB261" s="239"/>
      <c r="AC261" s="239"/>
      <c r="AD261" s="239"/>
      <c r="AE261" s="239"/>
      <c r="AR261" s="274" t="s">
        <v>167</v>
      </c>
      <c r="AT261" s="274" t="s">
        <v>163</v>
      </c>
      <c r="AU261" s="274" t="s">
        <v>80</v>
      </c>
      <c r="AY261" s="232" t="s">
        <v>161</v>
      </c>
      <c r="BE261" s="329">
        <f>IF(N261="základní",J261,0)</f>
        <v>0</v>
      </c>
      <c r="BF261" s="329">
        <f>IF(N261="snížená",J261,0)</f>
        <v>0</v>
      </c>
      <c r="BG261" s="329">
        <f>IF(N261="zákl. přenesená",J261,0)</f>
        <v>0</v>
      </c>
      <c r="BH261" s="329">
        <f>IF(N261="sníž. přenesená",J261,0)</f>
        <v>0</v>
      </c>
      <c r="BI261" s="329">
        <f>IF(N261="nulová",J261,0)</f>
        <v>0</v>
      </c>
      <c r="BJ261" s="232" t="s">
        <v>78</v>
      </c>
      <c r="BK261" s="329">
        <f>ROUND(I261*H261,2)</f>
        <v>0</v>
      </c>
      <c r="BL261" s="232" t="s">
        <v>167</v>
      </c>
      <c r="BM261" s="274" t="s">
        <v>680</v>
      </c>
    </row>
    <row r="262" spans="2:51" s="330" customFormat="1" ht="12">
      <c r="B262" s="331"/>
      <c r="D262" s="332" t="s">
        <v>169</v>
      </c>
      <c r="E262" s="333" t="s">
        <v>1</v>
      </c>
      <c r="F262" s="334" t="s">
        <v>672</v>
      </c>
      <c r="H262" s="333" t="s">
        <v>1</v>
      </c>
      <c r="L262" s="331"/>
      <c r="M262" s="335"/>
      <c r="N262" s="336"/>
      <c r="O262" s="336"/>
      <c r="P262" s="336"/>
      <c r="Q262" s="336"/>
      <c r="R262" s="336"/>
      <c r="S262" s="336"/>
      <c r="T262" s="337"/>
      <c r="AT262" s="333" t="s">
        <v>169</v>
      </c>
      <c r="AU262" s="333" t="s">
        <v>80</v>
      </c>
      <c r="AV262" s="330" t="s">
        <v>78</v>
      </c>
      <c r="AW262" s="330" t="s">
        <v>28</v>
      </c>
      <c r="AX262" s="330" t="s">
        <v>71</v>
      </c>
      <c r="AY262" s="333" t="s">
        <v>161</v>
      </c>
    </row>
    <row r="263" spans="2:51" s="338" customFormat="1" ht="12">
      <c r="B263" s="339"/>
      <c r="D263" s="332" t="s">
        <v>169</v>
      </c>
      <c r="E263" s="340" t="s">
        <v>1</v>
      </c>
      <c r="F263" s="341" t="s">
        <v>536</v>
      </c>
      <c r="H263" s="342">
        <v>15.3</v>
      </c>
      <c r="L263" s="339"/>
      <c r="M263" s="343"/>
      <c r="N263" s="344"/>
      <c r="O263" s="344"/>
      <c r="P263" s="344"/>
      <c r="Q263" s="344"/>
      <c r="R263" s="344"/>
      <c r="S263" s="344"/>
      <c r="T263" s="345"/>
      <c r="AT263" s="340" t="s">
        <v>169</v>
      </c>
      <c r="AU263" s="340" t="s">
        <v>80</v>
      </c>
      <c r="AV263" s="338" t="s">
        <v>80</v>
      </c>
      <c r="AW263" s="338" t="s">
        <v>28</v>
      </c>
      <c r="AX263" s="338" t="s">
        <v>78</v>
      </c>
      <c r="AY263" s="340" t="s">
        <v>161</v>
      </c>
    </row>
    <row r="264" spans="1:65" s="242" customFormat="1" ht="24.2" customHeight="1">
      <c r="A264" s="239"/>
      <c r="B264" s="240"/>
      <c r="C264" s="318" t="s">
        <v>681</v>
      </c>
      <c r="D264" s="318" t="s">
        <v>163</v>
      </c>
      <c r="E264" s="319" t="s">
        <v>682</v>
      </c>
      <c r="F264" s="320" t="s">
        <v>683</v>
      </c>
      <c r="G264" s="321" t="s">
        <v>684</v>
      </c>
      <c r="H264" s="322">
        <v>1</v>
      </c>
      <c r="I264" s="377">
        <v>0</v>
      </c>
      <c r="J264" s="323">
        <f>ROUND(I264*H264,2)</f>
        <v>0</v>
      </c>
      <c r="K264" s="324"/>
      <c r="L264" s="240"/>
      <c r="M264" s="325" t="s">
        <v>1</v>
      </c>
      <c r="N264" s="326" t="s">
        <v>36</v>
      </c>
      <c r="O264" s="327">
        <v>0.06</v>
      </c>
      <c r="P264" s="327">
        <f>O264*H264</f>
        <v>0.06</v>
      </c>
      <c r="Q264" s="327">
        <v>0</v>
      </c>
      <c r="R264" s="327">
        <f>Q264*H264</f>
        <v>0</v>
      </c>
      <c r="S264" s="327">
        <v>0.043</v>
      </c>
      <c r="T264" s="328">
        <f>S264*H264</f>
        <v>0.043</v>
      </c>
      <c r="U264" s="239"/>
      <c r="V264" s="239"/>
      <c r="W264" s="239"/>
      <c r="X264" s="239"/>
      <c r="Y264" s="239"/>
      <c r="Z264" s="239"/>
      <c r="AA264" s="239"/>
      <c r="AB264" s="239"/>
      <c r="AC264" s="239"/>
      <c r="AD264" s="239"/>
      <c r="AE264" s="239"/>
      <c r="AR264" s="274" t="s">
        <v>167</v>
      </c>
      <c r="AT264" s="274" t="s">
        <v>163</v>
      </c>
      <c r="AU264" s="274" t="s">
        <v>80</v>
      </c>
      <c r="AY264" s="232" t="s">
        <v>161</v>
      </c>
      <c r="BE264" s="329">
        <f>IF(N264="základní",J264,0)</f>
        <v>0</v>
      </c>
      <c r="BF264" s="329">
        <f>IF(N264="snížená",J264,0)</f>
        <v>0</v>
      </c>
      <c r="BG264" s="329">
        <f>IF(N264="zákl. přenesená",J264,0)</f>
        <v>0</v>
      </c>
      <c r="BH264" s="329">
        <f>IF(N264="sníž. přenesená",J264,0)</f>
        <v>0</v>
      </c>
      <c r="BI264" s="329">
        <f>IF(N264="nulová",J264,0)</f>
        <v>0</v>
      </c>
      <c r="BJ264" s="232" t="s">
        <v>78</v>
      </c>
      <c r="BK264" s="329">
        <f>ROUND(I264*H264,2)</f>
        <v>0</v>
      </c>
      <c r="BL264" s="232" t="s">
        <v>167</v>
      </c>
      <c r="BM264" s="274" t="s">
        <v>685</v>
      </c>
    </row>
    <row r="265" spans="1:65" s="242" customFormat="1" ht="24.2" customHeight="1">
      <c r="A265" s="239"/>
      <c r="B265" s="240"/>
      <c r="C265" s="318" t="s">
        <v>686</v>
      </c>
      <c r="D265" s="318" t="s">
        <v>163</v>
      </c>
      <c r="E265" s="319" t="s">
        <v>687</v>
      </c>
      <c r="F265" s="320" t="s">
        <v>688</v>
      </c>
      <c r="G265" s="321" t="s">
        <v>166</v>
      </c>
      <c r="H265" s="322">
        <v>10</v>
      </c>
      <c r="I265" s="377">
        <v>0</v>
      </c>
      <c r="J265" s="323">
        <f>ROUND(I265*H265,2)</f>
        <v>0</v>
      </c>
      <c r="K265" s="324"/>
      <c r="L265" s="240"/>
      <c r="M265" s="325" t="s">
        <v>1</v>
      </c>
      <c r="N265" s="326" t="s">
        <v>36</v>
      </c>
      <c r="O265" s="327">
        <v>0.22</v>
      </c>
      <c r="P265" s="327">
        <f>O265*H265</f>
        <v>2.2</v>
      </c>
      <c r="Q265" s="327">
        <v>0</v>
      </c>
      <c r="R265" s="327">
        <f>Q265*H265</f>
        <v>0</v>
      </c>
      <c r="S265" s="327">
        <v>0</v>
      </c>
      <c r="T265" s="328">
        <f>S265*H265</f>
        <v>0</v>
      </c>
      <c r="U265" s="239"/>
      <c r="V265" s="239"/>
      <c r="W265" s="239"/>
      <c r="X265" s="239"/>
      <c r="Y265" s="239"/>
      <c r="Z265" s="239"/>
      <c r="AA265" s="239"/>
      <c r="AB265" s="239"/>
      <c r="AC265" s="239"/>
      <c r="AD265" s="239"/>
      <c r="AE265" s="239"/>
      <c r="AR265" s="274" t="s">
        <v>167</v>
      </c>
      <c r="AT265" s="274" t="s">
        <v>163</v>
      </c>
      <c r="AU265" s="274" t="s">
        <v>80</v>
      </c>
      <c r="AY265" s="232" t="s">
        <v>161</v>
      </c>
      <c r="BE265" s="329">
        <f>IF(N265="základní",J265,0)</f>
        <v>0</v>
      </c>
      <c r="BF265" s="329">
        <f>IF(N265="snížená",J265,0)</f>
        <v>0</v>
      </c>
      <c r="BG265" s="329">
        <f>IF(N265="zákl. přenesená",J265,0)</f>
        <v>0</v>
      </c>
      <c r="BH265" s="329">
        <f>IF(N265="sníž. přenesená",J265,0)</f>
        <v>0</v>
      </c>
      <c r="BI265" s="329">
        <f>IF(N265="nulová",J265,0)</f>
        <v>0</v>
      </c>
      <c r="BJ265" s="232" t="s">
        <v>78</v>
      </c>
      <c r="BK265" s="329">
        <f>ROUND(I265*H265,2)</f>
        <v>0</v>
      </c>
      <c r="BL265" s="232" t="s">
        <v>167</v>
      </c>
      <c r="BM265" s="274" t="s">
        <v>689</v>
      </c>
    </row>
    <row r="266" spans="2:51" s="330" customFormat="1" ht="12">
      <c r="B266" s="331"/>
      <c r="D266" s="332" t="s">
        <v>169</v>
      </c>
      <c r="E266" s="333" t="s">
        <v>1</v>
      </c>
      <c r="F266" s="334" t="s">
        <v>690</v>
      </c>
      <c r="H266" s="333" t="s">
        <v>1</v>
      </c>
      <c r="L266" s="331"/>
      <c r="M266" s="335"/>
      <c r="N266" s="336"/>
      <c r="O266" s="336"/>
      <c r="P266" s="336"/>
      <c r="Q266" s="336"/>
      <c r="R266" s="336"/>
      <c r="S266" s="336"/>
      <c r="T266" s="337"/>
      <c r="AT266" s="333" t="s">
        <v>169</v>
      </c>
      <c r="AU266" s="333" t="s">
        <v>80</v>
      </c>
      <c r="AV266" s="330" t="s">
        <v>78</v>
      </c>
      <c r="AW266" s="330" t="s">
        <v>28</v>
      </c>
      <c r="AX266" s="330" t="s">
        <v>71</v>
      </c>
      <c r="AY266" s="333" t="s">
        <v>161</v>
      </c>
    </row>
    <row r="267" spans="2:51" s="338" customFormat="1" ht="12">
      <c r="B267" s="339"/>
      <c r="D267" s="332" t="s">
        <v>169</v>
      </c>
      <c r="E267" s="340" t="s">
        <v>1</v>
      </c>
      <c r="F267" s="341" t="s">
        <v>331</v>
      </c>
      <c r="H267" s="342">
        <v>10</v>
      </c>
      <c r="L267" s="339"/>
      <c r="M267" s="343"/>
      <c r="N267" s="344"/>
      <c r="O267" s="344"/>
      <c r="P267" s="344"/>
      <c r="Q267" s="344"/>
      <c r="R267" s="344"/>
      <c r="S267" s="344"/>
      <c r="T267" s="345"/>
      <c r="AT267" s="340" t="s">
        <v>169</v>
      </c>
      <c r="AU267" s="340" t="s">
        <v>80</v>
      </c>
      <c r="AV267" s="338" t="s">
        <v>80</v>
      </c>
      <c r="AW267" s="338" t="s">
        <v>28</v>
      </c>
      <c r="AX267" s="338" t="s">
        <v>78</v>
      </c>
      <c r="AY267" s="340" t="s">
        <v>161</v>
      </c>
    </row>
    <row r="268" spans="2:63" s="305" customFormat="1" ht="22.9" customHeight="1">
      <c r="B268" s="306"/>
      <c r="D268" s="307" t="s">
        <v>70</v>
      </c>
      <c r="E268" s="316" t="s">
        <v>185</v>
      </c>
      <c r="F268" s="316" t="s">
        <v>186</v>
      </c>
      <c r="J268" s="317">
        <f>BK268</f>
        <v>0</v>
      </c>
      <c r="L268" s="306"/>
      <c r="M268" s="310"/>
      <c r="N268" s="311"/>
      <c r="O268" s="311"/>
      <c r="P268" s="312">
        <f>SUM(P269:P282)</f>
        <v>2.442631</v>
      </c>
      <c r="Q268" s="311"/>
      <c r="R268" s="312">
        <f>SUM(R269:R282)</f>
        <v>0</v>
      </c>
      <c r="S268" s="311"/>
      <c r="T268" s="313">
        <f>SUM(T269:T282)</f>
        <v>0</v>
      </c>
      <c r="AR268" s="307" t="s">
        <v>78</v>
      </c>
      <c r="AT268" s="314" t="s">
        <v>70</v>
      </c>
      <c r="AU268" s="314" t="s">
        <v>78</v>
      </c>
      <c r="AY268" s="307" t="s">
        <v>161</v>
      </c>
      <c r="BK268" s="315">
        <f>SUM(BK269:BK282)</f>
        <v>0</v>
      </c>
    </row>
    <row r="269" spans="1:65" s="242" customFormat="1" ht="21.75" customHeight="1">
      <c r="A269" s="239"/>
      <c r="B269" s="240"/>
      <c r="C269" s="318" t="s">
        <v>691</v>
      </c>
      <c r="D269" s="318" t="s">
        <v>163</v>
      </c>
      <c r="E269" s="319" t="s">
        <v>260</v>
      </c>
      <c r="F269" s="320" t="s">
        <v>692</v>
      </c>
      <c r="G269" s="321" t="s">
        <v>189</v>
      </c>
      <c r="H269" s="322">
        <v>8.273</v>
      </c>
      <c r="I269" s="377">
        <v>0</v>
      </c>
      <c r="J269" s="323">
        <f>ROUND(I269*H269,2)</f>
        <v>0</v>
      </c>
      <c r="K269" s="324"/>
      <c r="L269" s="240"/>
      <c r="M269" s="325" t="s">
        <v>1</v>
      </c>
      <c r="N269" s="326" t="s">
        <v>36</v>
      </c>
      <c r="O269" s="327">
        <v>0.032</v>
      </c>
      <c r="P269" s="327">
        <f>O269*H269</f>
        <v>0.26473599999999997</v>
      </c>
      <c r="Q269" s="327">
        <v>0</v>
      </c>
      <c r="R269" s="327">
        <f>Q269*H269</f>
        <v>0</v>
      </c>
      <c r="S269" s="327">
        <v>0</v>
      </c>
      <c r="T269" s="328">
        <f>S269*H269</f>
        <v>0</v>
      </c>
      <c r="U269" s="239"/>
      <c r="V269" s="239"/>
      <c r="W269" s="239"/>
      <c r="X269" s="239"/>
      <c r="Y269" s="239"/>
      <c r="Z269" s="239"/>
      <c r="AA269" s="239"/>
      <c r="AB269" s="239"/>
      <c r="AC269" s="239"/>
      <c r="AD269" s="239"/>
      <c r="AE269" s="239"/>
      <c r="AR269" s="274" t="s">
        <v>167</v>
      </c>
      <c r="AT269" s="274" t="s">
        <v>163</v>
      </c>
      <c r="AU269" s="274" t="s">
        <v>80</v>
      </c>
      <c r="AY269" s="232" t="s">
        <v>161</v>
      </c>
      <c r="BE269" s="329">
        <f>IF(N269="základní",J269,0)</f>
        <v>0</v>
      </c>
      <c r="BF269" s="329">
        <f>IF(N269="snížená",J269,0)</f>
        <v>0</v>
      </c>
      <c r="BG269" s="329">
        <f>IF(N269="zákl. přenesená",J269,0)</f>
        <v>0</v>
      </c>
      <c r="BH269" s="329">
        <f>IF(N269="sníž. přenesená",J269,0)</f>
        <v>0</v>
      </c>
      <c r="BI269" s="329">
        <f>IF(N269="nulová",J269,0)</f>
        <v>0</v>
      </c>
      <c r="BJ269" s="232" t="s">
        <v>78</v>
      </c>
      <c r="BK269" s="329">
        <f>ROUND(I269*H269,2)</f>
        <v>0</v>
      </c>
      <c r="BL269" s="232" t="s">
        <v>167</v>
      </c>
      <c r="BM269" s="274" t="s">
        <v>693</v>
      </c>
    </row>
    <row r="270" spans="2:51" s="330" customFormat="1" ht="12">
      <c r="B270" s="331"/>
      <c r="D270" s="332" t="s">
        <v>169</v>
      </c>
      <c r="E270" s="333" t="s">
        <v>1</v>
      </c>
      <c r="F270" s="334" t="s">
        <v>694</v>
      </c>
      <c r="H270" s="333" t="s">
        <v>1</v>
      </c>
      <c r="L270" s="331"/>
      <c r="M270" s="335"/>
      <c r="N270" s="336"/>
      <c r="O270" s="336"/>
      <c r="P270" s="336"/>
      <c r="Q270" s="336"/>
      <c r="R270" s="336"/>
      <c r="S270" s="336"/>
      <c r="T270" s="337"/>
      <c r="AT270" s="333" t="s">
        <v>169</v>
      </c>
      <c r="AU270" s="333" t="s">
        <v>80</v>
      </c>
      <c r="AV270" s="330" t="s">
        <v>78</v>
      </c>
      <c r="AW270" s="330" t="s">
        <v>28</v>
      </c>
      <c r="AX270" s="330" t="s">
        <v>71</v>
      </c>
      <c r="AY270" s="333" t="s">
        <v>161</v>
      </c>
    </row>
    <row r="271" spans="2:51" s="338" customFormat="1" ht="12">
      <c r="B271" s="339"/>
      <c r="D271" s="332" t="s">
        <v>169</v>
      </c>
      <c r="E271" s="340" t="s">
        <v>1</v>
      </c>
      <c r="F271" s="341" t="s">
        <v>695</v>
      </c>
      <c r="H271" s="342">
        <v>8.273</v>
      </c>
      <c r="L271" s="339"/>
      <c r="M271" s="343"/>
      <c r="N271" s="344"/>
      <c r="O271" s="344"/>
      <c r="P271" s="344"/>
      <c r="Q271" s="344"/>
      <c r="R271" s="344"/>
      <c r="S271" s="344"/>
      <c r="T271" s="345"/>
      <c r="AT271" s="340" t="s">
        <v>169</v>
      </c>
      <c r="AU271" s="340" t="s">
        <v>80</v>
      </c>
      <c r="AV271" s="338" t="s">
        <v>80</v>
      </c>
      <c r="AW271" s="338" t="s">
        <v>28</v>
      </c>
      <c r="AX271" s="338" t="s">
        <v>78</v>
      </c>
      <c r="AY271" s="340" t="s">
        <v>161</v>
      </c>
    </row>
    <row r="272" spans="1:65" s="242" customFormat="1" ht="24.2" customHeight="1">
      <c r="A272" s="239"/>
      <c r="B272" s="240"/>
      <c r="C272" s="318" t="s">
        <v>696</v>
      </c>
      <c r="D272" s="318" t="s">
        <v>163</v>
      </c>
      <c r="E272" s="319" t="s">
        <v>263</v>
      </c>
      <c r="F272" s="320" t="s">
        <v>697</v>
      </c>
      <c r="G272" s="321" t="s">
        <v>189</v>
      </c>
      <c r="H272" s="322">
        <v>74.457</v>
      </c>
      <c r="I272" s="377">
        <v>0</v>
      </c>
      <c r="J272" s="323">
        <f>ROUND(I272*H272,2)</f>
        <v>0</v>
      </c>
      <c r="K272" s="324"/>
      <c r="L272" s="240"/>
      <c r="M272" s="325" t="s">
        <v>1</v>
      </c>
      <c r="N272" s="326" t="s">
        <v>36</v>
      </c>
      <c r="O272" s="327">
        <v>0.003</v>
      </c>
      <c r="P272" s="327">
        <f>O272*H272</f>
        <v>0.223371</v>
      </c>
      <c r="Q272" s="327">
        <v>0</v>
      </c>
      <c r="R272" s="327">
        <f>Q272*H272</f>
        <v>0</v>
      </c>
      <c r="S272" s="327">
        <v>0</v>
      </c>
      <c r="T272" s="328">
        <f>S272*H272</f>
        <v>0</v>
      </c>
      <c r="U272" s="239"/>
      <c r="V272" s="239"/>
      <c r="W272" s="239"/>
      <c r="X272" s="239"/>
      <c r="Y272" s="239"/>
      <c r="Z272" s="239"/>
      <c r="AA272" s="239"/>
      <c r="AB272" s="239"/>
      <c r="AC272" s="239"/>
      <c r="AD272" s="239"/>
      <c r="AE272" s="239"/>
      <c r="AR272" s="274" t="s">
        <v>167</v>
      </c>
      <c r="AT272" s="274" t="s">
        <v>163</v>
      </c>
      <c r="AU272" s="274" t="s">
        <v>80</v>
      </c>
      <c r="AY272" s="232" t="s">
        <v>161</v>
      </c>
      <c r="BE272" s="329">
        <f>IF(N272="základní",J272,0)</f>
        <v>0</v>
      </c>
      <c r="BF272" s="329">
        <f>IF(N272="snížená",J272,0)</f>
        <v>0</v>
      </c>
      <c r="BG272" s="329">
        <f>IF(N272="zákl. přenesená",J272,0)</f>
        <v>0</v>
      </c>
      <c r="BH272" s="329">
        <f>IF(N272="sníž. přenesená",J272,0)</f>
        <v>0</v>
      </c>
      <c r="BI272" s="329">
        <f>IF(N272="nulová",J272,0)</f>
        <v>0</v>
      </c>
      <c r="BJ272" s="232" t="s">
        <v>78</v>
      </c>
      <c r="BK272" s="329">
        <f>ROUND(I272*H272,2)</f>
        <v>0</v>
      </c>
      <c r="BL272" s="232" t="s">
        <v>167</v>
      </c>
      <c r="BM272" s="274" t="s">
        <v>698</v>
      </c>
    </row>
    <row r="273" spans="2:51" s="338" customFormat="1" ht="12">
      <c r="B273" s="339"/>
      <c r="D273" s="332" t="s">
        <v>169</v>
      </c>
      <c r="F273" s="341" t="s">
        <v>699</v>
      </c>
      <c r="H273" s="342">
        <v>74.457</v>
      </c>
      <c r="L273" s="339"/>
      <c r="M273" s="343"/>
      <c r="N273" s="344"/>
      <c r="O273" s="344"/>
      <c r="P273" s="344"/>
      <c r="Q273" s="344"/>
      <c r="R273" s="344"/>
      <c r="S273" s="344"/>
      <c r="T273" s="345"/>
      <c r="AT273" s="340" t="s">
        <v>169</v>
      </c>
      <c r="AU273" s="340" t="s">
        <v>80</v>
      </c>
      <c r="AV273" s="338" t="s">
        <v>80</v>
      </c>
      <c r="AW273" s="338" t="s">
        <v>3</v>
      </c>
      <c r="AX273" s="338" t="s">
        <v>78</v>
      </c>
      <c r="AY273" s="340" t="s">
        <v>161</v>
      </c>
    </row>
    <row r="274" spans="1:65" s="242" customFormat="1" ht="16.5" customHeight="1">
      <c r="A274" s="239"/>
      <c r="B274" s="240"/>
      <c r="C274" s="318" t="s">
        <v>700</v>
      </c>
      <c r="D274" s="318" t="s">
        <v>163</v>
      </c>
      <c r="E274" s="319" t="s">
        <v>701</v>
      </c>
      <c r="F274" s="320" t="s">
        <v>702</v>
      </c>
      <c r="G274" s="321" t="s">
        <v>189</v>
      </c>
      <c r="H274" s="322">
        <v>2.244</v>
      </c>
      <c r="I274" s="377">
        <v>0</v>
      </c>
      <c r="J274" s="323">
        <f>ROUND(I274*H274,2)</f>
        <v>0</v>
      </c>
      <c r="K274" s="324"/>
      <c r="L274" s="240"/>
      <c r="M274" s="325" t="s">
        <v>1</v>
      </c>
      <c r="N274" s="326" t="s">
        <v>36</v>
      </c>
      <c r="O274" s="327">
        <v>0.835</v>
      </c>
      <c r="P274" s="327">
        <f>O274*H274</f>
        <v>1.8737400000000002</v>
      </c>
      <c r="Q274" s="327">
        <v>0</v>
      </c>
      <c r="R274" s="327">
        <f>Q274*H274</f>
        <v>0</v>
      </c>
      <c r="S274" s="327">
        <v>0</v>
      </c>
      <c r="T274" s="328">
        <f>S274*H274</f>
        <v>0</v>
      </c>
      <c r="U274" s="239"/>
      <c r="V274" s="239"/>
      <c r="W274" s="239"/>
      <c r="X274" s="239"/>
      <c r="Y274" s="239"/>
      <c r="Z274" s="239"/>
      <c r="AA274" s="239"/>
      <c r="AB274" s="239"/>
      <c r="AC274" s="239"/>
      <c r="AD274" s="239"/>
      <c r="AE274" s="239"/>
      <c r="AR274" s="274" t="s">
        <v>167</v>
      </c>
      <c r="AT274" s="274" t="s">
        <v>163</v>
      </c>
      <c r="AU274" s="274" t="s">
        <v>80</v>
      </c>
      <c r="AY274" s="232" t="s">
        <v>161</v>
      </c>
      <c r="BE274" s="329">
        <f>IF(N274="základní",J274,0)</f>
        <v>0</v>
      </c>
      <c r="BF274" s="329">
        <f>IF(N274="snížená",J274,0)</f>
        <v>0</v>
      </c>
      <c r="BG274" s="329">
        <f>IF(N274="zákl. přenesená",J274,0)</f>
        <v>0</v>
      </c>
      <c r="BH274" s="329">
        <f>IF(N274="sníž. přenesená",J274,0)</f>
        <v>0</v>
      </c>
      <c r="BI274" s="329">
        <f>IF(N274="nulová",J274,0)</f>
        <v>0</v>
      </c>
      <c r="BJ274" s="232" t="s">
        <v>78</v>
      </c>
      <c r="BK274" s="329">
        <f>ROUND(I274*H274,2)</f>
        <v>0</v>
      </c>
      <c r="BL274" s="232" t="s">
        <v>167</v>
      </c>
      <c r="BM274" s="274" t="s">
        <v>703</v>
      </c>
    </row>
    <row r="275" spans="2:51" s="330" customFormat="1" ht="12">
      <c r="B275" s="331"/>
      <c r="D275" s="332" t="s">
        <v>169</v>
      </c>
      <c r="E275" s="333" t="s">
        <v>1</v>
      </c>
      <c r="F275" s="334" t="s">
        <v>704</v>
      </c>
      <c r="H275" s="333" t="s">
        <v>1</v>
      </c>
      <c r="L275" s="331"/>
      <c r="M275" s="335"/>
      <c r="N275" s="336"/>
      <c r="O275" s="336"/>
      <c r="P275" s="336"/>
      <c r="Q275" s="336"/>
      <c r="R275" s="336"/>
      <c r="S275" s="336"/>
      <c r="T275" s="337"/>
      <c r="AT275" s="333" t="s">
        <v>169</v>
      </c>
      <c r="AU275" s="333" t="s">
        <v>80</v>
      </c>
      <c r="AV275" s="330" t="s">
        <v>78</v>
      </c>
      <c r="AW275" s="330" t="s">
        <v>28</v>
      </c>
      <c r="AX275" s="330" t="s">
        <v>71</v>
      </c>
      <c r="AY275" s="333" t="s">
        <v>161</v>
      </c>
    </row>
    <row r="276" spans="2:51" s="338" customFormat="1" ht="12">
      <c r="B276" s="339"/>
      <c r="D276" s="332" t="s">
        <v>169</v>
      </c>
      <c r="E276" s="340" t="s">
        <v>1</v>
      </c>
      <c r="F276" s="341" t="s">
        <v>705</v>
      </c>
      <c r="H276" s="342">
        <v>2.244</v>
      </c>
      <c r="L276" s="339"/>
      <c r="M276" s="343"/>
      <c r="N276" s="344"/>
      <c r="O276" s="344"/>
      <c r="P276" s="344"/>
      <c r="Q276" s="344"/>
      <c r="R276" s="344"/>
      <c r="S276" s="344"/>
      <c r="T276" s="345"/>
      <c r="AT276" s="340" t="s">
        <v>169</v>
      </c>
      <c r="AU276" s="340" t="s">
        <v>80</v>
      </c>
      <c r="AV276" s="338" t="s">
        <v>80</v>
      </c>
      <c r="AW276" s="338" t="s">
        <v>28</v>
      </c>
      <c r="AX276" s="338" t="s">
        <v>78</v>
      </c>
      <c r="AY276" s="340" t="s">
        <v>161</v>
      </c>
    </row>
    <row r="277" spans="1:65" s="242" customFormat="1" ht="24.2" customHeight="1">
      <c r="A277" s="239"/>
      <c r="B277" s="240"/>
      <c r="C277" s="318" t="s">
        <v>706</v>
      </c>
      <c r="D277" s="318" t="s">
        <v>163</v>
      </c>
      <c r="E277" s="319" t="s">
        <v>707</v>
      </c>
      <c r="F277" s="320" t="s">
        <v>708</v>
      </c>
      <c r="G277" s="321" t="s">
        <v>189</v>
      </c>
      <c r="H277" s="322">
        <v>20.196</v>
      </c>
      <c r="I277" s="377">
        <v>0</v>
      </c>
      <c r="J277" s="323">
        <f>ROUND(I277*H277,2)</f>
        <v>0</v>
      </c>
      <c r="K277" s="324"/>
      <c r="L277" s="240"/>
      <c r="M277" s="325" t="s">
        <v>1</v>
      </c>
      <c r="N277" s="326" t="s">
        <v>36</v>
      </c>
      <c r="O277" s="327">
        <v>0.004</v>
      </c>
      <c r="P277" s="327">
        <f>O277*H277</f>
        <v>0.08078400000000001</v>
      </c>
      <c r="Q277" s="327">
        <v>0</v>
      </c>
      <c r="R277" s="327">
        <f>Q277*H277</f>
        <v>0</v>
      </c>
      <c r="S277" s="327">
        <v>0</v>
      </c>
      <c r="T277" s="328">
        <f>S277*H277</f>
        <v>0</v>
      </c>
      <c r="U277" s="239"/>
      <c r="V277" s="239"/>
      <c r="W277" s="239"/>
      <c r="X277" s="239"/>
      <c r="Y277" s="239"/>
      <c r="Z277" s="239"/>
      <c r="AA277" s="239"/>
      <c r="AB277" s="239"/>
      <c r="AC277" s="239"/>
      <c r="AD277" s="239"/>
      <c r="AE277" s="239"/>
      <c r="AR277" s="274" t="s">
        <v>167</v>
      </c>
      <c r="AT277" s="274" t="s">
        <v>163</v>
      </c>
      <c r="AU277" s="274" t="s">
        <v>80</v>
      </c>
      <c r="AY277" s="232" t="s">
        <v>161</v>
      </c>
      <c r="BE277" s="329">
        <f>IF(N277="základní",J277,0)</f>
        <v>0</v>
      </c>
      <c r="BF277" s="329">
        <f>IF(N277="snížená",J277,0)</f>
        <v>0</v>
      </c>
      <c r="BG277" s="329">
        <f>IF(N277="zákl. přenesená",J277,0)</f>
        <v>0</v>
      </c>
      <c r="BH277" s="329">
        <f>IF(N277="sníž. přenesená",J277,0)</f>
        <v>0</v>
      </c>
      <c r="BI277" s="329">
        <f>IF(N277="nulová",J277,0)</f>
        <v>0</v>
      </c>
      <c r="BJ277" s="232" t="s">
        <v>78</v>
      </c>
      <c r="BK277" s="329">
        <f>ROUND(I277*H277,2)</f>
        <v>0</v>
      </c>
      <c r="BL277" s="232" t="s">
        <v>167</v>
      </c>
      <c r="BM277" s="274" t="s">
        <v>709</v>
      </c>
    </row>
    <row r="278" spans="2:51" s="338" customFormat="1" ht="12">
      <c r="B278" s="339"/>
      <c r="D278" s="332" t="s">
        <v>169</v>
      </c>
      <c r="F278" s="341" t="s">
        <v>710</v>
      </c>
      <c r="H278" s="342">
        <v>20.196</v>
      </c>
      <c r="L278" s="339"/>
      <c r="M278" s="343"/>
      <c r="N278" s="344"/>
      <c r="O278" s="344"/>
      <c r="P278" s="344"/>
      <c r="Q278" s="344"/>
      <c r="R278" s="344"/>
      <c r="S278" s="344"/>
      <c r="T278" s="345"/>
      <c r="AT278" s="340" t="s">
        <v>169</v>
      </c>
      <c r="AU278" s="340" t="s">
        <v>80</v>
      </c>
      <c r="AV278" s="338" t="s">
        <v>80</v>
      </c>
      <c r="AW278" s="338" t="s">
        <v>3</v>
      </c>
      <c r="AX278" s="338" t="s">
        <v>78</v>
      </c>
      <c r="AY278" s="340" t="s">
        <v>161</v>
      </c>
    </row>
    <row r="279" spans="1:65" s="242" customFormat="1" ht="33" customHeight="1">
      <c r="A279" s="239"/>
      <c r="B279" s="240"/>
      <c r="C279" s="318" t="s">
        <v>711</v>
      </c>
      <c r="D279" s="318" t="s">
        <v>163</v>
      </c>
      <c r="E279" s="319" t="s">
        <v>712</v>
      </c>
      <c r="F279" s="320" t="s">
        <v>713</v>
      </c>
      <c r="G279" s="321" t="s">
        <v>189</v>
      </c>
      <c r="H279" s="322">
        <v>7.569</v>
      </c>
      <c r="I279" s="377">
        <v>0</v>
      </c>
      <c r="J279" s="323">
        <f>ROUND(I279*H279,2)</f>
        <v>0</v>
      </c>
      <c r="K279" s="324"/>
      <c r="L279" s="240"/>
      <c r="M279" s="325" t="s">
        <v>1</v>
      </c>
      <c r="N279" s="326" t="s">
        <v>36</v>
      </c>
      <c r="O279" s="327">
        <v>0</v>
      </c>
      <c r="P279" s="327">
        <f>O279*H279</f>
        <v>0</v>
      </c>
      <c r="Q279" s="327">
        <v>0</v>
      </c>
      <c r="R279" s="327">
        <f>Q279*H279</f>
        <v>0</v>
      </c>
      <c r="S279" s="327">
        <v>0</v>
      </c>
      <c r="T279" s="328">
        <f>S279*H279</f>
        <v>0</v>
      </c>
      <c r="U279" s="239"/>
      <c r="V279" s="239"/>
      <c r="W279" s="239"/>
      <c r="X279" s="239"/>
      <c r="Y279" s="239"/>
      <c r="Z279" s="239"/>
      <c r="AA279" s="239"/>
      <c r="AB279" s="239"/>
      <c r="AC279" s="239"/>
      <c r="AD279" s="239"/>
      <c r="AE279" s="239"/>
      <c r="AR279" s="274" t="s">
        <v>167</v>
      </c>
      <c r="AT279" s="274" t="s">
        <v>163</v>
      </c>
      <c r="AU279" s="274" t="s">
        <v>80</v>
      </c>
      <c r="AY279" s="232" t="s">
        <v>161</v>
      </c>
      <c r="BE279" s="329">
        <f>IF(N279="základní",J279,0)</f>
        <v>0</v>
      </c>
      <c r="BF279" s="329">
        <f>IF(N279="snížená",J279,0)</f>
        <v>0</v>
      </c>
      <c r="BG279" s="329">
        <f>IF(N279="zákl. přenesená",J279,0)</f>
        <v>0</v>
      </c>
      <c r="BH279" s="329">
        <f>IF(N279="sníž. přenesená",J279,0)</f>
        <v>0</v>
      </c>
      <c r="BI279" s="329">
        <f>IF(N279="nulová",J279,0)</f>
        <v>0</v>
      </c>
      <c r="BJ279" s="232" t="s">
        <v>78</v>
      </c>
      <c r="BK279" s="329">
        <f>ROUND(I279*H279,2)</f>
        <v>0</v>
      </c>
      <c r="BL279" s="232" t="s">
        <v>167</v>
      </c>
      <c r="BM279" s="274" t="s">
        <v>714</v>
      </c>
    </row>
    <row r="280" spans="2:51" s="338" customFormat="1" ht="12">
      <c r="B280" s="339"/>
      <c r="D280" s="332" t="s">
        <v>169</v>
      </c>
      <c r="E280" s="340" t="s">
        <v>1</v>
      </c>
      <c r="F280" s="341" t="s">
        <v>715</v>
      </c>
      <c r="H280" s="342">
        <v>7.569</v>
      </c>
      <c r="L280" s="339"/>
      <c r="M280" s="343"/>
      <c r="N280" s="344"/>
      <c r="O280" s="344"/>
      <c r="P280" s="344"/>
      <c r="Q280" s="344"/>
      <c r="R280" s="344"/>
      <c r="S280" s="344"/>
      <c r="T280" s="345"/>
      <c r="AT280" s="340" t="s">
        <v>169</v>
      </c>
      <c r="AU280" s="340" t="s">
        <v>80</v>
      </c>
      <c r="AV280" s="338" t="s">
        <v>80</v>
      </c>
      <c r="AW280" s="338" t="s">
        <v>28</v>
      </c>
      <c r="AX280" s="338" t="s">
        <v>78</v>
      </c>
      <c r="AY280" s="340" t="s">
        <v>161</v>
      </c>
    </row>
    <row r="281" spans="1:65" s="242" customFormat="1" ht="33" customHeight="1">
      <c r="A281" s="239"/>
      <c r="B281" s="240"/>
      <c r="C281" s="318" t="s">
        <v>716</v>
      </c>
      <c r="D281" s="318" t="s">
        <v>163</v>
      </c>
      <c r="E281" s="319" t="s">
        <v>717</v>
      </c>
      <c r="F281" s="320" t="s">
        <v>718</v>
      </c>
      <c r="G281" s="321" t="s">
        <v>189</v>
      </c>
      <c r="H281" s="322">
        <v>0.704</v>
      </c>
      <c r="I281" s="377">
        <v>0</v>
      </c>
      <c r="J281" s="323">
        <f>ROUND(I281*H281,2)</f>
        <v>0</v>
      </c>
      <c r="K281" s="324"/>
      <c r="L281" s="240"/>
      <c r="M281" s="325" t="s">
        <v>1</v>
      </c>
      <c r="N281" s="326" t="s">
        <v>36</v>
      </c>
      <c r="O281" s="327">
        <v>0</v>
      </c>
      <c r="P281" s="327">
        <f>O281*H281</f>
        <v>0</v>
      </c>
      <c r="Q281" s="327">
        <v>0</v>
      </c>
      <c r="R281" s="327">
        <f>Q281*H281</f>
        <v>0</v>
      </c>
      <c r="S281" s="327">
        <v>0</v>
      </c>
      <c r="T281" s="328">
        <f>S281*H281</f>
        <v>0</v>
      </c>
      <c r="U281" s="239"/>
      <c r="V281" s="239"/>
      <c r="W281" s="239"/>
      <c r="X281" s="239"/>
      <c r="Y281" s="239"/>
      <c r="Z281" s="239"/>
      <c r="AA281" s="239"/>
      <c r="AB281" s="239"/>
      <c r="AC281" s="239"/>
      <c r="AD281" s="239"/>
      <c r="AE281" s="239"/>
      <c r="AR281" s="274" t="s">
        <v>167</v>
      </c>
      <c r="AT281" s="274" t="s">
        <v>163</v>
      </c>
      <c r="AU281" s="274" t="s">
        <v>80</v>
      </c>
      <c r="AY281" s="232" t="s">
        <v>161</v>
      </c>
      <c r="BE281" s="329">
        <f>IF(N281="základní",J281,0)</f>
        <v>0</v>
      </c>
      <c r="BF281" s="329">
        <f>IF(N281="snížená",J281,0)</f>
        <v>0</v>
      </c>
      <c r="BG281" s="329">
        <f>IF(N281="zákl. přenesená",J281,0)</f>
        <v>0</v>
      </c>
      <c r="BH281" s="329">
        <f>IF(N281="sníž. přenesená",J281,0)</f>
        <v>0</v>
      </c>
      <c r="BI281" s="329">
        <f>IF(N281="nulová",J281,0)</f>
        <v>0</v>
      </c>
      <c r="BJ281" s="232" t="s">
        <v>78</v>
      </c>
      <c r="BK281" s="329">
        <f>ROUND(I281*H281,2)</f>
        <v>0</v>
      </c>
      <c r="BL281" s="232" t="s">
        <v>167</v>
      </c>
      <c r="BM281" s="274" t="s">
        <v>719</v>
      </c>
    </row>
    <row r="282" spans="1:65" s="242" customFormat="1" ht="24.2" customHeight="1">
      <c r="A282" s="239"/>
      <c r="B282" s="240"/>
      <c r="C282" s="318" t="s">
        <v>720</v>
      </c>
      <c r="D282" s="318" t="s">
        <v>163</v>
      </c>
      <c r="E282" s="319" t="s">
        <v>721</v>
      </c>
      <c r="F282" s="320" t="s">
        <v>722</v>
      </c>
      <c r="G282" s="321" t="s">
        <v>189</v>
      </c>
      <c r="H282" s="322">
        <v>2.244</v>
      </c>
      <c r="I282" s="377">
        <v>0</v>
      </c>
      <c r="J282" s="323">
        <f>ROUND(I282*H282,2)</f>
        <v>0</v>
      </c>
      <c r="K282" s="324"/>
      <c r="L282" s="240"/>
      <c r="M282" s="325" t="s">
        <v>1</v>
      </c>
      <c r="N282" s="326" t="s">
        <v>36</v>
      </c>
      <c r="O282" s="327">
        <v>0</v>
      </c>
      <c r="P282" s="327">
        <f>O282*H282</f>
        <v>0</v>
      </c>
      <c r="Q282" s="327">
        <v>0</v>
      </c>
      <c r="R282" s="327">
        <f>Q282*H282</f>
        <v>0</v>
      </c>
      <c r="S282" s="327">
        <v>0</v>
      </c>
      <c r="T282" s="328">
        <f>S282*H282</f>
        <v>0</v>
      </c>
      <c r="U282" s="239"/>
      <c r="V282" s="239"/>
      <c r="W282" s="239"/>
      <c r="X282" s="239"/>
      <c r="Y282" s="239"/>
      <c r="Z282" s="239"/>
      <c r="AA282" s="239"/>
      <c r="AB282" s="239"/>
      <c r="AC282" s="239"/>
      <c r="AD282" s="239"/>
      <c r="AE282" s="239"/>
      <c r="AR282" s="274" t="s">
        <v>167</v>
      </c>
      <c r="AT282" s="274" t="s">
        <v>163</v>
      </c>
      <c r="AU282" s="274" t="s">
        <v>80</v>
      </c>
      <c r="AY282" s="232" t="s">
        <v>161</v>
      </c>
      <c r="BE282" s="329">
        <f>IF(N282="základní",J282,0)</f>
        <v>0</v>
      </c>
      <c r="BF282" s="329">
        <f>IF(N282="snížená",J282,0)</f>
        <v>0</v>
      </c>
      <c r="BG282" s="329">
        <f>IF(N282="zákl. přenesená",J282,0)</f>
        <v>0</v>
      </c>
      <c r="BH282" s="329">
        <f>IF(N282="sníž. přenesená",J282,0)</f>
        <v>0</v>
      </c>
      <c r="BI282" s="329">
        <f>IF(N282="nulová",J282,0)</f>
        <v>0</v>
      </c>
      <c r="BJ282" s="232" t="s">
        <v>78</v>
      </c>
      <c r="BK282" s="329">
        <f>ROUND(I282*H282,2)</f>
        <v>0</v>
      </c>
      <c r="BL282" s="232" t="s">
        <v>167</v>
      </c>
      <c r="BM282" s="274" t="s">
        <v>723</v>
      </c>
    </row>
    <row r="283" spans="2:63" s="305" customFormat="1" ht="22.9" customHeight="1">
      <c r="B283" s="306"/>
      <c r="D283" s="307" t="s">
        <v>70</v>
      </c>
      <c r="E283" s="316" t="s">
        <v>200</v>
      </c>
      <c r="F283" s="316" t="s">
        <v>201</v>
      </c>
      <c r="J283" s="317">
        <f>BK283</f>
        <v>0</v>
      </c>
      <c r="L283" s="306"/>
      <c r="M283" s="310"/>
      <c r="N283" s="311"/>
      <c r="O283" s="311"/>
      <c r="P283" s="312">
        <f>P284</f>
        <v>5.229774000000001</v>
      </c>
      <c r="Q283" s="311"/>
      <c r="R283" s="312">
        <f>R284</f>
        <v>0</v>
      </c>
      <c r="S283" s="311"/>
      <c r="T283" s="313">
        <f>T284</f>
        <v>0</v>
      </c>
      <c r="AR283" s="307" t="s">
        <v>78</v>
      </c>
      <c r="AT283" s="314" t="s">
        <v>70</v>
      </c>
      <c r="AU283" s="314" t="s">
        <v>78</v>
      </c>
      <c r="AY283" s="307" t="s">
        <v>161</v>
      </c>
      <c r="BK283" s="315">
        <f>BK284</f>
        <v>0</v>
      </c>
    </row>
    <row r="284" spans="1:65" s="242" customFormat="1" ht="33" customHeight="1">
      <c r="A284" s="239"/>
      <c r="B284" s="240"/>
      <c r="C284" s="318" t="s">
        <v>724</v>
      </c>
      <c r="D284" s="318" t="s">
        <v>163</v>
      </c>
      <c r="E284" s="319" t="s">
        <v>203</v>
      </c>
      <c r="F284" s="320" t="s">
        <v>725</v>
      </c>
      <c r="G284" s="321" t="s">
        <v>189</v>
      </c>
      <c r="H284" s="322">
        <v>79.239</v>
      </c>
      <c r="I284" s="377">
        <v>0</v>
      </c>
      <c r="J284" s="323">
        <f>ROUND(I284*H284,2)</f>
        <v>0</v>
      </c>
      <c r="K284" s="324"/>
      <c r="L284" s="240"/>
      <c r="M284" s="325" t="s">
        <v>1</v>
      </c>
      <c r="N284" s="326" t="s">
        <v>36</v>
      </c>
      <c r="O284" s="327">
        <v>0.066</v>
      </c>
      <c r="P284" s="327">
        <f>O284*H284</f>
        <v>5.229774000000001</v>
      </c>
      <c r="Q284" s="327">
        <v>0</v>
      </c>
      <c r="R284" s="327">
        <f>Q284*H284</f>
        <v>0</v>
      </c>
      <c r="S284" s="327">
        <v>0</v>
      </c>
      <c r="T284" s="328">
        <f>S284*H284</f>
        <v>0</v>
      </c>
      <c r="U284" s="239"/>
      <c r="V284" s="239"/>
      <c r="W284" s="239"/>
      <c r="X284" s="239"/>
      <c r="Y284" s="239"/>
      <c r="Z284" s="239"/>
      <c r="AA284" s="239"/>
      <c r="AB284" s="239"/>
      <c r="AC284" s="239"/>
      <c r="AD284" s="239"/>
      <c r="AE284" s="239"/>
      <c r="AR284" s="274" t="s">
        <v>167</v>
      </c>
      <c r="AT284" s="274" t="s">
        <v>163</v>
      </c>
      <c r="AU284" s="274" t="s">
        <v>80</v>
      </c>
      <c r="AY284" s="232" t="s">
        <v>161</v>
      </c>
      <c r="BE284" s="329">
        <f>IF(N284="základní",J284,0)</f>
        <v>0</v>
      </c>
      <c r="BF284" s="329">
        <f>IF(N284="snížená",J284,0)</f>
        <v>0</v>
      </c>
      <c r="BG284" s="329">
        <f>IF(N284="zákl. přenesená",J284,0)</f>
        <v>0</v>
      </c>
      <c r="BH284" s="329">
        <f>IF(N284="sníž. přenesená",J284,0)</f>
        <v>0</v>
      </c>
      <c r="BI284" s="329">
        <f>IF(N284="nulová",J284,0)</f>
        <v>0</v>
      </c>
      <c r="BJ284" s="232" t="s">
        <v>78</v>
      </c>
      <c r="BK284" s="329">
        <f>ROUND(I284*H284,2)</f>
        <v>0</v>
      </c>
      <c r="BL284" s="232" t="s">
        <v>167</v>
      </c>
      <c r="BM284" s="274" t="s">
        <v>726</v>
      </c>
    </row>
    <row r="285" spans="2:63" s="305" customFormat="1" ht="25.9" customHeight="1">
      <c r="B285" s="306"/>
      <c r="D285" s="307" t="s">
        <v>70</v>
      </c>
      <c r="E285" s="308" t="s">
        <v>727</v>
      </c>
      <c r="F285" s="308" t="s">
        <v>728</v>
      </c>
      <c r="J285" s="309">
        <f>BK285</f>
        <v>0</v>
      </c>
      <c r="L285" s="306"/>
      <c r="M285" s="310"/>
      <c r="N285" s="311"/>
      <c r="O285" s="311"/>
      <c r="P285" s="312">
        <f>P286</f>
        <v>9.646861</v>
      </c>
      <c r="Q285" s="311"/>
      <c r="R285" s="312">
        <f>R286</f>
        <v>0.043474</v>
      </c>
      <c r="S285" s="311"/>
      <c r="T285" s="313">
        <f>T286</f>
        <v>0.03588</v>
      </c>
      <c r="AR285" s="307" t="s">
        <v>80</v>
      </c>
      <c r="AT285" s="314" t="s">
        <v>70</v>
      </c>
      <c r="AU285" s="314" t="s">
        <v>71</v>
      </c>
      <c r="AY285" s="307" t="s">
        <v>161</v>
      </c>
      <c r="BK285" s="315">
        <f>BK286</f>
        <v>0</v>
      </c>
    </row>
    <row r="286" spans="2:63" s="305" customFormat="1" ht="22.9" customHeight="1">
      <c r="B286" s="306"/>
      <c r="D286" s="307" t="s">
        <v>70</v>
      </c>
      <c r="E286" s="316" t="s">
        <v>729</v>
      </c>
      <c r="F286" s="316" t="s">
        <v>730</v>
      </c>
      <c r="J286" s="317">
        <f>BK286</f>
        <v>0</v>
      </c>
      <c r="L286" s="306"/>
      <c r="M286" s="310"/>
      <c r="N286" s="311"/>
      <c r="O286" s="311"/>
      <c r="P286" s="312">
        <f>SUM(P287:P312)</f>
        <v>9.646861</v>
      </c>
      <c r="Q286" s="311"/>
      <c r="R286" s="312">
        <f>SUM(R287:R312)</f>
        <v>0.043474</v>
      </c>
      <c r="S286" s="311"/>
      <c r="T286" s="313">
        <f>SUM(T287:T312)</f>
        <v>0.03588</v>
      </c>
      <c r="AR286" s="307" t="s">
        <v>80</v>
      </c>
      <c r="AT286" s="314" t="s">
        <v>70</v>
      </c>
      <c r="AU286" s="314" t="s">
        <v>78</v>
      </c>
      <c r="AY286" s="307" t="s">
        <v>161</v>
      </c>
      <c r="BK286" s="315">
        <f>SUM(BK287:BK312)</f>
        <v>0</v>
      </c>
    </row>
    <row r="287" spans="1:65" s="242" customFormat="1" ht="16.5" customHeight="1">
      <c r="A287" s="239"/>
      <c r="B287" s="240"/>
      <c r="C287" s="318" t="s">
        <v>731</v>
      </c>
      <c r="D287" s="318" t="s">
        <v>163</v>
      </c>
      <c r="E287" s="319" t="s">
        <v>732</v>
      </c>
      <c r="F287" s="320" t="s">
        <v>733</v>
      </c>
      <c r="G287" s="321" t="s">
        <v>240</v>
      </c>
      <c r="H287" s="322">
        <v>7</v>
      </c>
      <c r="I287" s="377">
        <v>0</v>
      </c>
      <c r="J287" s="323">
        <f>ROUND(I287*H287,2)</f>
        <v>0</v>
      </c>
      <c r="K287" s="324"/>
      <c r="L287" s="240"/>
      <c r="M287" s="325" t="s">
        <v>1</v>
      </c>
      <c r="N287" s="326" t="s">
        <v>36</v>
      </c>
      <c r="O287" s="327">
        <v>0.4</v>
      </c>
      <c r="P287" s="327">
        <f>O287*H287</f>
        <v>2.8000000000000003</v>
      </c>
      <c r="Q287" s="327">
        <v>0.00024</v>
      </c>
      <c r="R287" s="327">
        <f>Q287*H287</f>
        <v>0.00168</v>
      </c>
      <c r="S287" s="327">
        <v>0</v>
      </c>
      <c r="T287" s="328">
        <f>S287*H287</f>
        <v>0</v>
      </c>
      <c r="U287" s="239"/>
      <c r="V287" s="239"/>
      <c r="W287" s="239"/>
      <c r="X287" s="239"/>
      <c r="Y287" s="239"/>
      <c r="Z287" s="239"/>
      <c r="AA287" s="239"/>
      <c r="AB287" s="239"/>
      <c r="AC287" s="239"/>
      <c r="AD287" s="239"/>
      <c r="AE287" s="239"/>
      <c r="AR287" s="274" t="s">
        <v>361</v>
      </c>
      <c r="AT287" s="274" t="s">
        <v>163</v>
      </c>
      <c r="AU287" s="274" t="s">
        <v>80</v>
      </c>
      <c r="AY287" s="232" t="s">
        <v>161</v>
      </c>
      <c r="BE287" s="329">
        <f>IF(N287="základní",J287,0)</f>
        <v>0</v>
      </c>
      <c r="BF287" s="329">
        <f>IF(N287="snížená",J287,0)</f>
        <v>0</v>
      </c>
      <c r="BG287" s="329">
        <f>IF(N287="zákl. přenesená",J287,0)</f>
        <v>0</v>
      </c>
      <c r="BH287" s="329">
        <f>IF(N287="sníž. přenesená",J287,0)</f>
        <v>0</v>
      </c>
      <c r="BI287" s="329">
        <f>IF(N287="nulová",J287,0)</f>
        <v>0</v>
      </c>
      <c r="BJ287" s="232" t="s">
        <v>78</v>
      </c>
      <c r="BK287" s="329">
        <f>ROUND(I287*H287,2)</f>
        <v>0</v>
      </c>
      <c r="BL287" s="232" t="s">
        <v>361</v>
      </c>
      <c r="BM287" s="274" t="s">
        <v>734</v>
      </c>
    </row>
    <row r="288" spans="2:51" s="330" customFormat="1" ht="12">
      <c r="B288" s="331"/>
      <c r="D288" s="332" t="s">
        <v>169</v>
      </c>
      <c r="E288" s="333" t="s">
        <v>1</v>
      </c>
      <c r="F288" s="334" t="s">
        <v>735</v>
      </c>
      <c r="H288" s="333" t="s">
        <v>1</v>
      </c>
      <c r="L288" s="331"/>
      <c r="M288" s="335"/>
      <c r="N288" s="336"/>
      <c r="O288" s="336"/>
      <c r="P288" s="336"/>
      <c r="Q288" s="336"/>
      <c r="R288" s="336"/>
      <c r="S288" s="336"/>
      <c r="T288" s="337"/>
      <c r="AT288" s="333" t="s">
        <v>169</v>
      </c>
      <c r="AU288" s="333" t="s">
        <v>80</v>
      </c>
      <c r="AV288" s="330" t="s">
        <v>78</v>
      </c>
      <c r="AW288" s="330" t="s">
        <v>28</v>
      </c>
      <c r="AX288" s="330" t="s">
        <v>71</v>
      </c>
      <c r="AY288" s="333" t="s">
        <v>161</v>
      </c>
    </row>
    <row r="289" spans="2:51" s="338" customFormat="1" ht="12">
      <c r="B289" s="339"/>
      <c r="D289" s="332" t="s">
        <v>169</v>
      </c>
      <c r="E289" s="340" t="s">
        <v>1</v>
      </c>
      <c r="F289" s="341" t="s">
        <v>202</v>
      </c>
      <c r="H289" s="342">
        <v>7</v>
      </c>
      <c r="L289" s="339"/>
      <c r="M289" s="343"/>
      <c r="N289" s="344"/>
      <c r="O289" s="344"/>
      <c r="P289" s="344"/>
      <c r="Q289" s="344"/>
      <c r="R289" s="344"/>
      <c r="S289" s="344"/>
      <c r="T289" s="345"/>
      <c r="AT289" s="340" t="s">
        <v>169</v>
      </c>
      <c r="AU289" s="340" t="s">
        <v>80</v>
      </c>
      <c r="AV289" s="338" t="s">
        <v>80</v>
      </c>
      <c r="AW289" s="338" t="s">
        <v>28</v>
      </c>
      <c r="AX289" s="338" t="s">
        <v>78</v>
      </c>
      <c r="AY289" s="340" t="s">
        <v>161</v>
      </c>
    </row>
    <row r="290" spans="1:65" s="242" customFormat="1" ht="24.2" customHeight="1">
      <c r="A290" s="239"/>
      <c r="B290" s="240"/>
      <c r="C290" s="318" t="s">
        <v>736</v>
      </c>
      <c r="D290" s="318" t="s">
        <v>163</v>
      </c>
      <c r="E290" s="319" t="s">
        <v>737</v>
      </c>
      <c r="F290" s="320" t="s">
        <v>738</v>
      </c>
      <c r="G290" s="321" t="s">
        <v>240</v>
      </c>
      <c r="H290" s="322">
        <v>0.6</v>
      </c>
      <c r="I290" s="377">
        <v>0</v>
      </c>
      <c r="J290" s="323">
        <f>ROUND(I290*H290,2)</f>
        <v>0</v>
      </c>
      <c r="K290" s="324"/>
      <c r="L290" s="240"/>
      <c r="M290" s="325" t="s">
        <v>1</v>
      </c>
      <c r="N290" s="326" t="s">
        <v>36</v>
      </c>
      <c r="O290" s="327">
        <v>0.11</v>
      </c>
      <c r="P290" s="327">
        <f>O290*H290</f>
        <v>0.066</v>
      </c>
      <c r="Q290" s="327">
        <v>0</v>
      </c>
      <c r="R290" s="327">
        <f>Q290*H290</f>
        <v>0</v>
      </c>
      <c r="S290" s="327">
        <v>0</v>
      </c>
      <c r="T290" s="328">
        <f>S290*H290</f>
        <v>0</v>
      </c>
      <c r="U290" s="239"/>
      <c r="V290" s="239"/>
      <c r="W290" s="239"/>
      <c r="X290" s="239"/>
      <c r="Y290" s="239"/>
      <c r="Z290" s="239"/>
      <c r="AA290" s="239"/>
      <c r="AB290" s="239"/>
      <c r="AC290" s="239"/>
      <c r="AD290" s="239"/>
      <c r="AE290" s="239"/>
      <c r="AR290" s="274" t="s">
        <v>361</v>
      </c>
      <c r="AT290" s="274" t="s">
        <v>163</v>
      </c>
      <c r="AU290" s="274" t="s">
        <v>80</v>
      </c>
      <c r="AY290" s="232" t="s">
        <v>161</v>
      </c>
      <c r="BE290" s="329">
        <f>IF(N290="základní",J290,0)</f>
        <v>0</v>
      </c>
      <c r="BF290" s="329">
        <f>IF(N290="snížená",J290,0)</f>
        <v>0</v>
      </c>
      <c r="BG290" s="329">
        <f>IF(N290="zákl. přenesená",J290,0)</f>
        <v>0</v>
      </c>
      <c r="BH290" s="329">
        <f>IF(N290="sníž. přenesená",J290,0)</f>
        <v>0</v>
      </c>
      <c r="BI290" s="329">
        <f>IF(N290="nulová",J290,0)</f>
        <v>0</v>
      </c>
      <c r="BJ290" s="232" t="s">
        <v>78</v>
      </c>
      <c r="BK290" s="329">
        <f>ROUND(I290*H290,2)</f>
        <v>0</v>
      </c>
      <c r="BL290" s="232" t="s">
        <v>361</v>
      </c>
      <c r="BM290" s="274" t="s">
        <v>739</v>
      </c>
    </row>
    <row r="291" spans="2:51" s="330" customFormat="1" ht="12">
      <c r="B291" s="331"/>
      <c r="D291" s="332" t="s">
        <v>169</v>
      </c>
      <c r="E291" s="333" t="s">
        <v>1</v>
      </c>
      <c r="F291" s="334" t="s">
        <v>740</v>
      </c>
      <c r="H291" s="333" t="s">
        <v>1</v>
      </c>
      <c r="L291" s="331"/>
      <c r="M291" s="335"/>
      <c r="N291" s="336"/>
      <c r="O291" s="336"/>
      <c r="P291" s="336"/>
      <c r="Q291" s="336"/>
      <c r="R291" s="336"/>
      <c r="S291" s="336"/>
      <c r="T291" s="337"/>
      <c r="AT291" s="333" t="s">
        <v>169</v>
      </c>
      <c r="AU291" s="333" t="s">
        <v>80</v>
      </c>
      <c r="AV291" s="330" t="s">
        <v>78</v>
      </c>
      <c r="AW291" s="330" t="s">
        <v>28</v>
      </c>
      <c r="AX291" s="330" t="s">
        <v>71</v>
      </c>
      <c r="AY291" s="333" t="s">
        <v>161</v>
      </c>
    </row>
    <row r="292" spans="2:51" s="338" customFormat="1" ht="12">
      <c r="B292" s="339"/>
      <c r="D292" s="332" t="s">
        <v>169</v>
      </c>
      <c r="E292" s="340" t="s">
        <v>1</v>
      </c>
      <c r="F292" s="341" t="s">
        <v>741</v>
      </c>
      <c r="H292" s="342">
        <v>0.6</v>
      </c>
      <c r="L292" s="339"/>
      <c r="M292" s="343"/>
      <c r="N292" s="344"/>
      <c r="O292" s="344"/>
      <c r="P292" s="344"/>
      <c r="Q292" s="344"/>
      <c r="R292" s="344"/>
      <c r="S292" s="344"/>
      <c r="T292" s="345"/>
      <c r="AT292" s="340" t="s">
        <v>169</v>
      </c>
      <c r="AU292" s="340" t="s">
        <v>80</v>
      </c>
      <c r="AV292" s="338" t="s">
        <v>80</v>
      </c>
      <c r="AW292" s="338" t="s">
        <v>28</v>
      </c>
      <c r="AX292" s="338" t="s">
        <v>78</v>
      </c>
      <c r="AY292" s="340" t="s">
        <v>161</v>
      </c>
    </row>
    <row r="293" spans="1:65" s="242" customFormat="1" ht="24.2" customHeight="1">
      <c r="A293" s="239"/>
      <c r="B293" s="240"/>
      <c r="C293" s="318" t="s">
        <v>742</v>
      </c>
      <c r="D293" s="318" t="s">
        <v>163</v>
      </c>
      <c r="E293" s="319" t="s">
        <v>743</v>
      </c>
      <c r="F293" s="320" t="s">
        <v>744</v>
      </c>
      <c r="G293" s="321" t="s">
        <v>345</v>
      </c>
      <c r="H293" s="322">
        <v>35.88</v>
      </c>
      <c r="I293" s="377">
        <v>0</v>
      </c>
      <c r="J293" s="323">
        <f>ROUND(I293*H293,2)</f>
        <v>0</v>
      </c>
      <c r="K293" s="324"/>
      <c r="L293" s="240"/>
      <c r="M293" s="325" t="s">
        <v>1</v>
      </c>
      <c r="N293" s="326" t="s">
        <v>36</v>
      </c>
      <c r="O293" s="327">
        <v>0.075</v>
      </c>
      <c r="P293" s="327">
        <f>O293*H293</f>
        <v>2.6910000000000003</v>
      </c>
      <c r="Q293" s="327">
        <v>5E-05</v>
      </c>
      <c r="R293" s="327">
        <f>Q293*H293</f>
        <v>0.0017940000000000002</v>
      </c>
      <c r="S293" s="327">
        <v>0</v>
      </c>
      <c r="T293" s="328">
        <f>S293*H293</f>
        <v>0</v>
      </c>
      <c r="U293" s="239"/>
      <c r="V293" s="239"/>
      <c r="W293" s="239"/>
      <c r="X293" s="239"/>
      <c r="Y293" s="239"/>
      <c r="Z293" s="239"/>
      <c r="AA293" s="239"/>
      <c r="AB293" s="239"/>
      <c r="AC293" s="239"/>
      <c r="AD293" s="239"/>
      <c r="AE293" s="239"/>
      <c r="AR293" s="274" t="s">
        <v>361</v>
      </c>
      <c r="AT293" s="274" t="s">
        <v>163</v>
      </c>
      <c r="AU293" s="274" t="s">
        <v>80</v>
      </c>
      <c r="AY293" s="232" t="s">
        <v>161</v>
      </c>
      <c r="BE293" s="329">
        <f>IF(N293="základní",J293,0)</f>
        <v>0</v>
      </c>
      <c r="BF293" s="329">
        <f>IF(N293="snížená",J293,0)</f>
        <v>0</v>
      </c>
      <c r="BG293" s="329">
        <f>IF(N293="zákl. přenesená",J293,0)</f>
        <v>0</v>
      </c>
      <c r="BH293" s="329">
        <f>IF(N293="sníž. přenesená",J293,0)</f>
        <v>0</v>
      </c>
      <c r="BI293" s="329">
        <f>IF(N293="nulová",J293,0)</f>
        <v>0</v>
      </c>
      <c r="BJ293" s="232" t="s">
        <v>78</v>
      </c>
      <c r="BK293" s="329">
        <f>ROUND(I293*H293,2)</f>
        <v>0</v>
      </c>
      <c r="BL293" s="232" t="s">
        <v>361</v>
      </c>
      <c r="BM293" s="274" t="s">
        <v>745</v>
      </c>
    </row>
    <row r="294" spans="2:51" s="330" customFormat="1" ht="12">
      <c r="B294" s="331"/>
      <c r="D294" s="332" t="s">
        <v>169</v>
      </c>
      <c r="E294" s="333" t="s">
        <v>1</v>
      </c>
      <c r="F294" s="334" t="s">
        <v>746</v>
      </c>
      <c r="H294" s="333" t="s">
        <v>1</v>
      </c>
      <c r="L294" s="331"/>
      <c r="M294" s="335"/>
      <c r="N294" s="336"/>
      <c r="O294" s="336"/>
      <c r="P294" s="336"/>
      <c r="Q294" s="336"/>
      <c r="R294" s="336"/>
      <c r="S294" s="336"/>
      <c r="T294" s="337"/>
      <c r="AT294" s="333" t="s">
        <v>169</v>
      </c>
      <c r="AU294" s="333" t="s">
        <v>80</v>
      </c>
      <c r="AV294" s="330" t="s">
        <v>78</v>
      </c>
      <c r="AW294" s="330" t="s">
        <v>28</v>
      </c>
      <c r="AX294" s="330" t="s">
        <v>71</v>
      </c>
      <c r="AY294" s="333" t="s">
        <v>161</v>
      </c>
    </row>
    <row r="295" spans="2:51" s="338" customFormat="1" ht="12">
      <c r="B295" s="339"/>
      <c r="D295" s="332" t="s">
        <v>169</v>
      </c>
      <c r="E295" s="340" t="s">
        <v>1</v>
      </c>
      <c r="F295" s="341" t="s">
        <v>747</v>
      </c>
      <c r="H295" s="342">
        <v>23.55</v>
      </c>
      <c r="L295" s="339"/>
      <c r="M295" s="343"/>
      <c r="N295" s="344"/>
      <c r="O295" s="344"/>
      <c r="P295" s="344"/>
      <c r="Q295" s="344"/>
      <c r="R295" s="344"/>
      <c r="S295" s="344"/>
      <c r="T295" s="345"/>
      <c r="AT295" s="340" t="s">
        <v>169</v>
      </c>
      <c r="AU295" s="340" t="s">
        <v>80</v>
      </c>
      <c r="AV295" s="338" t="s">
        <v>80</v>
      </c>
      <c r="AW295" s="338" t="s">
        <v>28</v>
      </c>
      <c r="AX295" s="338" t="s">
        <v>71</v>
      </c>
      <c r="AY295" s="340" t="s">
        <v>161</v>
      </c>
    </row>
    <row r="296" spans="2:51" s="330" customFormat="1" ht="12">
      <c r="B296" s="331"/>
      <c r="D296" s="332" t="s">
        <v>169</v>
      </c>
      <c r="E296" s="333" t="s">
        <v>1</v>
      </c>
      <c r="F296" s="334" t="s">
        <v>748</v>
      </c>
      <c r="H296" s="333" t="s">
        <v>1</v>
      </c>
      <c r="L296" s="331"/>
      <c r="M296" s="335"/>
      <c r="N296" s="336"/>
      <c r="O296" s="336"/>
      <c r="P296" s="336"/>
      <c r="Q296" s="336"/>
      <c r="R296" s="336"/>
      <c r="S296" s="336"/>
      <c r="T296" s="337"/>
      <c r="AT296" s="333" t="s">
        <v>169</v>
      </c>
      <c r="AU296" s="333" t="s">
        <v>80</v>
      </c>
      <c r="AV296" s="330" t="s">
        <v>78</v>
      </c>
      <c r="AW296" s="330" t="s">
        <v>28</v>
      </c>
      <c r="AX296" s="330" t="s">
        <v>71</v>
      </c>
      <c r="AY296" s="333" t="s">
        <v>161</v>
      </c>
    </row>
    <row r="297" spans="2:51" s="338" customFormat="1" ht="12">
      <c r="B297" s="339"/>
      <c r="D297" s="332" t="s">
        <v>169</v>
      </c>
      <c r="E297" s="340" t="s">
        <v>1</v>
      </c>
      <c r="F297" s="341" t="s">
        <v>749</v>
      </c>
      <c r="H297" s="342">
        <v>12.33</v>
      </c>
      <c r="L297" s="339"/>
      <c r="M297" s="343"/>
      <c r="N297" s="344"/>
      <c r="O297" s="344"/>
      <c r="P297" s="344"/>
      <c r="Q297" s="344"/>
      <c r="R297" s="344"/>
      <c r="S297" s="344"/>
      <c r="T297" s="345"/>
      <c r="AT297" s="340" t="s">
        <v>169</v>
      </c>
      <c r="AU297" s="340" t="s">
        <v>80</v>
      </c>
      <c r="AV297" s="338" t="s">
        <v>80</v>
      </c>
      <c r="AW297" s="338" t="s">
        <v>28</v>
      </c>
      <c r="AX297" s="338" t="s">
        <v>71</v>
      </c>
      <c r="AY297" s="340" t="s">
        <v>161</v>
      </c>
    </row>
    <row r="298" spans="2:51" s="346" customFormat="1" ht="12">
      <c r="B298" s="347"/>
      <c r="D298" s="332" t="s">
        <v>169</v>
      </c>
      <c r="E298" s="348" t="s">
        <v>1</v>
      </c>
      <c r="F298" s="349" t="s">
        <v>174</v>
      </c>
      <c r="H298" s="350">
        <v>35.88</v>
      </c>
      <c r="L298" s="347"/>
      <c r="M298" s="351"/>
      <c r="N298" s="352"/>
      <c r="O298" s="352"/>
      <c r="P298" s="352"/>
      <c r="Q298" s="352"/>
      <c r="R298" s="352"/>
      <c r="S298" s="352"/>
      <c r="T298" s="353"/>
      <c r="AT298" s="348" t="s">
        <v>169</v>
      </c>
      <c r="AU298" s="348" t="s">
        <v>80</v>
      </c>
      <c r="AV298" s="346" t="s">
        <v>167</v>
      </c>
      <c r="AW298" s="346" t="s">
        <v>28</v>
      </c>
      <c r="AX298" s="346" t="s">
        <v>78</v>
      </c>
      <c r="AY298" s="348" t="s">
        <v>161</v>
      </c>
    </row>
    <row r="299" spans="1:65" s="242" customFormat="1" ht="21.75" customHeight="1">
      <c r="A299" s="239"/>
      <c r="B299" s="240"/>
      <c r="C299" s="362" t="s">
        <v>750</v>
      </c>
      <c r="D299" s="362" t="s">
        <v>342</v>
      </c>
      <c r="E299" s="363" t="s">
        <v>751</v>
      </c>
      <c r="F299" s="364" t="s">
        <v>752</v>
      </c>
      <c r="G299" s="365" t="s">
        <v>189</v>
      </c>
      <c r="H299" s="366">
        <v>0.026</v>
      </c>
      <c r="I299" s="378">
        <v>0</v>
      </c>
      <c r="J299" s="367">
        <f>ROUND(I299*H299,2)</f>
        <v>0</v>
      </c>
      <c r="K299" s="368"/>
      <c r="L299" s="369"/>
      <c r="M299" s="370" t="s">
        <v>1</v>
      </c>
      <c r="N299" s="371" t="s">
        <v>36</v>
      </c>
      <c r="O299" s="327">
        <v>0</v>
      </c>
      <c r="P299" s="327">
        <f>O299*H299</f>
        <v>0</v>
      </c>
      <c r="Q299" s="327">
        <v>1</v>
      </c>
      <c r="R299" s="327">
        <f>Q299*H299</f>
        <v>0.026</v>
      </c>
      <c r="S299" s="327">
        <v>0</v>
      </c>
      <c r="T299" s="328">
        <f>S299*H299</f>
        <v>0</v>
      </c>
      <c r="U299" s="239"/>
      <c r="V299" s="239"/>
      <c r="W299" s="239"/>
      <c r="X299" s="239"/>
      <c r="Y299" s="239"/>
      <c r="Z299" s="239"/>
      <c r="AA299" s="239"/>
      <c r="AB299" s="239"/>
      <c r="AC299" s="239"/>
      <c r="AD299" s="239"/>
      <c r="AE299" s="239"/>
      <c r="AR299" s="274" t="s">
        <v>673</v>
      </c>
      <c r="AT299" s="274" t="s">
        <v>342</v>
      </c>
      <c r="AU299" s="274" t="s">
        <v>80</v>
      </c>
      <c r="AY299" s="232" t="s">
        <v>161</v>
      </c>
      <c r="BE299" s="329">
        <f>IF(N299="základní",J299,0)</f>
        <v>0</v>
      </c>
      <c r="BF299" s="329">
        <f>IF(N299="snížená",J299,0)</f>
        <v>0</v>
      </c>
      <c r="BG299" s="329">
        <f>IF(N299="zákl. přenesená",J299,0)</f>
        <v>0</v>
      </c>
      <c r="BH299" s="329">
        <f>IF(N299="sníž. přenesená",J299,0)</f>
        <v>0</v>
      </c>
      <c r="BI299" s="329">
        <f>IF(N299="nulová",J299,0)</f>
        <v>0</v>
      </c>
      <c r="BJ299" s="232" t="s">
        <v>78</v>
      </c>
      <c r="BK299" s="329">
        <f>ROUND(I299*H299,2)</f>
        <v>0</v>
      </c>
      <c r="BL299" s="232" t="s">
        <v>361</v>
      </c>
      <c r="BM299" s="274" t="s">
        <v>753</v>
      </c>
    </row>
    <row r="300" spans="2:51" s="330" customFormat="1" ht="12">
      <c r="B300" s="331"/>
      <c r="D300" s="332" t="s">
        <v>169</v>
      </c>
      <c r="E300" s="333" t="s">
        <v>1</v>
      </c>
      <c r="F300" s="334" t="s">
        <v>746</v>
      </c>
      <c r="H300" s="333" t="s">
        <v>1</v>
      </c>
      <c r="L300" s="331"/>
      <c r="M300" s="335"/>
      <c r="N300" s="336"/>
      <c r="O300" s="336"/>
      <c r="P300" s="336"/>
      <c r="Q300" s="336"/>
      <c r="R300" s="336"/>
      <c r="S300" s="336"/>
      <c r="T300" s="337"/>
      <c r="AT300" s="333" t="s">
        <v>169</v>
      </c>
      <c r="AU300" s="333" t="s">
        <v>80</v>
      </c>
      <c r="AV300" s="330" t="s">
        <v>78</v>
      </c>
      <c r="AW300" s="330" t="s">
        <v>28</v>
      </c>
      <c r="AX300" s="330" t="s">
        <v>71</v>
      </c>
      <c r="AY300" s="333" t="s">
        <v>161</v>
      </c>
    </row>
    <row r="301" spans="2:51" s="338" customFormat="1" ht="12">
      <c r="B301" s="339"/>
      <c r="D301" s="332" t="s">
        <v>169</v>
      </c>
      <c r="E301" s="340" t="s">
        <v>1</v>
      </c>
      <c r="F301" s="341" t="s">
        <v>754</v>
      </c>
      <c r="H301" s="342">
        <v>0.026</v>
      </c>
      <c r="L301" s="339"/>
      <c r="M301" s="343"/>
      <c r="N301" s="344"/>
      <c r="O301" s="344"/>
      <c r="P301" s="344"/>
      <c r="Q301" s="344"/>
      <c r="R301" s="344"/>
      <c r="S301" s="344"/>
      <c r="T301" s="345"/>
      <c r="AT301" s="340" t="s">
        <v>169</v>
      </c>
      <c r="AU301" s="340" t="s">
        <v>80</v>
      </c>
      <c r="AV301" s="338" t="s">
        <v>80</v>
      </c>
      <c r="AW301" s="338" t="s">
        <v>28</v>
      </c>
      <c r="AX301" s="338" t="s">
        <v>78</v>
      </c>
      <c r="AY301" s="340" t="s">
        <v>161</v>
      </c>
    </row>
    <row r="302" spans="1:65" s="242" customFormat="1" ht="24.2" customHeight="1">
      <c r="A302" s="239"/>
      <c r="B302" s="240"/>
      <c r="C302" s="362" t="s">
        <v>755</v>
      </c>
      <c r="D302" s="362" t="s">
        <v>342</v>
      </c>
      <c r="E302" s="363" t="s">
        <v>756</v>
      </c>
      <c r="F302" s="364" t="s">
        <v>757</v>
      </c>
      <c r="G302" s="365" t="s">
        <v>189</v>
      </c>
      <c r="H302" s="366">
        <v>0.014</v>
      </c>
      <c r="I302" s="378">
        <v>0</v>
      </c>
      <c r="J302" s="367">
        <f>ROUND(I302*H302,2)</f>
        <v>0</v>
      </c>
      <c r="K302" s="368"/>
      <c r="L302" s="369"/>
      <c r="M302" s="370" t="s">
        <v>1</v>
      </c>
      <c r="N302" s="371" t="s">
        <v>36</v>
      </c>
      <c r="O302" s="327">
        <v>0</v>
      </c>
      <c r="P302" s="327">
        <f>O302*H302</f>
        <v>0</v>
      </c>
      <c r="Q302" s="327">
        <v>1</v>
      </c>
      <c r="R302" s="327">
        <f>Q302*H302</f>
        <v>0.014</v>
      </c>
      <c r="S302" s="327">
        <v>0</v>
      </c>
      <c r="T302" s="328">
        <f>S302*H302</f>
        <v>0</v>
      </c>
      <c r="U302" s="239"/>
      <c r="V302" s="239"/>
      <c r="W302" s="239"/>
      <c r="X302" s="239"/>
      <c r="Y302" s="239"/>
      <c r="Z302" s="239"/>
      <c r="AA302" s="239"/>
      <c r="AB302" s="239"/>
      <c r="AC302" s="239"/>
      <c r="AD302" s="239"/>
      <c r="AE302" s="239"/>
      <c r="AR302" s="274" t="s">
        <v>673</v>
      </c>
      <c r="AT302" s="274" t="s">
        <v>342</v>
      </c>
      <c r="AU302" s="274" t="s">
        <v>80</v>
      </c>
      <c r="AY302" s="232" t="s">
        <v>161</v>
      </c>
      <c r="BE302" s="329">
        <f>IF(N302="základní",J302,0)</f>
        <v>0</v>
      </c>
      <c r="BF302" s="329">
        <f>IF(N302="snížená",J302,0)</f>
        <v>0</v>
      </c>
      <c r="BG302" s="329">
        <f>IF(N302="zákl. přenesená",J302,0)</f>
        <v>0</v>
      </c>
      <c r="BH302" s="329">
        <f>IF(N302="sníž. přenesená",J302,0)</f>
        <v>0</v>
      </c>
      <c r="BI302" s="329">
        <f>IF(N302="nulová",J302,0)</f>
        <v>0</v>
      </c>
      <c r="BJ302" s="232" t="s">
        <v>78</v>
      </c>
      <c r="BK302" s="329">
        <f>ROUND(I302*H302,2)</f>
        <v>0</v>
      </c>
      <c r="BL302" s="232" t="s">
        <v>361</v>
      </c>
      <c r="BM302" s="274" t="s">
        <v>758</v>
      </c>
    </row>
    <row r="303" spans="2:51" s="330" customFormat="1" ht="12">
      <c r="B303" s="331"/>
      <c r="D303" s="332" t="s">
        <v>169</v>
      </c>
      <c r="E303" s="333" t="s">
        <v>1</v>
      </c>
      <c r="F303" s="334" t="s">
        <v>748</v>
      </c>
      <c r="H303" s="333" t="s">
        <v>1</v>
      </c>
      <c r="L303" s="331"/>
      <c r="M303" s="335"/>
      <c r="N303" s="336"/>
      <c r="O303" s="336"/>
      <c r="P303" s="336"/>
      <c r="Q303" s="336"/>
      <c r="R303" s="336"/>
      <c r="S303" s="336"/>
      <c r="T303" s="337"/>
      <c r="AT303" s="333" t="s">
        <v>169</v>
      </c>
      <c r="AU303" s="333" t="s">
        <v>80</v>
      </c>
      <c r="AV303" s="330" t="s">
        <v>78</v>
      </c>
      <c r="AW303" s="330" t="s">
        <v>28</v>
      </c>
      <c r="AX303" s="330" t="s">
        <v>71</v>
      </c>
      <c r="AY303" s="333" t="s">
        <v>161</v>
      </c>
    </row>
    <row r="304" spans="2:51" s="338" customFormat="1" ht="12">
      <c r="B304" s="339"/>
      <c r="D304" s="332" t="s">
        <v>169</v>
      </c>
      <c r="E304" s="340" t="s">
        <v>1</v>
      </c>
      <c r="F304" s="341" t="s">
        <v>759</v>
      </c>
      <c r="H304" s="342">
        <v>0.014</v>
      </c>
      <c r="L304" s="339"/>
      <c r="M304" s="343"/>
      <c r="N304" s="344"/>
      <c r="O304" s="344"/>
      <c r="P304" s="344"/>
      <c r="Q304" s="344"/>
      <c r="R304" s="344"/>
      <c r="S304" s="344"/>
      <c r="T304" s="345"/>
      <c r="AT304" s="340" t="s">
        <v>169</v>
      </c>
      <c r="AU304" s="340" t="s">
        <v>80</v>
      </c>
      <c r="AV304" s="338" t="s">
        <v>80</v>
      </c>
      <c r="AW304" s="338" t="s">
        <v>28</v>
      </c>
      <c r="AX304" s="338" t="s">
        <v>78</v>
      </c>
      <c r="AY304" s="340" t="s">
        <v>161</v>
      </c>
    </row>
    <row r="305" spans="1:65" s="242" customFormat="1" ht="24.2" customHeight="1">
      <c r="A305" s="239"/>
      <c r="B305" s="240"/>
      <c r="C305" s="318" t="s">
        <v>760</v>
      </c>
      <c r="D305" s="318" t="s">
        <v>163</v>
      </c>
      <c r="E305" s="319" t="s">
        <v>761</v>
      </c>
      <c r="F305" s="320" t="s">
        <v>762</v>
      </c>
      <c r="G305" s="321" t="s">
        <v>345</v>
      </c>
      <c r="H305" s="322">
        <v>35.88</v>
      </c>
      <c r="I305" s="377">
        <v>0</v>
      </c>
      <c r="J305" s="323">
        <f>ROUND(I305*H305,2)</f>
        <v>0</v>
      </c>
      <c r="K305" s="324"/>
      <c r="L305" s="240"/>
      <c r="M305" s="325" t="s">
        <v>1</v>
      </c>
      <c r="N305" s="326" t="s">
        <v>36</v>
      </c>
      <c r="O305" s="327">
        <v>0.11</v>
      </c>
      <c r="P305" s="327">
        <f>O305*H305</f>
        <v>3.9468</v>
      </c>
      <c r="Q305" s="327">
        <v>0</v>
      </c>
      <c r="R305" s="327">
        <f>Q305*H305</f>
        <v>0</v>
      </c>
      <c r="S305" s="327">
        <v>0.001</v>
      </c>
      <c r="T305" s="328">
        <f>S305*H305</f>
        <v>0.03588</v>
      </c>
      <c r="U305" s="239"/>
      <c r="V305" s="239"/>
      <c r="W305" s="239"/>
      <c r="X305" s="239"/>
      <c r="Y305" s="239"/>
      <c r="Z305" s="239"/>
      <c r="AA305" s="239"/>
      <c r="AB305" s="239"/>
      <c r="AC305" s="239"/>
      <c r="AD305" s="239"/>
      <c r="AE305" s="239"/>
      <c r="AR305" s="274" t="s">
        <v>361</v>
      </c>
      <c r="AT305" s="274" t="s">
        <v>163</v>
      </c>
      <c r="AU305" s="274" t="s">
        <v>80</v>
      </c>
      <c r="AY305" s="232" t="s">
        <v>161</v>
      </c>
      <c r="BE305" s="329">
        <f>IF(N305="základní",J305,0)</f>
        <v>0</v>
      </c>
      <c r="BF305" s="329">
        <f>IF(N305="snížená",J305,0)</f>
        <v>0</v>
      </c>
      <c r="BG305" s="329">
        <f>IF(N305="zákl. přenesená",J305,0)</f>
        <v>0</v>
      </c>
      <c r="BH305" s="329">
        <f>IF(N305="sníž. přenesená",J305,0)</f>
        <v>0</v>
      </c>
      <c r="BI305" s="329">
        <f>IF(N305="nulová",J305,0)</f>
        <v>0</v>
      </c>
      <c r="BJ305" s="232" t="s">
        <v>78</v>
      </c>
      <c r="BK305" s="329">
        <f>ROUND(I305*H305,2)</f>
        <v>0</v>
      </c>
      <c r="BL305" s="232" t="s">
        <v>361</v>
      </c>
      <c r="BM305" s="274" t="s">
        <v>763</v>
      </c>
    </row>
    <row r="306" spans="2:51" s="330" customFormat="1" ht="12">
      <c r="B306" s="331"/>
      <c r="D306" s="332" t="s">
        <v>169</v>
      </c>
      <c r="E306" s="333" t="s">
        <v>1</v>
      </c>
      <c r="F306" s="334" t="s">
        <v>764</v>
      </c>
      <c r="H306" s="333" t="s">
        <v>1</v>
      </c>
      <c r="L306" s="331"/>
      <c r="M306" s="335"/>
      <c r="N306" s="336"/>
      <c r="O306" s="336"/>
      <c r="P306" s="336"/>
      <c r="Q306" s="336"/>
      <c r="R306" s="336"/>
      <c r="S306" s="336"/>
      <c r="T306" s="337"/>
      <c r="AT306" s="333" t="s">
        <v>169</v>
      </c>
      <c r="AU306" s="333" t="s">
        <v>80</v>
      </c>
      <c r="AV306" s="330" t="s">
        <v>78</v>
      </c>
      <c r="AW306" s="330" t="s">
        <v>28</v>
      </c>
      <c r="AX306" s="330" t="s">
        <v>71</v>
      </c>
      <c r="AY306" s="333" t="s">
        <v>161</v>
      </c>
    </row>
    <row r="307" spans="2:51" s="330" customFormat="1" ht="12">
      <c r="B307" s="331"/>
      <c r="D307" s="332" t="s">
        <v>169</v>
      </c>
      <c r="E307" s="333" t="s">
        <v>1</v>
      </c>
      <c r="F307" s="334" t="s">
        <v>746</v>
      </c>
      <c r="H307" s="333" t="s">
        <v>1</v>
      </c>
      <c r="L307" s="331"/>
      <c r="M307" s="335"/>
      <c r="N307" s="336"/>
      <c r="O307" s="336"/>
      <c r="P307" s="336"/>
      <c r="Q307" s="336"/>
      <c r="R307" s="336"/>
      <c r="S307" s="336"/>
      <c r="T307" s="337"/>
      <c r="AT307" s="333" t="s">
        <v>169</v>
      </c>
      <c r="AU307" s="333" t="s">
        <v>80</v>
      </c>
      <c r="AV307" s="330" t="s">
        <v>78</v>
      </c>
      <c r="AW307" s="330" t="s">
        <v>28</v>
      </c>
      <c r="AX307" s="330" t="s">
        <v>71</v>
      </c>
      <c r="AY307" s="333" t="s">
        <v>161</v>
      </c>
    </row>
    <row r="308" spans="2:51" s="338" customFormat="1" ht="12">
      <c r="B308" s="339"/>
      <c r="D308" s="332" t="s">
        <v>169</v>
      </c>
      <c r="E308" s="340" t="s">
        <v>1</v>
      </c>
      <c r="F308" s="341" t="s">
        <v>747</v>
      </c>
      <c r="H308" s="342">
        <v>23.55</v>
      </c>
      <c r="L308" s="339"/>
      <c r="M308" s="343"/>
      <c r="N308" s="344"/>
      <c r="O308" s="344"/>
      <c r="P308" s="344"/>
      <c r="Q308" s="344"/>
      <c r="R308" s="344"/>
      <c r="S308" s="344"/>
      <c r="T308" s="345"/>
      <c r="AT308" s="340" t="s">
        <v>169</v>
      </c>
      <c r="AU308" s="340" t="s">
        <v>80</v>
      </c>
      <c r="AV308" s="338" t="s">
        <v>80</v>
      </c>
      <c r="AW308" s="338" t="s">
        <v>28</v>
      </c>
      <c r="AX308" s="338" t="s">
        <v>71</v>
      </c>
      <c r="AY308" s="340" t="s">
        <v>161</v>
      </c>
    </row>
    <row r="309" spans="2:51" s="330" customFormat="1" ht="12">
      <c r="B309" s="331"/>
      <c r="D309" s="332" t="s">
        <v>169</v>
      </c>
      <c r="E309" s="333" t="s">
        <v>1</v>
      </c>
      <c r="F309" s="334" t="s">
        <v>748</v>
      </c>
      <c r="H309" s="333" t="s">
        <v>1</v>
      </c>
      <c r="L309" s="331"/>
      <c r="M309" s="335"/>
      <c r="N309" s="336"/>
      <c r="O309" s="336"/>
      <c r="P309" s="336"/>
      <c r="Q309" s="336"/>
      <c r="R309" s="336"/>
      <c r="S309" s="336"/>
      <c r="T309" s="337"/>
      <c r="AT309" s="333" t="s">
        <v>169</v>
      </c>
      <c r="AU309" s="333" t="s">
        <v>80</v>
      </c>
      <c r="AV309" s="330" t="s">
        <v>78</v>
      </c>
      <c r="AW309" s="330" t="s">
        <v>28</v>
      </c>
      <c r="AX309" s="330" t="s">
        <v>71</v>
      </c>
      <c r="AY309" s="333" t="s">
        <v>161</v>
      </c>
    </row>
    <row r="310" spans="2:51" s="338" customFormat="1" ht="12">
      <c r="B310" s="339"/>
      <c r="D310" s="332" t="s">
        <v>169</v>
      </c>
      <c r="E310" s="340" t="s">
        <v>1</v>
      </c>
      <c r="F310" s="341" t="s">
        <v>749</v>
      </c>
      <c r="H310" s="342">
        <v>12.33</v>
      </c>
      <c r="L310" s="339"/>
      <c r="M310" s="343"/>
      <c r="N310" s="344"/>
      <c r="O310" s="344"/>
      <c r="P310" s="344"/>
      <c r="Q310" s="344"/>
      <c r="R310" s="344"/>
      <c r="S310" s="344"/>
      <c r="T310" s="345"/>
      <c r="AT310" s="340" t="s">
        <v>169</v>
      </c>
      <c r="AU310" s="340" t="s">
        <v>80</v>
      </c>
      <c r="AV310" s="338" t="s">
        <v>80</v>
      </c>
      <c r="AW310" s="338" t="s">
        <v>28</v>
      </c>
      <c r="AX310" s="338" t="s">
        <v>71</v>
      </c>
      <c r="AY310" s="340" t="s">
        <v>161</v>
      </c>
    </row>
    <row r="311" spans="2:51" s="346" customFormat="1" ht="12">
      <c r="B311" s="347"/>
      <c r="D311" s="332" t="s">
        <v>169</v>
      </c>
      <c r="E311" s="348" t="s">
        <v>1</v>
      </c>
      <c r="F311" s="349" t="s">
        <v>174</v>
      </c>
      <c r="H311" s="350">
        <v>35.88</v>
      </c>
      <c r="L311" s="347"/>
      <c r="M311" s="351"/>
      <c r="N311" s="352"/>
      <c r="O311" s="352"/>
      <c r="P311" s="352"/>
      <c r="Q311" s="352"/>
      <c r="R311" s="352"/>
      <c r="S311" s="352"/>
      <c r="T311" s="353"/>
      <c r="AT311" s="348" t="s">
        <v>169</v>
      </c>
      <c r="AU311" s="348" t="s">
        <v>80</v>
      </c>
      <c r="AV311" s="346" t="s">
        <v>167</v>
      </c>
      <c r="AW311" s="346" t="s">
        <v>28</v>
      </c>
      <c r="AX311" s="346" t="s">
        <v>78</v>
      </c>
      <c r="AY311" s="348" t="s">
        <v>161</v>
      </c>
    </row>
    <row r="312" spans="1:65" s="242" customFormat="1" ht="24.2" customHeight="1">
      <c r="A312" s="239"/>
      <c r="B312" s="240"/>
      <c r="C312" s="318" t="s">
        <v>765</v>
      </c>
      <c r="D312" s="318" t="s">
        <v>163</v>
      </c>
      <c r="E312" s="319" t="s">
        <v>766</v>
      </c>
      <c r="F312" s="320" t="s">
        <v>767</v>
      </c>
      <c r="G312" s="321" t="s">
        <v>189</v>
      </c>
      <c r="H312" s="322">
        <v>0.043</v>
      </c>
      <c r="I312" s="377">
        <v>0</v>
      </c>
      <c r="J312" s="323">
        <f>ROUND(I312*H312,2)</f>
        <v>0</v>
      </c>
      <c r="K312" s="324"/>
      <c r="L312" s="240"/>
      <c r="M312" s="325" t="s">
        <v>1</v>
      </c>
      <c r="N312" s="326" t="s">
        <v>36</v>
      </c>
      <c r="O312" s="327">
        <v>3.327</v>
      </c>
      <c r="P312" s="327">
        <f>O312*H312</f>
        <v>0.143061</v>
      </c>
      <c r="Q312" s="327">
        <v>0</v>
      </c>
      <c r="R312" s="327">
        <f>Q312*H312</f>
        <v>0</v>
      </c>
      <c r="S312" s="327">
        <v>0</v>
      </c>
      <c r="T312" s="328">
        <f>S312*H312</f>
        <v>0</v>
      </c>
      <c r="U312" s="239"/>
      <c r="V312" s="239"/>
      <c r="W312" s="239"/>
      <c r="X312" s="239"/>
      <c r="Y312" s="239"/>
      <c r="Z312" s="239"/>
      <c r="AA312" s="239"/>
      <c r="AB312" s="239"/>
      <c r="AC312" s="239"/>
      <c r="AD312" s="239"/>
      <c r="AE312" s="239"/>
      <c r="AR312" s="274" t="s">
        <v>361</v>
      </c>
      <c r="AT312" s="274" t="s">
        <v>163</v>
      </c>
      <c r="AU312" s="274" t="s">
        <v>80</v>
      </c>
      <c r="AY312" s="232" t="s">
        <v>161</v>
      </c>
      <c r="BE312" s="329">
        <f>IF(N312="základní",J312,0)</f>
        <v>0</v>
      </c>
      <c r="BF312" s="329">
        <f>IF(N312="snížená",J312,0)</f>
        <v>0</v>
      </c>
      <c r="BG312" s="329">
        <f>IF(N312="zákl. přenesená",J312,0)</f>
        <v>0</v>
      </c>
      <c r="BH312" s="329">
        <f>IF(N312="sníž. přenesená",J312,0)</f>
        <v>0</v>
      </c>
      <c r="BI312" s="329">
        <f>IF(N312="nulová",J312,0)</f>
        <v>0</v>
      </c>
      <c r="BJ312" s="232" t="s">
        <v>78</v>
      </c>
      <c r="BK312" s="329">
        <f>ROUND(I312*H312,2)</f>
        <v>0</v>
      </c>
      <c r="BL312" s="232" t="s">
        <v>361</v>
      </c>
      <c r="BM312" s="274" t="s">
        <v>768</v>
      </c>
    </row>
    <row r="313" spans="2:63" s="305" customFormat="1" ht="25.9" customHeight="1">
      <c r="B313" s="306"/>
      <c r="D313" s="307" t="s">
        <v>70</v>
      </c>
      <c r="E313" s="308" t="s">
        <v>128</v>
      </c>
      <c r="F313" s="308" t="s">
        <v>129</v>
      </c>
      <c r="J313" s="309">
        <f>BK313</f>
        <v>0</v>
      </c>
      <c r="L313" s="306"/>
      <c r="M313" s="310"/>
      <c r="N313" s="311"/>
      <c r="O313" s="311"/>
      <c r="P313" s="312">
        <f>P314+P316+P318</f>
        <v>0</v>
      </c>
      <c r="Q313" s="311"/>
      <c r="R313" s="312">
        <f>R314+R316+R318</f>
        <v>0</v>
      </c>
      <c r="S313" s="311"/>
      <c r="T313" s="313">
        <f>T314+T316+T318</f>
        <v>0</v>
      </c>
      <c r="AR313" s="307" t="s">
        <v>178</v>
      </c>
      <c r="AT313" s="314" t="s">
        <v>70</v>
      </c>
      <c r="AU313" s="314" t="s">
        <v>71</v>
      </c>
      <c r="AY313" s="307" t="s">
        <v>161</v>
      </c>
      <c r="BK313" s="315">
        <f>BK314+BK316+BK318</f>
        <v>0</v>
      </c>
    </row>
    <row r="314" spans="2:63" s="305" customFormat="1" ht="22.9" customHeight="1">
      <c r="B314" s="306"/>
      <c r="D314" s="307" t="s">
        <v>70</v>
      </c>
      <c r="E314" s="316" t="s">
        <v>769</v>
      </c>
      <c r="F314" s="316" t="s">
        <v>770</v>
      </c>
      <c r="J314" s="317">
        <f>BK314</f>
        <v>0</v>
      </c>
      <c r="L314" s="306"/>
      <c r="M314" s="310"/>
      <c r="N314" s="311"/>
      <c r="O314" s="311"/>
      <c r="P314" s="312">
        <f>P315</f>
        <v>0</v>
      </c>
      <c r="Q314" s="311"/>
      <c r="R314" s="312">
        <f>R315</f>
        <v>0</v>
      </c>
      <c r="S314" s="311"/>
      <c r="T314" s="313">
        <f>T315</f>
        <v>0</v>
      </c>
      <c r="AR314" s="307" t="s">
        <v>178</v>
      </c>
      <c r="AT314" s="314" t="s">
        <v>70</v>
      </c>
      <c r="AU314" s="314" t="s">
        <v>78</v>
      </c>
      <c r="AY314" s="307" t="s">
        <v>161</v>
      </c>
      <c r="BK314" s="315">
        <f>BK315</f>
        <v>0</v>
      </c>
    </row>
    <row r="315" spans="1:65" s="242" customFormat="1" ht="16.5" customHeight="1">
      <c r="A315" s="239"/>
      <c r="B315" s="240"/>
      <c r="C315" s="318" t="s">
        <v>771</v>
      </c>
      <c r="D315" s="318" t="s">
        <v>163</v>
      </c>
      <c r="E315" s="319" t="s">
        <v>772</v>
      </c>
      <c r="F315" s="320" t="s">
        <v>773</v>
      </c>
      <c r="G315" s="321" t="s">
        <v>489</v>
      </c>
      <c r="H315" s="322">
        <v>1</v>
      </c>
      <c r="I315" s="377">
        <v>0</v>
      </c>
      <c r="J315" s="323">
        <f>ROUND(I315*H315,2)</f>
        <v>0</v>
      </c>
      <c r="K315" s="324"/>
      <c r="L315" s="240"/>
      <c r="M315" s="325" t="s">
        <v>1</v>
      </c>
      <c r="N315" s="326" t="s">
        <v>36</v>
      </c>
      <c r="O315" s="327">
        <v>0</v>
      </c>
      <c r="P315" s="327">
        <f>O315*H315</f>
        <v>0</v>
      </c>
      <c r="Q315" s="327">
        <v>0</v>
      </c>
      <c r="R315" s="327">
        <f>Q315*H315</f>
        <v>0</v>
      </c>
      <c r="S315" s="327">
        <v>0</v>
      </c>
      <c r="T315" s="328">
        <f>S315*H315</f>
        <v>0</v>
      </c>
      <c r="U315" s="239"/>
      <c r="V315" s="239"/>
      <c r="W315" s="239"/>
      <c r="X315" s="239"/>
      <c r="Y315" s="239"/>
      <c r="Z315" s="239"/>
      <c r="AA315" s="239"/>
      <c r="AB315" s="239"/>
      <c r="AC315" s="239"/>
      <c r="AD315" s="239"/>
      <c r="AE315" s="239"/>
      <c r="AR315" s="274" t="s">
        <v>490</v>
      </c>
      <c r="AT315" s="274" t="s">
        <v>163</v>
      </c>
      <c r="AU315" s="274" t="s">
        <v>80</v>
      </c>
      <c r="AY315" s="232" t="s">
        <v>161</v>
      </c>
      <c r="BE315" s="329">
        <f>IF(N315="základní",J315,0)</f>
        <v>0</v>
      </c>
      <c r="BF315" s="329">
        <f>IF(N315="snížená",J315,0)</f>
        <v>0</v>
      </c>
      <c r="BG315" s="329">
        <f>IF(N315="zákl. přenesená",J315,0)</f>
        <v>0</v>
      </c>
      <c r="BH315" s="329">
        <f>IF(N315="sníž. přenesená",J315,0)</f>
        <v>0</v>
      </c>
      <c r="BI315" s="329">
        <f>IF(N315="nulová",J315,0)</f>
        <v>0</v>
      </c>
      <c r="BJ315" s="232" t="s">
        <v>78</v>
      </c>
      <c r="BK315" s="329">
        <f>ROUND(I315*H315,2)</f>
        <v>0</v>
      </c>
      <c r="BL315" s="232" t="s">
        <v>490</v>
      </c>
      <c r="BM315" s="274" t="s">
        <v>774</v>
      </c>
    </row>
    <row r="316" spans="2:63" s="305" customFormat="1" ht="22.9" customHeight="1">
      <c r="B316" s="306"/>
      <c r="D316" s="307" t="s">
        <v>70</v>
      </c>
      <c r="E316" s="316" t="s">
        <v>486</v>
      </c>
      <c r="F316" s="316" t="s">
        <v>487</v>
      </c>
      <c r="J316" s="317">
        <f>BK316</f>
        <v>0</v>
      </c>
      <c r="L316" s="306"/>
      <c r="M316" s="310"/>
      <c r="N316" s="311"/>
      <c r="O316" s="311"/>
      <c r="P316" s="312">
        <f>P317</f>
        <v>0</v>
      </c>
      <c r="Q316" s="311"/>
      <c r="R316" s="312">
        <f>R317</f>
        <v>0</v>
      </c>
      <c r="S316" s="311"/>
      <c r="T316" s="313">
        <f>T317</f>
        <v>0</v>
      </c>
      <c r="AR316" s="307" t="s">
        <v>178</v>
      </c>
      <c r="AT316" s="314" t="s">
        <v>70</v>
      </c>
      <c r="AU316" s="314" t="s">
        <v>78</v>
      </c>
      <c r="AY316" s="307" t="s">
        <v>161</v>
      </c>
      <c r="BK316" s="315">
        <f>BK317</f>
        <v>0</v>
      </c>
    </row>
    <row r="317" spans="1:65" s="242" customFormat="1" ht="16.5" customHeight="1">
      <c r="A317" s="239"/>
      <c r="B317" s="240"/>
      <c r="C317" s="318" t="s">
        <v>775</v>
      </c>
      <c r="D317" s="318" t="s">
        <v>163</v>
      </c>
      <c r="E317" s="319" t="s">
        <v>488</v>
      </c>
      <c r="F317" s="320" t="s">
        <v>487</v>
      </c>
      <c r="G317" s="321" t="s">
        <v>489</v>
      </c>
      <c r="H317" s="322">
        <v>1</v>
      </c>
      <c r="I317" s="377">
        <v>0</v>
      </c>
      <c r="J317" s="323">
        <f>ROUND(I317*H317,2)</f>
        <v>0</v>
      </c>
      <c r="K317" s="324"/>
      <c r="L317" s="240"/>
      <c r="M317" s="325" t="s">
        <v>1</v>
      </c>
      <c r="N317" s="326" t="s">
        <v>36</v>
      </c>
      <c r="O317" s="327">
        <v>0</v>
      </c>
      <c r="P317" s="327">
        <f>O317*H317</f>
        <v>0</v>
      </c>
      <c r="Q317" s="327">
        <v>0</v>
      </c>
      <c r="R317" s="327">
        <f>Q317*H317</f>
        <v>0</v>
      </c>
      <c r="S317" s="327">
        <v>0</v>
      </c>
      <c r="T317" s="328">
        <f>S317*H317</f>
        <v>0</v>
      </c>
      <c r="U317" s="239"/>
      <c r="V317" s="239"/>
      <c r="W317" s="239"/>
      <c r="X317" s="239"/>
      <c r="Y317" s="239"/>
      <c r="Z317" s="239"/>
      <c r="AA317" s="239"/>
      <c r="AB317" s="239"/>
      <c r="AC317" s="239"/>
      <c r="AD317" s="239"/>
      <c r="AE317" s="239"/>
      <c r="AR317" s="274" t="s">
        <v>490</v>
      </c>
      <c r="AT317" s="274" t="s">
        <v>163</v>
      </c>
      <c r="AU317" s="274" t="s">
        <v>80</v>
      </c>
      <c r="AY317" s="232" t="s">
        <v>161</v>
      </c>
      <c r="BE317" s="329">
        <f>IF(N317="základní",J317,0)</f>
        <v>0</v>
      </c>
      <c r="BF317" s="329">
        <f>IF(N317="snížená",J317,0)</f>
        <v>0</v>
      </c>
      <c r="BG317" s="329">
        <f>IF(N317="zákl. přenesená",J317,0)</f>
        <v>0</v>
      </c>
      <c r="BH317" s="329">
        <f>IF(N317="sníž. přenesená",J317,0)</f>
        <v>0</v>
      </c>
      <c r="BI317" s="329">
        <f>IF(N317="nulová",J317,0)</f>
        <v>0</v>
      </c>
      <c r="BJ317" s="232" t="s">
        <v>78</v>
      </c>
      <c r="BK317" s="329">
        <f>ROUND(I317*H317,2)</f>
        <v>0</v>
      </c>
      <c r="BL317" s="232" t="s">
        <v>490</v>
      </c>
      <c r="BM317" s="274" t="s">
        <v>776</v>
      </c>
    </row>
    <row r="318" spans="2:63" s="305" customFormat="1" ht="22.9" customHeight="1">
      <c r="B318" s="306"/>
      <c r="D318" s="307" t="s">
        <v>70</v>
      </c>
      <c r="E318" s="316" t="s">
        <v>498</v>
      </c>
      <c r="F318" s="316" t="s">
        <v>499</v>
      </c>
      <c r="J318" s="317">
        <f>BK318</f>
        <v>0</v>
      </c>
      <c r="L318" s="306"/>
      <c r="M318" s="310"/>
      <c r="N318" s="311"/>
      <c r="O318" s="311"/>
      <c r="P318" s="312">
        <f>P319</f>
        <v>0</v>
      </c>
      <c r="Q318" s="311"/>
      <c r="R318" s="312">
        <f>R319</f>
        <v>0</v>
      </c>
      <c r="S318" s="311"/>
      <c r="T318" s="313">
        <f>T319</f>
        <v>0</v>
      </c>
      <c r="AR318" s="307" t="s">
        <v>178</v>
      </c>
      <c r="AT318" s="314" t="s">
        <v>70</v>
      </c>
      <c r="AU318" s="314" t="s">
        <v>78</v>
      </c>
      <c r="AY318" s="307" t="s">
        <v>161</v>
      </c>
      <c r="BK318" s="315">
        <f>BK319</f>
        <v>0</v>
      </c>
    </row>
    <row r="319" spans="1:65" s="242" customFormat="1" ht="16.5" customHeight="1">
      <c r="A319" s="239"/>
      <c r="B319" s="240"/>
      <c r="C319" s="318" t="s">
        <v>777</v>
      </c>
      <c r="D319" s="318" t="s">
        <v>163</v>
      </c>
      <c r="E319" s="319" t="s">
        <v>500</v>
      </c>
      <c r="F319" s="320" t="s">
        <v>501</v>
      </c>
      <c r="G319" s="321" t="s">
        <v>489</v>
      </c>
      <c r="H319" s="322">
        <v>1</v>
      </c>
      <c r="I319" s="377">
        <v>0</v>
      </c>
      <c r="J319" s="323">
        <f>ROUND(I319*H319,2)</f>
        <v>0</v>
      </c>
      <c r="K319" s="324"/>
      <c r="L319" s="240"/>
      <c r="M319" s="372" t="s">
        <v>1</v>
      </c>
      <c r="N319" s="373" t="s">
        <v>36</v>
      </c>
      <c r="O319" s="374">
        <v>0</v>
      </c>
      <c r="P319" s="374">
        <f>O319*H319</f>
        <v>0</v>
      </c>
      <c r="Q319" s="374">
        <v>0</v>
      </c>
      <c r="R319" s="374">
        <f>Q319*H319</f>
        <v>0</v>
      </c>
      <c r="S319" s="374">
        <v>0</v>
      </c>
      <c r="T319" s="375">
        <f>S319*H319</f>
        <v>0</v>
      </c>
      <c r="U319" s="239"/>
      <c r="V319" s="239"/>
      <c r="W319" s="239"/>
      <c r="X319" s="239"/>
      <c r="Y319" s="239"/>
      <c r="Z319" s="239"/>
      <c r="AA319" s="239"/>
      <c r="AB319" s="239"/>
      <c r="AC319" s="239"/>
      <c r="AD319" s="239"/>
      <c r="AE319" s="239"/>
      <c r="AR319" s="274" t="s">
        <v>490</v>
      </c>
      <c r="AT319" s="274" t="s">
        <v>163</v>
      </c>
      <c r="AU319" s="274" t="s">
        <v>80</v>
      </c>
      <c r="AY319" s="232" t="s">
        <v>161</v>
      </c>
      <c r="BE319" s="329">
        <f>IF(N319="základní",J319,0)</f>
        <v>0</v>
      </c>
      <c r="BF319" s="329">
        <f>IF(N319="snížená",J319,0)</f>
        <v>0</v>
      </c>
      <c r="BG319" s="329">
        <f>IF(N319="zákl. přenesená",J319,0)</f>
        <v>0</v>
      </c>
      <c r="BH319" s="329">
        <f>IF(N319="sníž. přenesená",J319,0)</f>
        <v>0</v>
      </c>
      <c r="BI319" s="329">
        <f>IF(N319="nulová",J319,0)</f>
        <v>0</v>
      </c>
      <c r="BJ319" s="232" t="s">
        <v>78</v>
      </c>
      <c r="BK319" s="329">
        <f>ROUND(I319*H319,2)</f>
        <v>0</v>
      </c>
      <c r="BL319" s="232" t="s">
        <v>490</v>
      </c>
      <c r="BM319" s="274" t="s">
        <v>778</v>
      </c>
    </row>
    <row r="320" spans="1:31" s="242" customFormat="1" ht="6.95" customHeight="1">
      <c r="A320" s="239"/>
      <c r="B320" s="268"/>
      <c r="C320" s="269"/>
      <c r="D320" s="269"/>
      <c r="E320" s="269"/>
      <c r="F320" s="269"/>
      <c r="G320" s="269"/>
      <c r="H320" s="269"/>
      <c r="I320" s="269"/>
      <c r="J320" s="269"/>
      <c r="K320" s="269"/>
      <c r="L320" s="240"/>
      <c r="M320" s="239"/>
      <c r="O320" s="239"/>
      <c r="P320" s="239"/>
      <c r="Q320" s="239"/>
      <c r="R320" s="239"/>
      <c r="S320" s="239"/>
      <c r="T320" s="239"/>
      <c r="U320" s="239"/>
      <c r="V320" s="239"/>
      <c r="W320" s="239"/>
      <c r="X320" s="239"/>
      <c r="Y320" s="239"/>
      <c r="Z320" s="239"/>
      <c r="AA320" s="239"/>
      <c r="AB320" s="239"/>
      <c r="AC320" s="239"/>
      <c r="AD320" s="239"/>
      <c r="AE320" s="239"/>
    </row>
  </sheetData>
  <sheetProtection algorithmName="SHA-512" hashValue="YpfIJHpZimqq+OArfBtNT7T8chQ6DBjZG7wfGtTb6eFWyPryY7HZVjQ3WXETKbl9MNcn26Ez93sYOheS74qRoQ==" saltValue="ekASZFwHYhizonQwi6AMHg==" spinCount="100000" sheet="1" objects="1" scenarios="1" selectLockedCells="1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0"/>
  <sheetViews>
    <sheetView showGridLines="0" workbookViewId="0" topLeftCell="A136">
      <selection activeCell="I149" sqref="I149"/>
    </sheetView>
  </sheetViews>
  <sheetFormatPr defaultColWidth="9.140625" defaultRowHeight="12"/>
  <cols>
    <col min="1" max="1" width="8.28125" style="85" customWidth="1"/>
    <col min="2" max="2" width="1.1484375" style="85" customWidth="1"/>
    <col min="3" max="3" width="4.140625" style="85" customWidth="1"/>
    <col min="4" max="4" width="4.28125" style="85" customWidth="1"/>
    <col min="5" max="5" width="17.140625" style="85" customWidth="1"/>
    <col min="6" max="6" width="50.8515625" style="85" customWidth="1"/>
    <col min="7" max="7" width="7.421875" style="85" customWidth="1"/>
    <col min="8" max="8" width="14.00390625" style="85" customWidth="1"/>
    <col min="9" max="9" width="15.8515625" style="85" customWidth="1"/>
    <col min="10" max="10" width="22.28125" style="85" customWidth="1"/>
    <col min="11" max="11" width="22.28125" style="85" hidden="1" customWidth="1"/>
    <col min="12" max="12" width="9.28125" style="85" customWidth="1"/>
    <col min="13" max="13" width="10.8515625" style="85" hidden="1" customWidth="1"/>
    <col min="14" max="14" width="9.28125" style="85" hidden="1" customWidth="1"/>
    <col min="15" max="20" width="14.140625" style="85" hidden="1" customWidth="1"/>
    <col min="21" max="21" width="16.28125" style="85" hidden="1" customWidth="1"/>
    <col min="22" max="22" width="12.28125" style="85" customWidth="1"/>
    <col min="23" max="23" width="16.28125" style="85" customWidth="1"/>
    <col min="24" max="24" width="12.28125" style="85" customWidth="1"/>
    <col min="25" max="25" width="15.00390625" style="85" customWidth="1"/>
    <col min="26" max="26" width="11.00390625" style="85" customWidth="1"/>
    <col min="27" max="27" width="15.00390625" style="85" customWidth="1"/>
    <col min="28" max="28" width="16.28125" style="85" customWidth="1"/>
    <col min="29" max="29" width="11.00390625" style="85" customWidth="1"/>
    <col min="30" max="30" width="15.00390625" style="85" customWidth="1"/>
    <col min="31" max="31" width="16.28125" style="85" customWidth="1"/>
    <col min="32" max="43" width="9.28125" style="85" customWidth="1"/>
    <col min="44" max="65" width="9.28125" style="85" hidden="1" customWidth="1"/>
    <col min="66" max="16384" width="9.28125" style="85" customWidth="1"/>
  </cols>
  <sheetData>
    <row r="1" ht="12"/>
    <row r="2" spans="12:46" ht="36.95" customHeight="1">
      <c r="L2" s="423" t="s">
        <v>5</v>
      </c>
      <c r="M2" s="424"/>
      <c r="N2" s="424"/>
      <c r="O2" s="424"/>
      <c r="P2" s="424"/>
      <c r="Q2" s="424"/>
      <c r="R2" s="424"/>
      <c r="S2" s="424"/>
      <c r="T2" s="424"/>
      <c r="U2" s="424"/>
      <c r="V2" s="424"/>
      <c r="AT2" s="89" t="s">
        <v>85</v>
      </c>
    </row>
    <row r="3" spans="2:46" ht="6.95" customHeight="1">
      <c r="B3" s="90"/>
      <c r="C3" s="91"/>
      <c r="D3" s="91"/>
      <c r="E3" s="91"/>
      <c r="F3" s="91"/>
      <c r="G3" s="91"/>
      <c r="H3" s="91"/>
      <c r="I3" s="91"/>
      <c r="J3" s="91"/>
      <c r="K3" s="91"/>
      <c r="L3" s="92"/>
      <c r="AT3" s="89" t="s">
        <v>80</v>
      </c>
    </row>
    <row r="4" spans="2:46" ht="24.95" customHeight="1">
      <c r="B4" s="92"/>
      <c r="D4" s="93" t="s">
        <v>131</v>
      </c>
      <c r="L4" s="92"/>
      <c r="M4" s="94" t="s">
        <v>10</v>
      </c>
      <c r="AT4" s="89" t="s">
        <v>3</v>
      </c>
    </row>
    <row r="5" spans="2:12" ht="6.95" customHeight="1">
      <c r="B5" s="92"/>
      <c r="L5" s="92"/>
    </row>
    <row r="6" spans="2:12" ht="12" customHeight="1">
      <c r="B6" s="92"/>
      <c r="D6" s="95" t="s">
        <v>14</v>
      </c>
      <c r="L6" s="92"/>
    </row>
    <row r="7" spans="2:12" ht="16.5" customHeight="1">
      <c r="B7" s="92"/>
      <c r="E7" s="425" t="str">
        <f>'Rekapitulace stavby'!K6</f>
        <v>Obnova parkových cest v Liberci</v>
      </c>
      <c r="F7" s="426"/>
      <c r="G7" s="426"/>
      <c r="H7" s="426"/>
      <c r="L7" s="92"/>
    </row>
    <row r="8" spans="2:12" ht="12" customHeight="1">
      <c r="B8" s="92"/>
      <c r="D8" s="95" t="s">
        <v>132</v>
      </c>
      <c r="L8" s="92"/>
    </row>
    <row r="9" spans="1:31" s="99" customFormat="1" ht="16.5" customHeight="1">
      <c r="A9" s="96"/>
      <c r="B9" s="97"/>
      <c r="C9" s="96"/>
      <c r="D9" s="96"/>
      <c r="E9" s="425" t="s">
        <v>133</v>
      </c>
      <c r="F9" s="422"/>
      <c r="G9" s="422"/>
      <c r="H9" s="422"/>
      <c r="I9" s="96"/>
      <c r="J9" s="96"/>
      <c r="K9" s="96"/>
      <c r="L9" s="98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</row>
    <row r="10" spans="1:31" s="99" customFormat="1" ht="12" customHeight="1">
      <c r="A10" s="96"/>
      <c r="B10" s="97"/>
      <c r="C10" s="96"/>
      <c r="D10" s="95" t="s">
        <v>134</v>
      </c>
      <c r="E10" s="96"/>
      <c r="F10" s="96"/>
      <c r="G10" s="96"/>
      <c r="H10" s="96"/>
      <c r="I10" s="96"/>
      <c r="J10" s="96"/>
      <c r="K10" s="96"/>
      <c r="L10" s="98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s="99" customFormat="1" ht="30" customHeight="1">
      <c r="A11" s="96"/>
      <c r="B11" s="97"/>
      <c r="C11" s="96"/>
      <c r="D11" s="96"/>
      <c r="E11" s="421" t="s">
        <v>135</v>
      </c>
      <c r="F11" s="422"/>
      <c r="G11" s="422"/>
      <c r="H11" s="422"/>
      <c r="I11" s="96"/>
      <c r="J11" s="96"/>
      <c r="K11" s="96"/>
      <c r="L11" s="98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s="99" customFormat="1" ht="12">
      <c r="A12" s="96"/>
      <c r="B12" s="97"/>
      <c r="C12" s="96"/>
      <c r="D12" s="96"/>
      <c r="E12" s="96"/>
      <c r="F12" s="96"/>
      <c r="G12" s="96"/>
      <c r="H12" s="96"/>
      <c r="I12" s="96"/>
      <c r="J12" s="96"/>
      <c r="K12" s="96"/>
      <c r="L12" s="98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</row>
    <row r="13" spans="1:31" s="99" customFormat="1" ht="12" customHeight="1">
      <c r="A13" s="96"/>
      <c r="B13" s="97"/>
      <c r="C13" s="96"/>
      <c r="D13" s="95" t="s">
        <v>16</v>
      </c>
      <c r="E13" s="96"/>
      <c r="F13" s="100" t="s">
        <v>1</v>
      </c>
      <c r="G13" s="96"/>
      <c r="H13" s="96"/>
      <c r="I13" s="95" t="s">
        <v>17</v>
      </c>
      <c r="J13" s="100" t="s">
        <v>1</v>
      </c>
      <c r="K13" s="96"/>
      <c r="L13" s="98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s="99" customFormat="1" ht="12" customHeight="1">
      <c r="A14" s="96"/>
      <c r="B14" s="97"/>
      <c r="C14" s="96"/>
      <c r="D14" s="95" t="s">
        <v>18</v>
      </c>
      <c r="E14" s="96"/>
      <c r="F14" s="100" t="s">
        <v>19</v>
      </c>
      <c r="G14" s="96"/>
      <c r="H14" s="96"/>
      <c r="I14" s="95" t="s">
        <v>20</v>
      </c>
      <c r="J14" s="101" t="str">
        <f>'Rekapitulace stavby'!AN8</f>
        <v>vyplň údaj</v>
      </c>
      <c r="K14" s="96"/>
      <c r="L14" s="98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s="99" customFormat="1" ht="10.9" customHeight="1">
      <c r="A15" s="96"/>
      <c r="B15" s="97"/>
      <c r="C15" s="96"/>
      <c r="D15" s="96"/>
      <c r="E15" s="96"/>
      <c r="F15" s="96"/>
      <c r="G15" s="96"/>
      <c r="H15" s="96"/>
      <c r="I15" s="96"/>
      <c r="J15" s="96"/>
      <c r="K15" s="96"/>
      <c r="L15" s="98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s="99" customFormat="1" ht="12" customHeight="1">
      <c r="A16" s="96"/>
      <c r="B16" s="97"/>
      <c r="C16" s="96"/>
      <c r="D16" s="95" t="s">
        <v>21</v>
      </c>
      <c r="E16" s="96"/>
      <c r="F16" s="96"/>
      <c r="G16" s="96"/>
      <c r="H16" s="96"/>
      <c r="I16" s="95" t="s">
        <v>22</v>
      </c>
      <c r="J16" s="100" t="s">
        <v>1</v>
      </c>
      <c r="K16" s="96"/>
      <c r="L16" s="98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s="99" customFormat="1" ht="18" customHeight="1">
      <c r="A17" s="96"/>
      <c r="B17" s="97"/>
      <c r="C17" s="96"/>
      <c r="D17" s="96"/>
      <c r="E17" s="100" t="s">
        <v>23</v>
      </c>
      <c r="F17" s="96"/>
      <c r="G17" s="96"/>
      <c r="H17" s="96"/>
      <c r="I17" s="95" t="s">
        <v>24</v>
      </c>
      <c r="J17" s="100" t="s">
        <v>1</v>
      </c>
      <c r="K17" s="96"/>
      <c r="L17" s="98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1" s="99" customFormat="1" ht="6.95" customHeight="1">
      <c r="A18" s="96"/>
      <c r="B18" s="97"/>
      <c r="C18" s="96"/>
      <c r="D18" s="96"/>
      <c r="E18" s="96"/>
      <c r="F18" s="96"/>
      <c r="G18" s="96"/>
      <c r="H18" s="96"/>
      <c r="I18" s="96"/>
      <c r="J18" s="96"/>
      <c r="K18" s="96"/>
      <c r="L18" s="98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1:31" s="99" customFormat="1" ht="12" customHeight="1">
      <c r="A19" s="96"/>
      <c r="B19" s="97"/>
      <c r="C19" s="96"/>
      <c r="D19" s="95" t="s">
        <v>25</v>
      </c>
      <c r="E19" s="96"/>
      <c r="F19" s="96"/>
      <c r="G19" s="96"/>
      <c r="H19" s="96"/>
      <c r="I19" s="95" t="s">
        <v>22</v>
      </c>
      <c r="J19" s="102" t="str">
        <f>'Rekapitulace stavby'!AN13</f>
        <v>vyplň údaj</v>
      </c>
      <c r="K19" s="96"/>
      <c r="L19" s="98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1:31" s="99" customFormat="1" ht="18" customHeight="1">
      <c r="A20" s="96"/>
      <c r="B20" s="97"/>
      <c r="C20" s="96"/>
      <c r="D20" s="96"/>
      <c r="E20" s="427" t="str">
        <f>'Rekapitulace stavby'!D14</f>
        <v>vyplň údaj</v>
      </c>
      <c r="F20" s="427"/>
      <c r="G20" s="427"/>
      <c r="H20" s="427"/>
      <c r="I20" s="95" t="s">
        <v>24</v>
      </c>
      <c r="J20" s="102" t="str">
        <f>'Rekapitulace stavby'!AN14</f>
        <v>vyplň údaj</v>
      </c>
      <c r="K20" s="96"/>
      <c r="L20" s="98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1:31" s="99" customFormat="1" ht="6.95" customHeight="1">
      <c r="A21" s="96"/>
      <c r="B21" s="97"/>
      <c r="C21" s="96"/>
      <c r="D21" s="96"/>
      <c r="E21" s="96"/>
      <c r="F21" s="96"/>
      <c r="G21" s="96"/>
      <c r="H21" s="96"/>
      <c r="I21" s="96"/>
      <c r="J21" s="96"/>
      <c r="K21" s="96"/>
      <c r="L21" s="98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1:31" s="99" customFormat="1" ht="12" customHeight="1">
      <c r="A22" s="96"/>
      <c r="B22" s="97"/>
      <c r="C22" s="96"/>
      <c r="D22" s="95" t="s">
        <v>27</v>
      </c>
      <c r="E22" s="96"/>
      <c r="F22" s="96"/>
      <c r="G22" s="96"/>
      <c r="H22" s="96"/>
      <c r="I22" s="95" t="s">
        <v>22</v>
      </c>
      <c r="J22" s="100" t="str">
        <f>IF('Rekapitulace stavby'!AN16="","",'Rekapitulace stavby'!AN16)</f>
        <v/>
      </c>
      <c r="K22" s="96"/>
      <c r="L22" s="98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1:31" s="99" customFormat="1" ht="18" customHeight="1">
      <c r="A23" s="96"/>
      <c r="B23" s="97"/>
      <c r="C23" s="96"/>
      <c r="D23" s="96"/>
      <c r="E23" s="100" t="str">
        <f>IF('Rekapitulace stavby'!E17="","",'Rekapitulace stavby'!E17)</f>
        <v xml:space="preserve"> </v>
      </c>
      <c r="F23" s="96"/>
      <c r="G23" s="96"/>
      <c r="H23" s="96"/>
      <c r="I23" s="95" t="s">
        <v>24</v>
      </c>
      <c r="J23" s="100" t="str">
        <f>IF('Rekapitulace stavby'!AN17="","",'Rekapitulace stavby'!AN17)</f>
        <v/>
      </c>
      <c r="K23" s="96"/>
      <c r="L23" s="98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</row>
    <row r="24" spans="1:31" s="99" customFormat="1" ht="6.95" customHeight="1">
      <c r="A24" s="96"/>
      <c r="B24" s="97"/>
      <c r="C24" s="96"/>
      <c r="D24" s="96"/>
      <c r="E24" s="96"/>
      <c r="F24" s="96"/>
      <c r="G24" s="96"/>
      <c r="H24" s="96"/>
      <c r="I24" s="96"/>
      <c r="J24" s="96"/>
      <c r="K24" s="96"/>
      <c r="L24" s="98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</row>
    <row r="25" spans="1:31" s="99" customFormat="1" ht="12" customHeight="1">
      <c r="A25" s="96"/>
      <c r="B25" s="97"/>
      <c r="C25" s="96"/>
      <c r="D25" s="95" t="s">
        <v>29</v>
      </c>
      <c r="E25" s="96"/>
      <c r="F25" s="96"/>
      <c r="G25" s="96"/>
      <c r="H25" s="96"/>
      <c r="I25" s="95" t="s">
        <v>22</v>
      </c>
      <c r="J25" s="100" t="str">
        <f>IF('Rekapitulace stavby'!AN19="","",'Rekapitulace stavby'!AN19)</f>
        <v/>
      </c>
      <c r="K25" s="96"/>
      <c r="L25" s="98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s="99" customFormat="1" ht="18" customHeight="1">
      <c r="A26" s="96"/>
      <c r="B26" s="97"/>
      <c r="C26" s="96"/>
      <c r="D26" s="96"/>
      <c r="E26" s="100" t="str">
        <f>IF('Rekapitulace stavby'!E20="","",'Rekapitulace stavby'!E20)</f>
        <v xml:space="preserve"> </v>
      </c>
      <c r="F26" s="96"/>
      <c r="G26" s="96"/>
      <c r="H26" s="96"/>
      <c r="I26" s="95" t="s">
        <v>24</v>
      </c>
      <c r="J26" s="100" t="str">
        <f>IF('Rekapitulace stavby'!AN20="","",'Rekapitulace stavby'!AN20)</f>
        <v/>
      </c>
      <c r="K26" s="96"/>
      <c r="L26" s="98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1:31" s="99" customFormat="1" ht="6.95" customHeight="1">
      <c r="A27" s="96"/>
      <c r="B27" s="97"/>
      <c r="C27" s="96"/>
      <c r="D27" s="96"/>
      <c r="E27" s="96"/>
      <c r="F27" s="96"/>
      <c r="G27" s="96"/>
      <c r="H27" s="96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99" customFormat="1" ht="12" customHeight="1">
      <c r="A28" s="96"/>
      <c r="B28" s="97"/>
      <c r="C28" s="96"/>
      <c r="D28" s="95" t="s">
        <v>30</v>
      </c>
      <c r="E28" s="96"/>
      <c r="F28" s="96"/>
      <c r="G28" s="96"/>
      <c r="H28" s="96"/>
      <c r="I28" s="96"/>
      <c r="J28" s="96"/>
      <c r="K28" s="96"/>
      <c r="L28" s="98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1:31" s="106" customFormat="1" ht="16.5" customHeight="1">
      <c r="A29" s="103"/>
      <c r="B29" s="104"/>
      <c r="C29" s="103"/>
      <c r="D29" s="103"/>
      <c r="E29" s="428" t="s">
        <v>1</v>
      </c>
      <c r="F29" s="428"/>
      <c r="G29" s="428"/>
      <c r="H29" s="42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99" customFormat="1" ht="6.95" customHeight="1">
      <c r="A30" s="96"/>
      <c r="B30" s="97"/>
      <c r="C30" s="96"/>
      <c r="D30" s="96"/>
      <c r="E30" s="96"/>
      <c r="F30" s="96"/>
      <c r="G30" s="96"/>
      <c r="H30" s="96"/>
      <c r="I30" s="96"/>
      <c r="J30" s="96"/>
      <c r="K30" s="96"/>
      <c r="L30" s="98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</row>
    <row r="31" spans="1:31" s="99" customFormat="1" ht="6.95" customHeight="1">
      <c r="A31" s="96"/>
      <c r="B31" s="97"/>
      <c r="C31" s="96"/>
      <c r="D31" s="107"/>
      <c r="E31" s="107"/>
      <c r="F31" s="107"/>
      <c r="G31" s="107"/>
      <c r="H31" s="107"/>
      <c r="I31" s="107"/>
      <c r="J31" s="107"/>
      <c r="K31" s="107"/>
      <c r="L31" s="98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</row>
    <row r="32" spans="1:31" s="99" customFormat="1" ht="25.35" customHeight="1">
      <c r="A32" s="96"/>
      <c r="B32" s="97"/>
      <c r="C32" s="96"/>
      <c r="D32" s="108" t="s">
        <v>31</v>
      </c>
      <c r="E32" s="96"/>
      <c r="F32" s="96"/>
      <c r="G32" s="96"/>
      <c r="H32" s="96"/>
      <c r="I32" s="96"/>
      <c r="J32" s="109">
        <f>ROUND(J125,2)</f>
        <v>0</v>
      </c>
      <c r="K32" s="96"/>
      <c r="L32" s="98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</row>
    <row r="33" spans="1:31" s="99" customFormat="1" ht="6.95" customHeight="1">
      <c r="A33" s="96"/>
      <c r="B33" s="97"/>
      <c r="C33" s="96"/>
      <c r="D33" s="107"/>
      <c r="E33" s="107"/>
      <c r="F33" s="107"/>
      <c r="G33" s="107"/>
      <c r="H33" s="107"/>
      <c r="I33" s="107"/>
      <c r="J33" s="107"/>
      <c r="K33" s="107"/>
      <c r="L33" s="98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</row>
    <row r="34" spans="1:31" s="99" customFormat="1" ht="14.45" customHeight="1">
      <c r="A34" s="96"/>
      <c r="B34" s="97"/>
      <c r="C34" s="96"/>
      <c r="D34" s="96"/>
      <c r="E34" s="96"/>
      <c r="F34" s="110" t="s">
        <v>33</v>
      </c>
      <c r="G34" s="96"/>
      <c r="H34" s="96"/>
      <c r="I34" s="110" t="s">
        <v>32</v>
      </c>
      <c r="J34" s="110" t="s">
        <v>34</v>
      </c>
      <c r="K34" s="96"/>
      <c r="L34" s="98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</row>
    <row r="35" spans="1:31" s="99" customFormat="1" ht="14.45" customHeight="1">
      <c r="A35" s="96"/>
      <c r="B35" s="97"/>
      <c r="C35" s="96"/>
      <c r="D35" s="111" t="s">
        <v>35</v>
      </c>
      <c r="E35" s="95" t="s">
        <v>36</v>
      </c>
      <c r="F35" s="112">
        <f>ROUND((SUM(BE125:BE149)),2)</f>
        <v>0</v>
      </c>
      <c r="G35" s="96"/>
      <c r="H35" s="96"/>
      <c r="I35" s="113">
        <v>0.21</v>
      </c>
      <c r="J35" s="112">
        <f>ROUND(((SUM(BE125:BE149))*I35),2)</f>
        <v>0</v>
      </c>
      <c r="K35" s="96"/>
      <c r="L35" s="98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</row>
    <row r="36" spans="1:31" s="99" customFormat="1" ht="14.45" customHeight="1">
      <c r="A36" s="96"/>
      <c r="B36" s="97"/>
      <c r="C36" s="96"/>
      <c r="D36" s="96"/>
      <c r="E36" s="95" t="s">
        <v>37</v>
      </c>
      <c r="F36" s="112">
        <f>ROUND((SUM(BF125:BF149)),2)</f>
        <v>0</v>
      </c>
      <c r="G36" s="96"/>
      <c r="H36" s="96"/>
      <c r="I36" s="113">
        <v>0.15</v>
      </c>
      <c r="J36" s="112">
        <f>ROUND(((SUM(BF125:BF149))*I36),2)</f>
        <v>0</v>
      </c>
      <c r="K36" s="96"/>
      <c r="L36" s="98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</row>
    <row r="37" spans="1:31" s="99" customFormat="1" ht="14.45" customHeight="1" hidden="1">
      <c r="A37" s="96"/>
      <c r="B37" s="97"/>
      <c r="C37" s="96"/>
      <c r="D37" s="96"/>
      <c r="E37" s="95" t="s">
        <v>38</v>
      </c>
      <c r="F37" s="112">
        <f>ROUND((SUM(BG125:BG149)),2)</f>
        <v>0</v>
      </c>
      <c r="G37" s="96"/>
      <c r="H37" s="96"/>
      <c r="I37" s="113">
        <v>0.21</v>
      </c>
      <c r="J37" s="112">
        <f>0</f>
        <v>0</v>
      </c>
      <c r="K37" s="96"/>
      <c r="L37" s="98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</row>
    <row r="38" spans="1:31" s="99" customFormat="1" ht="14.45" customHeight="1" hidden="1">
      <c r="A38" s="96"/>
      <c r="B38" s="97"/>
      <c r="C38" s="96"/>
      <c r="D38" s="96"/>
      <c r="E38" s="95" t="s">
        <v>39</v>
      </c>
      <c r="F38" s="112">
        <f>ROUND((SUM(BH125:BH149)),2)</f>
        <v>0</v>
      </c>
      <c r="G38" s="96"/>
      <c r="H38" s="96"/>
      <c r="I38" s="113">
        <v>0.15</v>
      </c>
      <c r="J38" s="112">
        <f>0</f>
        <v>0</v>
      </c>
      <c r="K38" s="96"/>
      <c r="L38" s="98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</row>
    <row r="39" spans="1:31" s="99" customFormat="1" ht="14.45" customHeight="1" hidden="1">
      <c r="A39" s="96"/>
      <c r="B39" s="97"/>
      <c r="C39" s="96"/>
      <c r="D39" s="96"/>
      <c r="E39" s="95" t="s">
        <v>40</v>
      </c>
      <c r="F39" s="112">
        <f>ROUND((SUM(BI125:BI149)),2)</f>
        <v>0</v>
      </c>
      <c r="G39" s="96"/>
      <c r="H39" s="96"/>
      <c r="I39" s="113">
        <v>0</v>
      </c>
      <c r="J39" s="112">
        <f>0</f>
        <v>0</v>
      </c>
      <c r="K39" s="96"/>
      <c r="L39" s="98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</row>
    <row r="40" spans="1:31" s="99" customFormat="1" ht="6.95" customHeight="1">
      <c r="A40" s="96"/>
      <c r="B40" s="97"/>
      <c r="C40" s="96"/>
      <c r="D40" s="96"/>
      <c r="E40" s="96"/>
      <c r="F40" s="96"/>
      <c r="G40" s="96"/>
      <c r="H40" s="96"/>
      <c r="I40" s="96"/>
      <c r="J40" s="96"/>
      <c r="K40" s="96"/>
      <c r="L40" s="98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</row>
    <row r="41" spans="1:31" s="99" customFormat="1" ht="25.35" customHeight="1">
      <c r="A41" s="96"/>
      <c r="B41" s="97"/>
      <c r="C41" s="114"/>
      <c r="D41" s="115" t="s">
        <v>41</v>
      </c>
      <c r="E41" s="116"/>
      <c r="F41" s="116"/>
      <c r="G41" s="117" t="s">
        <v>42</v>
      </c>
      <c r="H41" s="118" t="s">
        <v>43</v>
      </c>
      <c r="I41" s="116"/>
      <c r="J41" s="119">
        <f>SUM(J32:J39)</f>
        <v>0</v>
      </c>
      <c r="K41" s="120"/>
      <c r="L41" s="98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</row>
    <row r="42" spans="1:31" s="99" customFormat="1" ht="14.45" customHeight="1">
      <c r="A42" s="96"/>
      <c r="B42" s="97"/>
      <c r="C42" s="96"/>
      <c r="D42" s="96"/>
      <c r="E42" s="96"/>
      <c r="F42" s="96"/>
      <c r="G42" s="96"/>
      <c r="H42" s="96"/>
      <c r="I42" s="96"/>
      <c r="J42" s="96"/>
      <c r="K42" s="96"/>
      <c r="L42" s="98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</row>
    <row r="43" spans="2:12" ht="14.45" customHeight="1">
      <c r="B43" s="92"/>
      <c r="L43" s="92"/>
    </row>
    <row r="44" spans="2:12" ht="14.45" customHeight="1">
      <c r="B44" s="92"/>
      <c r="L44" s="92"/>
    </row>
    <row r="45" spans="2:12" ht="14.45" customHeight="1">
      <c r="B45" s="92"/>
      <c r="L45" s="92"/>
    </row>
    <row r="46" spans="2:12" ht="14.45" customHeight="1">
      <c r="B46" s="92"/>
      <c r="L46" s="92"/>
    </row>
    <row r="47" spans="2:12" ht="14.45" customHeight="1">
      <c r="B47" s="92"/>
      <c r="L47" s="92"/>
    </row>
    <row r="48" spans="2:12" ht="14.45" customHeight="1">
      <c r="B48" s="92"/>
      <c r="L48" s="92"/>
    </row>
    <row r="49" spans="2:12" ht="14.45" customHeight="1">
      <c r="B49" s="92"/>
      <c r="L49" s="92"/>
    </row>
    <row r="50" spans="2:12" s="99" customFormat="1" ht="14.45" customHeight="1">
      <c r="B50" s="98"/>
      <c r="D50" s="121" t="s">
        <v>44</v>
      </c>
      <c r="E50" s="122"/>
      <c r="F50" s="122"/>
      <c r="G50" s="121" t="s">
        <v>45</v>
      </c>
      <c r="H50" s="122"/>
      <c r="I50" s="122"/>
      <c r="J50" s="122"/>
      <c r="K50" s="122"/>
      <c r="L50" s="98"/>
    </row>
    <row r="51" spans="2:12" ht="12">
      <c r="B51" s="92"/>
      <c r="L51" s="92"/>
    </row>
    <row r="52" spans="2:12" ht="12">
      <c r="B52" s="92"/>
      <c r="L52" s="92"/>
    </row>
    <row r="53" spans="2:12" ht="12">
      <c r="B53" s="92"/>
      <c r="L53" s="92"/>
    </row>
    <row r="54" spans="2:12" ht="12">
      <c r="B54" s="92"/>
      <c r="L54" s="92"/>
    </row>
    <row r="55" spans="2:12" ht="12">
      <c r="B55" s="92"/>
      <c r="L55" s="92"/>
    </row>
    <row r="56" spans="2:12" ht="12">
      <c r="B56" s="92"/>
      <c r="L56" s="92"/>
    </row>
    <row r="57" spans="2:12" ht="12">
      <c r="B57" s="92"/>
      <c r="L57" s="92"/>
    </row>
    <row r="58" spans="2:12" ht="12">
      <c r="B58" s="92"/>
      <c r="L58" s="92"/>
    </row>
    <row r="59" spans="2:12" ht="12">
      <c r="B59" s="92"/>
      <c r="L59" s="92"/>
    </row>
    <row r="60" spans="2:12" ht="12">
      <c r="B60" s="92"/>
      <c r="L60" s="92"/>
    </row>
    <row r="61" spans="1:31" s="99" customFormat="1" ht="12.75">
      <c r="A61" s="96"/>
      <c r="B61" s="97"/>
      <c r="C61" s="96"/>
      <c r="D61" s="123" t="s">
        <v>46</v>
      </c>
      <c r="E61" s="124"/>
      <c r="F61" s="125" t="s">
        <v>47</v>
      </c>
      <c r="G61" s="123" t="s">
        <v>46</v>
      </c>
      <c r="H61" s="124"/>
      <c r="I61" s="124"/>
      <c r="J61" s="126" t="s">
        <v>47</v>
      </c>
      <c r="K61" s="124"/>
      <c r="L61" s="98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</row>
    <row r="62" spans="2:12" ht="12">
      <c r="B62" s="92"/>
      <c r="L62" s="92"/>
    </row>
    <row r="63" spans="2:12" ht="12">
      <c r="B63" s="92"/>
      <c r="L63" s="92"/>
    </row>
    <row r="64" spans="2:12" ht="12">
      <c r="B64" s="92"/>
      <c r="L64" s="92"/>
    </row>
    <row r="65" spans="1:31" s="99" customFormat="1" ht="12.75">
      <c r="A65" s="96"/>
      <c r="B65" s="97"/>
      <c r="C65" s="96"/>
      <c r="D65" s="121" t="s">
        <v>48</v>
      </c>
      <c r="E65" s="127"/>
      <c r="F65" s="127"/>
      <c r="G65" s="121" t="s">
        <v>49</v>
      </c>
      <c r="H65" s="127"/>
      <c r="I65" s="127"/>
      <c r="J65" s="127"/>
      <c r="K65" s="127"/>
      <c r="L65" s="98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</row>
    <row r="66" spans="2:12" ht="12">
      <c r="B66" s="92"/>
      <c r="L66" s="92"/>
    </row>
    <row r="67" spans="2:12" ht="12">
      <c r="B67" s="92"/>
      <c r="L67" s="92"/>
    </row>
    <row r="68" spans="2:12" ht="12">
      <c r="B68" s="92"/>
      <c r="L68" s="92"/>
    </row>
    <row r="69" spans="2:12" ht="12">
      <c r="B69" s="92"/>
      <c r="L69" s="92"/>
    </row>
    <row r="70" spans="2:12" ht="12">
      <c r="B70" s="92"/>
      <c r="L70" s="92"/>
    </row>
    <row r="71" spans="2:12" ht="12">
      <c r="B71" s="92"/>
      <c r="L71" s="92"/>
    </row>
    <row r="72" spans="2:12" ht="12">
      <c r="B72" s="92"/>
      <c r="L72" s="92"/>
    </row>
    <row r="73" spans="2:12" ht="12">
      <c r="B73" s="92"/>
      <c r="L73" s="92"/>
    </row>
    <row r="74" spans="2:12" ht="12">
      <c r="B74" s="92"/>
      <c r="L74" s="92"/>
    </row>
    <row r="75" spans="2:12" ht="12">
      <c r="B75" s="92"/>
      <c r="L75" s="92"/>
    </row>
    <row r="76" spans="1:31" s="99" customFormat="1" ht="12.75">
      <c r="A76" s="96"/>
      <c r="B76" s="97"/>
      <c r="C76" s="96"/>
      <c r="D76" s="123" t="s">
        <v>46</v>
      </c>
      <c r="E76" s="124"/>
      <c r="F76" s="125" t="s">
        <v>47</v>
      </c>
      <c r="G76" s="123" t="s">
        <v>46</v>
      </c>
      <c r="H76" s="124"/>
      <c r="I76" s="124"/>
      <c r="J76" s="126" t="s">
        <v>47</v>
      </c>
      <c r="K76" s="124"/>
      <c r="L76" s="98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</row>
    <row r="77" spans="1:31" s="99" customFormat="1" ht="14.45" customHeight="1">
      <c r="A77" s="96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</row>
    <row r="81" spans="1:31" s="99" customFormat="1" ht="6.95" customHeight="1">
      <c r="A81" s="96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8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</row>
    <row r="82" spans="1:31" s="99" customFormat="1" ht="24.95" customHeight="1">
      <c r="A82" s="96"/>
      <c r="B82" s="97"/>
      <c r="C82" s="93" t="s">
        <v>136</v>
      </c>
      <c r="D82" s="96"/>
      <c r="E82" s="96"/>
      <c r="F82" s="96"/>
      <c r="G82" s="96"/>
      <c r="H82" s="96"/>
      <c r="I82" s="96"/>
      <c r="J82" s="96"/>
      <c r="K82" s="96"/>
      <c r="L82" s="98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</row>
    <row r="83" spans="1:31" s="99" customFormat="1" ht="6.95" customHeight="1">
      <c r="A83" s="96"/>
      <c r="B83" s="97"/>
      <c r="C83" s="96"/>
      <c r="D83" s="96"/>
      <c r="E83" s="96"/>
      <c r="F83" s="96"/>
      <c r="G83" s="96"/>
      <c r="H83" s="96"/>
      <c r="I83" s="96"/>
      <c r="J83" s="96"/>
      <c r="K83" s="96"/>
      <c r="L83" s="98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</row>
    <row r="84" spans="1:31" s="99" customFormat="1" ht="12" customHeight="1">
      <c r="A84" s="96"/>
      <c r="B84" s="97"/>
      <c r="C84" s="95" t="s">
        <v>14</v>
      </c>
      <c r="D84" s="96"/>
      <c r="E84" s="96"/>
      <c r="F84" s="96"/>
      <c r="G84" s="96"/>
      <c r="H84" s="96"/>
      <c r="I84" s="96"/>
      <c r="J84" s="96"/>
      <c r="K84" s="96"/>
      <c r="L84" s="98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</row>
    <row r="85" spans="1:31" s="99" customFormat="1" ht="16.5" customHeight="1">
      <c r="A85" s="96"/>
      <c r="B85" s="97"/>
      <c r="C85" s="96"/>
      <c r="D85" s="96"/>
      <c r="E85" s="425" t="str">
        <f>E7</f>
        <v>Obnova parkových cest v Liberci</v>
      </c>
      <c r="F85" s="426"/>
      <c r="G85" s="426"/>
      <c r="H85" s="426"/>
      <c r="I85" s="96"/>
      <c r="J85" s="96"/>
      <c r="K85" s="96"/>
      <c r="L85" s="98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</row>
    <row r="86" spans="2:12" ht="12" customHeight="1">
      <c r="B86" s="92"/>
      <c r="C86" s="95" t="s">
        <v>132</v>
      </c>
      <c r="L86" s="92"/>
    </row>
    <row r="87" spans="1:31" s="99" customFormat="1" ht="16.5" customHeight="1">
      <c r="A87" s="96"/>
      <c r="B87" s="97"/>
      <c r="C87" s="96"/>
      <c r="D87" s="96"/>
      <c r="E87" s="425" t="s">
        <v>133</v>
      </c>
      <c r="F87" s="422"/>
      <c r="G87" s="422"/>
      <c r="H87" s="422"/>
      <c r="I87" s="96"/>
      <c r="J87" s="96"/>
      <c r="K87" s="96"/>
      <c r="L87" s="98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1:31" s="99" customFormat="1" ht="12" customHeight="1">
      <c r="A88" s="96"/>
      <c r="B88" s="97"/>
      <c r="C88" s="95" t="s">
        <v>134</v>
      </c>
      <c r="D88" s="96"/>
      <c r="E88" s="96"/>
      <c r="F88" s="96"/>
      <c r="G88" s="96"/>
      <c r="H88" s="96"/>
      <c r="I88" s="96"/>
      <c r="J88" s="96"/>
      <c r="K88" s="96"/>
      <c r="L88" s="98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1:31" s="99" customFormat="1" ht="30" customHeight="1">
      <c r="A89" s="96"/>
      <c r="B89" s="97"/>
      <c r="C89" s="96"/>
      <c r="D89" s="96"/>
      <c r="E89" s="421" t="str">
        <f>E11</f>
        <v>SO 01.1 - Park Paměti národa (Jablonecká ul.) - uznatelné náklady</v>
      </c>
      <c r="F89" s="422"/>
      <c r="G89" s="422"/>
      <c r="H89" s="422"/>
      <c r="I89" s="96"/>
      <c r="J89" s="96"/>
      <c r="K89" s="96"/>
      <c r="L89" s="98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1:31" s="99" customFormat="1" ht="6.95" customHeight="1">
      <c r="A90" s="96"/>
      <c r="B90" s="97"/>
      <c r="C90" s="96"/>
      <c r="D90" s="96"/>
      <c r="E90" s="96"/>
      <c r="F90" s="96"/>
      <c r="G90" s="96"/>
      <c r="H90" s="96"/>
      <c r="I90" s="96"/>
      <c r="J90" s="96"/>
      <c r="K90" s="96"/>
      <c r="L90" s="98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1:31" s="99" customFormat="1" ht="12" customHeight="1">
      <c r="A91" s="96"/>
      <c r="B91" s="97"/>
      <c r="C91" s="95" t="s">
        <v>18</v>
      </c>
      <c r="D91" s="96"/>
      <c r="E91" s="96"/>
      <c r="F91" s="100" t="str">
        <f>F14</f>
        <v>Liberec</v>
      </c>
      <c r="G91" s="96"/>
      <c r="H91" s="96"/>
      <c r="I91" s="95" t="s">
        <v>20</v>
      </c>
      <c r="J91" s="132" t="str">
        <f>IF(J14="","",J14)</f>
        <v>vyplň údaj</v>
      </c>
      <c r="K91" s="96"/>
      <c r="L91" s="98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</row>
    <row r="92" spans="1:31" s="99" customFormat="1" ht="6.95" customHeight="1">
      <c r="A92" s="96"/>
      <c r="B92" s="97"/>
      <c r="C92" s="96"/>
      <c r="D92" s="96"/>
      <c r="E92" s="96"/>
      <c r="F92" s="96"/>
      <c r="G92" s="96"/>
      <c r="H92" s="96"/>
      <c r="I92" s="96"/>
      <c r="J92" s="96"/>
      <c r="K92" s="96"/>
      <c r="L92" s="98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</row>
    <row r="93" spans="1:31" s="99" customFormat="1" ht="15.2" customHeight="1">
      <c r="A93" s="96"/>
      <c r="B93" s="97"/>
      <c r="C93" s="95" t="s">
        <v>21</v>
      </c>
      <c r="D93" s="96"/>
      <c r="E93" s="96"/>
      <c r="F93" s="100" t="str">
        <f>E17</f>
        <v>Statutární město Liberec</v>
      </c>
      <c r="G93" s="96"/>
      <c r="H93" s="96"/>
      <c r="I93" s="95" t="s">
        <v>27</v>
      </c>
      <c r="J93" s="133" t="str">
        <f>E23</f>
        <v xml:space="preserve"> </v>
      </c>
      <c r="K93" s="96"/>
      <c r="L93" s="98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</row>
    <row r="94" spans="1:31" s="99" customFormat="1" ht="15.2" customHeight="1">
      <c r="A94" s="96"/>
      <c r="B94" s="97"/>
      <c r="C94" s="95" t="s">
        <v>25</v>
      </c>
      <c r="D94" s="96"/>
      <c r="E94" s="96"/>
      <c r="F94" s="100" t="str">
        <f>IF(E20="","",E20)</f>
        <v>vyplň údaj</v>
      </c>
      <c r="G94" s="96"/>
      <c r="H94" s="96"/>
      <c r="I94" s="95" t="s">
        <v>29</v>
      </c>
      <c r="J94" s="133" t="str">
        <f>E26</f>
        <v xml:space="preserve"> </v>
      </c>
      <c r="K94" s="96"/>
      <c r="L94" s="98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</row>
    <row r="95" spans="1:31" s="99" customFormat="1" ht="10.35" customHeight="1">
      <c r="A95" s="96"/>
      <c r="B95" s="97"/>
      <c r="C95" s="96"/>
      <c r="D95" s="96"/>
      <c r="E95" s="96"/>
      <c r="F95" s="96"/>
      <c r="G95" s="96"/>
      <c r="H95" s="96"/>
      <c r="I95" s="96"/>
      <c r="J95" s="96"/>
      <c r="K95" s="96"/>
      <c r="L95" s="98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</row>
    <row r="96" spans="1:31" s="99" customFormat="1" ht="29.25" customHeight="1">
      <c r="A96" s="96"/>
      <c r="B96" s="97"/>
      <c r="C96" s="134" t="s">
        <v>137</v>
      </c>
      <c r="D96" s="114"/>
      <c r="E96" s="114"/>
      <c r="F96" s="114"/>
      <c r="G96" s="114"/>
      <c r="H96" s="114"/>
      <c r="I96" s="114"/>
      <c r="J96" s="135" t="s">
        <v>138</v>
      </c>
      <c r="K96" s="114"/>
      <c r="L96" s="98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</row>
    <row r="97" spans="1:31" s="99" customFormat="1" ht="10.35" customHeight="1">
      <c r="A97" s="96"/>
      <c r="B97" s="97"/>
      <c r="C97" s="96"/>
      <c r="D97" s="96"/>
      <c r="E97" s="96"/>
      <c r="F97" s="96"/>
      <c r="G97" s="96"/>
      <c r="H97" s="96"/>
      <c r="I97" s="96"/>
      <c r="J97" s="96"/>
      <c r="K97" s="96"/>
      <c r="L97" s="98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</row>
    <row r="98" spans="1:47" s="99" customFormat="1" ht="22.9" customHeight="1">
      <c r="A98" s="96"/>
      <c r="B98" s="97"/>
      <c r="C98" s="136" t="s">
        <v>139</v>
      </c>
      <c r="D98" s="96"/>
      <c r="E98" s="96"/>
      <c r="F98" s="96"/>
      <c r="G98" s="96"/>
      <c r="H98" s="96"/>
      <c r="I98" s="96"/>
      <c r="J98" s="109">
        <f>J125</f>
        <v>0</v>
      </c>
      <c r="K98" s="96"/>
      <c r="L98" s="98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U98" s="89" t="s">
        <v>140</v>
      </c>
    </row>
    <row r="99" spans="2:12" s="137" customFormat="1" ht="24.95" customHeight="1">
      <c r="B99" s="138"/>
      <c r="D99" s="139" t="s">
        <v>141</v>
      </c>
      <c r="E99" s="140"/>
      <c r="F99" s="140"/>
      <c r="G99" s="140"/>
      <c r="H99" s="140"/>
      <c r="I99" s="140"/>
      <c r="J99" s="141">
        <f>J126</f>
        <v>0</v>
      </c>
      <c r="L99" s="138"/>
    </row>
    <row r="100" spans="2:12" s="142" customFormat="1" ht="19.9" customHeight="1">
      <c r="B100" s="143"/>
      <c r="D100" s="144" t="s">
        <v>142</v>
      </c>
      <c r="E100" s="145"/>
      <c r="F100" s="145"/>
      <c r="G100" s="145"/>
      <c r="H100" s="145"/>
      <c r="I100" s="145"/>
      <c r="J100" s="146">
        <f>J127</f>
        <v>0</v>
      </c>
      <c r="L100" s="143"/>
    </row>
    <row r="101" spans="2:12" s="142" customFormat="1" ht="19.9" customHeight="1">
      <c r="B101" s="143"/>
      <c r="D101" s="144" t="s">
        <v>143</v>
      </c>
      <c r="E101" s="145"/>
      <c r="F101" s="145"/>
      <c r="G101" s="145"/>
      <c r="H101" s="145"/>
      <c r="I101" s="145"/>
      <c r="J101" s="146">
        <f>J135</f>
        <v>0</v>
      </c>
      <c r="L101" s="143"/>
    </row>
    <row r="102" spans="2:12" s="142" customFormat="1" ht="19.9" customHeight="1">
      <c r="B102" s="143"/>
      <c r="D102" s="144" t="s">
        <v>144</v>
      </c>
      <c r="E102" s="145"/>
      <c r="F102" s="145"/>
      <c r="G102" s="145"/>
      <c r="H102" s="145"/>
      <c r="I102" s="145"/>
      <c r="J102" s="146">
        <f>J142</f>
        <v>0</v>
      </c>
      <c r="L102" s="143"/>
    </row>
    <row r="103" spans="2:12" s="142" customFormat="1" ht="19.9" customHeight="1">
      <c r="B103" s="143"/>
      <c r="D103" s="144" t="s">
        <v>145</v>
      </c>
      <c r="E103" s="145"/>
      <c r="F103" s="145"/>
      <c r="G103" s="145"/>
      <c r="H103" s="145"/>
      <c r="I103" s="145"/>
      <c r="J103" s="146">
        <f>J148</f>
        <v>0</v>
      </c>
      <c r="L103" s="143"/>
    </row>
    <row r="104" spans="1:31" s="99" customFormat="1" ht="21.75" customHeight="1">
      <c r="A104" s="96"/>
      <c r="B104" s="97"/>
      <c r="C104" s="96"/>
      <c r="D104" s="96"/>
      <c r="E104" s="96"/>
      <c r="F104" s="96"/>
      <c r="G104" s="96"/>
      <c r="H104" s="96"/>
      <c r="I104" s="96"/>
      <c r="J104" s="96"/>
      <c r="K104" s="96"/>
      <c r="L104" s="98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</row>
    <row r="105" spans="1:31" s="99" customFormat="1" ht="6.95" customHeight="1">
      <c r="A105" s="96"/>
      <c r="B105" s="128"/>
      <c r="C105" s="129"/>
      <c r="D105" s="129"/>
      <c r="E105" s="129"/>
      <c r="F105" s="129"/>
      <c r="G105" s="129"/>
      <c r="H105" s="129"/>
      <c r="I105" s="129"/>
      <c r="J105" s="129"/>
      <c r="K105" s="129"/>
      <c r="L105" s="98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</row>
    <row r="109" spans="1:31" s="99" customFormat="1" ht="6.95" customHeight="1">
      <c r="A109" s="96"/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  <c r="L109" s="98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</row>
    <row r="110" spans="1:31" s="99" customFormat="1" ht="24.95" customHeight="1">
      <c r="A110" s="96"/>
      <c r="B110" s="97"/>
      <c r="C110" s="93" t="s">
        <v>146</v>
      </c>
      <c r="D110" s="96"/>
      <c r="E110" s="96"/>
      <c r="F110" s="96"/>
      <c r="G110" s="96"/>
      <c r="H110" s="96"/>
      <c r="I110" s="96"/>
      <c r="J110" s="96"/>
      <c r="K110" s="96"/>
      <c r="L110" s="98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</row>
    <row r="111" spans="1:31" s="99" customFormat="1" ht="6.95" customHeight="1">
      <c r="A111" s="96"/>
      <c r="B111" s="97"/>
      <c r="C111" s="96"/>
      <c r="D111" s="96"/>
      <c r="E111" s="96"/>
      <c r="F111" s="96"/>
      <c r="G111" s="96"/>
      <c r="H111" s="96"/>
      <c r="I111" s="96"/>
      <c r="J111" s="96"/>
      <c r="K111" s="96"/>
      <c r="L111" s="98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</row>
    <row r="112" spans="1:31" s="99" customFormat="1" ht="12" customHeight="1">
      <c r="A112" s="96"/>
      <c r="B112" s="97"/>
      <c r="C112" s="95" t="s">
        <v>14</v>
      </c>
      <c r="D112" s="96"/>
      <c r="E112" s="96"/>
      <c r="F112" s="96"/>
      <c r="G112" s="96"/>
      <c r="H112" s="96"/>
      <c r="I112" s="96"/>
      <c r="J112" s="96"/>
      <c r="K112" s="96"/>
      <c r="L112" s="98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</row>
    <row r="113" spans="1:31" s="99" customFormat="1" ht="16.5" customHeight="1">
      <c r="A113" s="96"/>
      <c r="B113" s="97"/>
      <c r="C113" s="96"/>
      <c r="D113" s="96"/>
      <c r="E113" s="425" t="str">
        <f>E7</f>
        <v>Obnova parkových cest v Liberci</v>
      </c>
      <c r="F113" s="426"/>
      <c r="G113" s="426"/>
      <c r="H113" s="426"/>
      <c r="I113" s="96"/>
      <c r="J113" s="96"/>
      <c r="K113" s="96"/>
      <c r="L113" s="98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</row>
    <row r="114" spans="2:12" ht="12" customHeight="1">
      <c r="B114" s="92"/>
      <c r="C114" s="95" t="s">
        <v>132</v>
      </c>
      <c r="L114" s="92"/>
    </row>
    <row r="115" spans="1:31" s="99" customFormat="1" ht="16.5" customHeight="1">
      <c r="A115" s="96"/>
      <c r="B115" s="97"/>
      <c r="C115" s="96"/>
      <c r="D115" s="96"/>
      <c r="E115" s="425" t="s">
        <v>133</v>
      </c>
      <c r="F115" s="422"/>
      <c r="G115" s="422"/>
      <c r="H115" s="422"/>
      <c r="I115" s="96"/>
      <c r="J115" s="96"/>
      <c r="K115" s="96"/>
      <c r="L115" s="98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</row>
    <row r="116" spans="1:31" s="99" customFormat="1" ht="12" customHeight="1">
      <c r="A116" s="96"/>
      <c r="B116" s="97"/>
      <c r="C116" s="95" t="s">
        <v>134</v>
      </c>
      <c r="D116" s="96"/>
      <c r="E116" s="96"/>
      <c r="F116" s="96"/>
      <c r="G116" s="96"/>
      <c r="H116" s="96"/>
      <c r="I116" s="96"/>
      <c r="J116" s="96"/>
      <c r="K116" s="96"/>
      <c r="L116" s="98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</row>
    <row r="117" spans="1:31" s="99" customFormat="1" ht="30" customHeight="1">
      <c r="A117" s="96"/>
      <c r="B117" s="97"/>
      <c r="C117" s="96"/>
      <c r="D117" s="96"/>
      <c r="E117" s="421" t="str">
        <f>E11</f>
        <v>SO 01.1 - Park Paměti národa (Jablonecká ul.) - uznatelné náklady</v>
      </c>
      <c r="F117" s="422"/>
      <c r="G117" s="422"/>
      <c r="H117" s="422"/>
      <c r="I117" s="96"/>
      <c r="J117" s="96"/>
      <c r="K117" s="96"/>
      <c r="L117" s="98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</row>
    <row r="118" spans="1:31" s="99" customFormat="1" ht="6.95" customHeight="1">
      <c r="A118" s="96"/>
      <c r="B118" s="97"/>
      <c r="C118" s="96"/>
      <c r="D118" s="96"/>
      <c r="E118" s="96"/>
      <c r="F118" s="96"/>
      <c r="G118" s="96"/>
      <c r="H118" s="96"/>
      <c r="I118" s="96"/>
      <c r="J118" s="96"/>
      <c r="K118" s="96"/>
      <c r="L118" s="98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</row>
    <row r="119" spans="1:31" s="99" customFormat="1" ht="12" customHeight="1">
      <c r="A119" s="96"/>
      <c r="B119" s="97"/>
      <c r="C119" s="95" t="s">
        <v>18</v>
      </c>
      <c r="D119" s="96"/>
      <c r="E119" s="96"/>
      <c r="F119" s="100" t="str">
        <f>F14</f>
        <v>Liberec</v>
      </c>
      <c r="G119" s="96"/>
      <c r="H119" s="96"/>
      <c r="I119" s="95" t="s">
        <v>20</v>
      </c>
      <c r="J119" s="132" t="str">
        <f>IF(J14="","",J14)</f>
        <v>vyplň údaj</v>
      </c>
      <c r="K119" s="96"/>
      <c r="L119" s="98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</row>
    <row r="120" spans="1:31" s="99" customFormat="1" ht="6.95" customHeight="1">
      <c r="A120" s="96"/>
      <c r="B120" s="97"/>
      <c r="C120" s="96"/>
      <c r="D120" s="96"/>
      <c r="E120" s="96"/>
      <c r="F120" s="96"/>
      <c r="G120" s="96"/>
      <c r="H120" s="96"/>
      <c r="I120" s="96"/>
      <c r="J120" s="96"/>
      <c r="K120" s="96"/>
      <c r="L120" s="98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</row>
    <row r="121" spans="1:31" s="99" customFormat="1" ht="15.2" customHeight="1">
      <c r="A121" s="96"/>
      <c r="B121" s="97"/>
      <c r="C121" s="95" t="s">
        <v>21</v>
      </c>
      <c r="D121" s="96"/>
      <c r="E121" s="96"/>
      <c r="F121" s="100" t="str">
        <f>E17</f>
        <v>Statutární město Liberec</v>
      </c>
      <c r="G121" s="96"/>
      <c r="H121" s="96"/>
      <c r="I121" s="95" t="s">
        <v>27</v>
      </c>
      <c r="J121" s="133" t="str">
        <f>E23</f>
        <v xml:space="preserve"> </v>
      </c>
      <c r="K121" s="96"/>
      <c r="L121" s="98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</row>
    <row r="122" spans="1:31" s="99" customFormat="1" ht="15.2" customHeight="1">
      <c r="A122" s="96"/>
      <c r="B122" s="97"/>
      <c r="C122" s="95" t="s">
        <v>25</v>
      </c>
      <c r="D122" s="96"/>
      <c r="E122" s="96"/>
      <c r="F122" s="100" t="str">
        <f>IF(E20="","",E20)</f>
        <v>vyplň údaj</v>
      </c>
      <c r="G122" s="96"/>
      <c r="H122" s="96"/>
      <c r="I122" s="95" t="s">
        <v>29</v>
      </c>
      <c r="J122" s="133" t="str">
        <f>E26</f>
        <v xml:space="preserve"> </v>
      </c>
      <c r="K122" s="96"/>
      <c r="L122" s="98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</row>
    <row r="123" spans="1:31" s="99" customFormat="1" ht="10.35" customHeight="1">
      <c r="A123" s="96"/>
      <c r="B123" s="97"/>
      <c r="C123" s="96"/>
      <c r="D123" s="96"/>
      <c r="E123" s="96"/>
      <c r="F123" s="96"/>
      <c r="G123" s="96"/>
      <c r="H123" s="96"/>
      <c r="I123" s="96"/>
      <c r="J123" s="96"/>
      <c r="K123" s="96"/>
      <c r="L123" s="98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</row>
    <row r="124" spans="1:31" s="157" customFormat="1" ht="29.25" customHeight="1">
      <c r="A124" s="147"/>
      <c r="B124" s="148"/>
      <c r="C124" s="149" t="s">
        <v>147</v>
      </c>
      <c r="D124" s="150" t="s">
        <v>56</v>
      </c>
      <c r="E124" s="150" t="s">
        <v>52</v>
      </c>
      <c r="F124" s="150" t="s">
        <v>53</v>
      </c>
      <c r="G124" s="150" t="s">
        <v>148</v>
      </c>
      <c r="H124" s="150" t="s">
        <v>149</v>
      </c>
      <c r="I124" s="150" t="s">
        <v>150</v>
      </c>
      <c r="J124" s="151" t="s">
        <v>138</v>
      </c>
      <c r="K124" s="152" t="s">
        <v>151</v>
      </c>
      <c r="L124" s="153"/>
      <c r="M124" s="154" t="s">
        <v>1</v>
      </c>
      <c r="N124" s="155" t="s">
        <v>35</v>
      </c>
      <c r="O124" s="155" t="s">
        <v>152</v>
      </c>
      <c r="P124" s="155" t="s">
        <v>153</v>
      </c>
      <c r="Q124" s="155" t="s">
        <v>154</v>
      </c>
      <c r="R124" s="155" t="s">
        <v>155</v>
      </c>
      <c r="S124" s="155" t="s">
        <v>156</v>
      </c>
      <c r="T124" s="156" t="s">
        <v>157</v>
      </c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</row>
    <row r="125" spans="1:63" s="99" customFormat="1" ht="22.9" customHeight="1">
      <c r="A125" s="96"/>
      <c r="B125" s="97"/>
      <c r="C125" s="158" t="s">
        <v>158</v>
      </c>
      <c r="D125" s="96"/>
      <c r="E125" s="96"/>
      <c r="F125" s="96"/>
      <c r="G125" s="96"/>
      <c r="H125" s="96"/>
      <c r="I125" s="96"/>
      <c r="J125" s="159">
        <f>BK125</f>
        <v>0</v>
      </c>
      <c r="K125" s="96"/>
      <c r="L125" s="97"/>
      <c r="M125" s="160"/>
      <c r="N125" s="161"/>
      <c r="O125" s="107"/>
      <c r="P125" s="162">
        <f>P126</f>
        <v>5.160143000000001</v>
      </c>
      <c r="Q125" s="107"/>
      <c r="R125" s="162">
        <f>R126</f>
        <v>6.2953889</v>
      </c>
      <c r="S125" s="107"/>
      <c r="T125" s="163">
        <f>T126</f>
        <v>3.018775</v>
      </c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T125" s="89" t="s">
        <v>70</v>
      </c>
      <c r="AU125" s="89" t="s">
        <v>140</v>
      </c>
      <c r="BK125" s="164">
        <f>BK126</f>
        <v>0</v>
      </c>
    </row>
    <row r="126" spans="2:63" s="165" customFormat="1" ht="25.9" customHeight="1">
      <c r="B126" s="166"/>
      <c r="D126" s="167" t="s">
        <v>70</v>
      </c>
      <c r="E126" s="168" t="s">
        <v>159</v>
      </c>
      <c r="F126" s="168" t="s">
        <v>160</v>
      </c>
      <c r="J126" s="169">
        <f>BK126</f>
        <v>0</v>
      </c>
      <c r="L126" s="166"/>
      <c r="M126" s="170"/>
      <c r="N126" s="171"/>
      <c r="O126" s="171"/>
      <c r="P126" s="172">
        <f>P127+P135+P142+P148</f>
        <v>5.160143000000001</v>
      </c>
      <c r="Q126" s="171"/>
      <c r="R126" s="172">
        <f>R127+R135+R142+R148</f>
        <v>6.2953889</v>
      </c>
      <c r="S126" s="171"/>
      <c r="T126" s="173">
        <f>T127+T135+T142+T148</f>
        <v>3.018775</v>
      </c>
      <c r="AR126" s="167" t="s">
        <v>78</v>
      </c>
      <c r="AT126" s="174" t="s">
        <v>70</v>
      </c>
      <c r="AU126" s="174" t="s">
        <v>71</v>
      </c>
      <c r="AY126" s="167" t="s">
        <v>161</v>
      </c>
      <c r="BK126" s="175">
        <f>BK127+BK135+BK142+BK148</f>
        <v>0</v>
      </c>
    </row>
    <row r="127" spans="2:63" s="165" customFormat="1" ht="22.9" customHeight="1">
      <c r="B127" s="166"/>
      <c r="D127" s="167" t="s">
        <v>70</v>
      </c>
      <c r="E127" s="176" t="s">
        <v>78</v>
      </c>
      <c r="F127" s="176" t="s">
        <v>162</v>
      </c>
      <c r="J127" s="177">
        <f>BK127</f>
        <v>0</v>
      </c>
      <c r="L127" s="166"/>
      <c r="M127" s="170"/>
      <c r="N127" s="171"/>
      <c r="O127" s="171"/>
      <c r="P127" s="172">
        <f>SUM(P128:P134)</f>
        <v>3.33841</v>
      </c>
      <c r="Q127" s="171"/>
      <c r="R127" s="172">
        <f>SUM(R128:R134)</f>
        <v>0</v>
      </c>
      <c r="S127" s="171"/>
      <c r="T127" s="173">
        <f>SUM(T128:T134)</f>
        <v>3.018775</v>
      </c>
      <c r="AR127" s="167" t="s">
        <v>78</v>
      </c>
      <c r="AT127" s="174" t="s">
        <v>70</v>
      </c>
      <c r="AU127" s="174" t="s">
        <v>78</v>
      </c>
      <c r="AY127" s="167" t="s">
        <v>161</v>
      </c>
      <c r="BK127" s="175">
        <f>SUM(BK128:BK134)</f>
        <v>0</v>
      </c>
    </row>
    <row r="128" spans="1:65" s="99" customFormat="1" ht="62.65" customHeight="1">
      <c r="A128" s="96"/>
      <c r="B128" s="97"/>
      <c r="C128" s="178" t="s">
        <v>78</v>
      </c>
      <c r="D128" s="178" t="s">
        <v>163</v>
      </c>
      <c r="E128" s="179" t="s">
        <v>164</v>
      </c>
      <c r="F128" s="180" t="s">
        <v>165</v>
      </c>
      <c r="G128" s="181" t="s">
        <v>166</v>
      </c>
      <c r="H128" s="182">
        <v>35.515</v>
      </c>
      <c r="I128" s="377">
        <v>0</v>
      </c>
      <c r="J128" s="183">
        <f>ROUND(I128*H128,2)</f>
        <v>0</v>
      </c>
      <c r="K128" s="184"/>
      <c r="L128" s="97"/>
      <c r="M128" s="185" t="s">
        <v>1</v>
      </c>
      <c r="N128" s="186" t="s">
        <v>36</v>
      </c>
      <c r="O128" s="187">
        <v>0.079</v>
      </c>
      <c r="P128" s="187">
        <f>O128*H128</f>
        <v>2.805685</v>
      </c>
      <c r="Q128" s="187">
        <v>0</v>
      </c>
      <c r="R128" s="187">
        <f>Q128*H128</f>
        <v>0</v>
      </c>
      <c r="S128" s="187">
        <v>0.085</v>
      </c>
      <c r="T128" s="188">
        <f>S128*H128</f>
        <v>3.018775</v>
      </c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R128" s="189" t="s">
        <v>167</v>
      </c>
      <c r="AT128" s="189" t="s">
        <v>163</v>
      </c>
      <c r="AU128" s="189" t="s">
        <v>80</v>
      </c>
      <c r="AY128" s="89" t="s">
        <v>161</v>
      </c>
      <c r="BE128" s="190">
        <f>IF(N128="základní",J128,0)</f>
        <v>0</v>
      </c>
      <c r="BF128" s="190">
        <f>IF(N128="snížená",J128,0)</f>
        <v>0</v>
      </c>
      <c r="BG128" s="190">
        <f>IF(N128="zákl. přenesená",J128,0)</f>
        <v>0</v>
      </c>
      <c r="BH128" s="190">
        <f>IF(N128="sníž. přenesená",J128,0)</f>
        <v>0</v>
      </c>
      <c r="BI128" s="190">
        <f>IF(N128="nulová",J128,0)</f>
        <v>0</v>
      </c>
      <c r="BJ128" s="89" t="s">
        <v>78</v>
      </c>
      <c r="BK128" s="190">
        <f>ROUND(I128*H128,2)</f>
        <v>0</v>
      </c>
      <c r="BL128" s="89" t="s">
        <v>167</v>
      </c>
      <c r="BM128" s="189" t="s">
        <v>168</v>
      </c>
    </row>
    <row r="129" spans="2:51" s="191" customFormat="1" ht="22.5">
      <c r="B129" s="192"/>
      <c r="D129" s="193" t="s">
        <v>169</v>
      </c>
      <c r="E129" s="194" t="s">
        <v>1</v>
      </c>
      <c r="F129" s="195" t="s">
        <v>170</v>
      </c>
      <c r="H129" s="194" t="s">
        <v>1</v>
      </c>
      <c r="L129" s="192"/>
      <c r="M129" s="196"/>
      <c r="N129" s="197"/>
      <c r="O129" s="197"/>
      <c r="P129" s="197"/>
      <c r="Q129" s="197"/>
      <c r="R129" s="197"/>
      <c r="S129" s="197"/>
      <c r="T129" s="198"/>
      <c r="AT129" s="194" t="s">
        <v>169</v>
      </c>
      <c r="AU129" s="194" t="s">
        <v>80</v>
      </c>
      <c r="AV129" s="191" t="s">
        <v>78</v>
      </c>
      <c r="AW129" s="191" t="s">
        <v>28</v>
      </c>
      <c r="AX129" s="191" t="s">
        <v>71</v>
      </c>
      <c r="AY129" s="194" t="s">
        <v>161</v>
      </c>
    </row>
    <row r="130" spans="2:51" s="191" customFormat="1" ht="12">
      <c r="B130" s="192"/>
      <c r="D130" s="193" t="s">
        <v>169</v>
      </c>
      <c r="E130" s="194" t="s">
        <v>1</v>
      </c>
      <c r="F130" s="195" t="s">
        <v>171</v>
      </c>
      <c r="H130" s="194" t="s">
        <v>1</v>
      </c>
      <c r="L130" s="192"/>
      <c r="M130" s="196"/>
      <c r="N130" s="197"/>
      <c r="O130" s="197"/>
      <c r="P130" s="197"/>
      <c r="Q130" s="197"/>
      <c r="R130" s="197"/>
      <c r="S130" s="197"/>
      <c r="T130" s="198"/>
      <c r="AT130" s="194" t="s">
        <v>169</v>
      </c>
      <c r="AU130" s="194" t="s">
        <v>80</v>
      </c>
      <c r="AV130" s="191" t="s">
        <v>78</v>
      </c>
      <c r="AW130" s="191" t="s">
        <v>28</v>
      </c>
      <c r="AX130" s="191" t="s">
        <v>71</v>
      </c>
      <c r="AY130" s="194" t="s">
        <v>161</v>
      </c>
    </row>
    <row r="131" spans="2:51" s="199" customFormat="1" ht="12">
      <c r="B131" s="200"/>
      <c r="D131" s="193" t="s">
        <v>169</v>
      </c>
      <c r="E131" s="201" t="s">
        <v>1</v>
      </c>
      <c r="F131" s="202" t="s">
        <v>172</v>
      </c>
      <c r="H131" s="203">
        <v>29.64</v>
      </c>
      <c r="L131" s="200"/>
      <c r="M131" s="204"/>
      <c r="N131" s="205"/>
      <c r="O131" s="205"/>
      <c r="P131" s="205"/>
      <c r="Q131" s="205"/>
      <c r="R131" s="205"/>
      <c r="S131" s="205"/>
      <c r="T131" s="206"/>
      <c r="AT131" s="201" t="s">
        <v>169</v>
      </c>
      <c r="AU131" s="201" t="s">
        <v>80</v>
      </c>
      <c r="AV131" s="199" t="s">
        <v>80</v>
      </c>
      <c r="AW131" s="199" t="s">
        <v>28</v>
      </c>
      <c r="AX131" s="199" t="s">
        <v>71</v>
      </c>
      <c r="AY131" s="201" t="s">
        <v>161</v>
      </c>
    </row>
    <row r="132" spans="2:51" s="199" customFormat="1" ht="12">
      <c r="B132" s="200"/>
      <c r="D132" s="193" t="s">
        <v>169</v>
      </c>
      <c r="E132" s="201" t="s">
        <v>1</v>
      </c>
      <c r="F132" s="202" t="s">
        <v>173</v>
      </c>
      <c r="H132" s="203">
        <v>5.875</v>
      </c>
      <c r="L132" s="200"/>
      <c r="M132" s="204"/>
      <c r="N132" s="205"/>
      <c r="O132" s="205"/>
      <c r="P132" s="205"/>
      <c r="Q132" s="205"/>
      <c r="R132" s="205"/>
      <c r="S132" s="205"/>
      <c r="T132" s="206"/>
      <c r="AT132" s="201" t="s">
        <v>169</v>
      </c>
      <c r="AU132" s="201" t="s">
        <v>80</v>
      </c>
      <c r="AV132" s="199" t="s">
        <v>80</v>
      </c>
      <c r="AW132" s="199" t="s">
        <v>28</v>
      </c>
      <c r="AX132" s="199" t="s">
        <v>71</v>
      </c>
      <c r="AY132" s="201" t="s">
        <v>161</v>
      </c>
    </row>
    <row r="133" spans="2:51" s="207" customFormat="1" ht="12">
      <c r="B133" s="208"/>
      <c r="D133" s="193" t="s">
        <v>169</v>
      </c>
      <c r="E133" s="209" t="s">
        <v>1</v>
      </c>
      <c r="F133" s="210" t="s">
        <v>174</v>
      </c>
      <c r="H133" s="211">
        <v>35.515</v>
      </c>
      <c r="L133" s="208"/>
      <c r="M133" s="212"/>
      <c r="N133" s="213"/>
      <c r="O133" s="213"/>
      <c r="P133" s="213"/>
      <c r="Q133" s="213"/>
      <c r="R133" s="213"/>
      <c r="S133" s="213"/>
      <c r="T133" s="214"/>
      <c r="AT133" s="209" t="s">
        <v>169</v>
      </c>
      <c r="AU133" s="209" t="s">
        <v>80</v>
      </c>
      <c r="AV133" s="207" t="s">
        <v>167</v>
      </c>
      <c r="AW133" s="207" t="s">
        <v>28</v>
      </c>
      <c r="AX133" s="207" t="s">
        <v>78</v>
      </c>
      <c r="AY133" s="209" t="s">
        <v>161</v>
      </c>
    </row>
    <row r="134" spans="1:65" s="99" customFormat="1" ht="24.2" customHeight="1">
      <c r="A134" s="96"/>
      <c r="B134" s="97"/>
      <c r="C134" s="178" t="s">
        <v>80</v>
      </c>
      <c r="D134" s="178" t="s">
        <v>163</v>
      </c>
      <c r="E134" s="179" t="s">
        <v>175</v>
      </c>
      <c r="F134" s="180" t="s">
        <v>176</v>
      </c>
      <c r="G134" s="181" t="s">
        <v>166</v>
      </c>
      <c r="H134" s="182">
        <v>35.515</v>
      </c>
      <c r="I134" s="377">
        <v>0</v>
      </c>
      <c r="J134" s="183">
        <f>ROUND(I134*H134,2)</f>
        <v>0</v>
      </c>
      <c r="K134" s="184"/>
      <c r="L134" s="97"/>
      <c r="M134" s="185" t="s">
        <v>1</v>
      </c>
      <c r="N134" s="186" t="s">
        <v>36</v>
      </c>
      <c r="O134" s="187">
        <v>0.015</v>
      </c>
      <c r="P134" s="187">
        <f>O134*H134</f>
        <v>0.532725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R134" s="189" t="s">
        <v>167</v>
      </c>
      <c r="AT134" s="189" t="s">
        <v>163</v>
      </c>
      <c r="AU134" s="189" t="s">
        <v>80</v>
      </c>
      <c r="AY134" s="89" t="s">
        <v>161</v>
      </c>
      <c r="BE134" s="190">
        <f>IF(N134="základní",J134,0)</f>
        <v>0</v>
      </c>
      <c r="BF134" s="190">
        <f>IF(N134="snížená",J134,0)</f>
        <v>0</v>
      </c>
      <c r="BG134" s="190">
        <f>IF(N134="zákl. přenesená",J134,0)</f>
        <v>0</v>
      </c>
      <c r="BH134" s="190">
        <f>IF(N134="sníž. přenesená",J134,0)</f>
        <v>0</v>
      </c>
      <c r="BI134" s="190">
        <f>IF(N134="nulová",J134,0)</f>
        <v>0</v>
      </c>
      <c r="BJ134" s="89" t="s">
        <v>78</v>
      </c>
      <c r="BK134" s="190">
        <f>ROUND(I134*H134,2)</f>
        <v>0</v>
      </c>
      <c r="BL134" s="89" t="s">
        <v>167</v>
      </c>
      <c r="BM134" s="189" t="s">
        <v>177</v>
      </c>
    </row>
    <row r="135" spans="2:63" s="165" customFormat="1" ht="22.9" customHeight="1">
      <c r="B135" s="166"/>
      <c r="D135" s="167" t="s">
        <v>70</v>
      </c>
      <c r="E135" s="176" t="s">
        <v>178</v>
      </c>
      <c r="F135" s="176" t="s">
        <v>179</v>
      </c>
      <c r="J135" s="177">
        <f>BK135</f>
        <v>0</v>
      </c>
      <c r="L135" s="166"/>
      <c r="M135" s="170"/>
      <c r="N135" s="171"/>
      <c r="O135" s="171"/>
      <c r="P135" s="172">
        <f>SUM(P136:P141)</f>
        <v>0.78133</v>
      </c>
      <c r="Q135" s="171"/>
      <c r="R135" s="172">
        <f>SUM(R136:R141)</f>
        <v>6.2953889</v>
      </c>
      <c r="S135" s="171"/>
      <c r="T135" s="173">
        <f>SUM(T136:T141)</f>
        <v>0</v>
      </c>
      <c r="AR135" s="167" t="s">
        <v>78</v>
      </c>
      <c r="AT135" s="174" t="s">
        <v>70</v>
      </c>
      <c r="AU135" s="174" t="s">
        <v>78</v>
      </c>
      <c r="AY135" s="167" t="s">
        <v>161</v>
      </c>
      <c r="BK135" s="175">
        <f>SUM(BK136:BK141)</f>
        <v>0</v>
      </c>
    </row>
    <row r="136" spans="1:65" s="99" customFormat="1" ht="66.75" customHeight="1">
      <c r="A136" s="96"/>
      <c r="B136" s="97"/>
      <c r="C136" s="178" t="s">
        <v>180</v>
      </c>
      <c r="D136" s="178" t="s">
        <v>163</v>
      </c>
      <c r="E136" s="179" t="s">
        <v>181</v>
      </c>
      <c r="F136" s="180" t="s">
        <v>182</v>
      </c>
      <c r="G136" s="181" t="s">
        <v>166</v>
      </c>
      <c r="H136" s="182">
        <v>35.515</v>
      </c>
      <c r="I136" s="377">
        <v>0</v>
      </c>
      <c r="J136" s="183">
        <f>ROUND(I136*H136,2)</f>
        <v>0</v>
      </c>
      <c r="K136" s="184"/>
      <c r="L136" s="97"/>
      <c r="M136" s="185" t="s">
        <v>1</v>
      </c>
      <c r="N136" s="186" t="s">
        <v>36</v>
      </c>
      <c r="O136" s="187">
        <v>0.022</v>
      </c>
      <c r="P136" s="187">
        <f>O136*H136</f>
        <v>0.78133</v>
      </c>
      <c r="Q136" s="187">
        <v>0.17726</v>
      </c>
      <c r="R136" s="187">
        <f>Q136*H136</f>
        <v>6.2953889</v>
      </c>
      <c r="S136" s="187">
        <v>0</v>
      </c>
      <c r="T136" s="188">
        <f>S136*H136</f>
        <v>0</v>
      </c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R136" s="189" t="s">
        <v>167</v>
      </c>
      <c r="AT136" s="189" t="s">
        <v>163</v>
      </c>
      <c r="AU136" s="189" t="s">
        <v>80</v>
      </c>
      <c r="AY136" s="89" t="s">
        <v>161</v>
      </c>
      <c r="BE136" s="190">
        <f>IF(N136="základní",J136,0)</f>
        <v>0</v>
      </c>
      <c r="BF136" s="190">
        <f>IF(N136="snížená",J136,0)</f>
        <v>0</v>
      </c>
      <c r="BG136" s="190">
        <f>IF(N136="zákl. přenesená",J136,0)</f>
        <v>0</v>
      </c>
      <c r="BH136" s="190">
        <f>IF(N136="sníž. přenesená",J136,0)</f>
        <v>0</v>
      </c>
      <c r="BI136" s="190">
        <f>IF(N136="nulová",J136,0)</f>
        <v>0</v>
      </c>
      <c r="BJ136" s="89" t="s">
        <v>78</v>
      </c>
      <c r="BK136" s="190">
        <f>ROUND(I136*H136,2)</f>
        <v>0</v>
      </c>
      <c r="BL136" s="89" t="s">
        <v>167</v>
      </c>
      <c r="BM136" s="189" t="s">
        <v>183</v>
      </c>
    </row>
    <row r="137" spans="2:51" s="191" customFormat="1" ht="12">
      <c r="B137" s="192"/>
      <c r="D137" s="193" t="s">
        <v>169</v>
      </c>
      <c r="E137" s="194" t="s">
        <v>1</v>
      </c>
      <c r="F137" s="195" t="s">
        <v>184</v>
      </c>
      <c r="H137" s="194" t="s">
        <v>1</v>
      </c>
      <c r="L137" s="192"/>
      <c r="M137" s="196"/>
      <c r="N137" s="197"/>
      <c r="O137" s="197"/>
      <c r="P137" s="197"/>
      <c r="Q137" s="197"/>
      <c r="R137" s="197"/>
      <c r="S137" s="197"/>
      <c r="T137" s="198"/>
      <c r="AT137" s="194" t="s">
        <v>169</v>
      </c>
      <c r="AU137" s="194" t="s">
        <v>80</v>
      </c>
      <c r="AV137" s="191" t="s">
        <v>78</v>
      </c>
      <c r="AW137" s="191" t="s">
        <v>28</v>
      </c>
      <c r="AX137" s="191" t="s">
        <v>71</v>
      </c>
      <c r="AY137" s="194" t="s">
        <v>161</v>
      </c>
    </row>
    <row r="138" spans="2:51" s="191" customFormat="1" ht="12">
      <c r="B138" s="192"/>
      <c r="D138" s="193" t="s">
        <v>169</v>
      </c>
      <c r="E138" s="194" t="s">
        <v>1</v>
      </c>
      <c r="F138" s="195" t="s">
        <v>171</v>
      </c>
      <c r="H138" s="194" t="s">
        <v>1</v>
      </c>
      <c r="L138" s="192"/>
      <c r="M138" s="196"/>
      <c r="N138" s="197"/>
      <c r="O138" s="197"/>
      <c r="P138" s="197"/>
      <c r="Q138" s="197"/>
      <c r="R138" s="197"/>
      <c r="S138" s="197"/>
      <c r="T138" s="198"/>
      <c r="AT138" s="194" t="s">
        <v>169</v>
      </c>
      <c r="AU138" s="194" t="s">
        <v>80</v>
      </c>
      <c r="AV138" s="191" t="s">
        <v>78</v>
      </c>
      <c r="AW138" s="191" t="s">
        <v>28</v>
      </c>
      <c r="AX138" s="191" t="s">
        <v>71</v>
      </c>
      <c r="AY138" s="194" t="s">
        <v>161</v>
      </c>
    </row>
    <row r="139" spans="2:51" s="199" customFormat="1" ht="12">
      <c r="B139" s="200"/>
      <c r="D139" s="193" t="s">
        <v>169</v>
      </c>
      <c r="E139" s="201" t="s">
        <v>1</v>
      </c>
      <c r="F139" s="202" t="s">
        <v>172</v>
      </c>
      <c r="H139" s="203">
        <v>29.64</v>
      </c>
      <c r="L139" s="200"/>
      <c r="M139" s="204"/>
      <c r="N139" s="205"/>
      <c r="O139" s="205"/>
      <c r="P139" s="205"/>
      <c r="Q139" s="205"/>
      <c r="R139" s="205"/>
      <c r="S139" s="205"/>
      <c r="T139" s="206"/>
      <c r="AT139" s="201" t="s">
        <v>169</v>
      </c>
      <c r="AU139" s="201" t="s">
        <v>80</v>
      </c>
      <c r="AV139" s="199" t="s">
        <v>80</v>
      </c>
      <c r="AW139" s="199" t="s">
        <v>28</v>
      </c>
      <c r="AX139" s="199" t="s">
        <v>71</v>
      </c>
      <c r="AY139" s="201" t="s">
        <v>161</v>
      </c>
    </row>
    <row r="140" spans="2:51" s="199" customFormat="1" ht="12">
      <c r="B140" s="200"/>
      <c r="D140" s="193" t="s">
        <v>169</v>
      </c>
      <c r="E140" s="201" t="s">
        <v>1</v>
      </c>
      <c r="F140" s="202" t="s">
        <v>173</v>
      </c>
      <c r="H140" s="203">
        <v>5.875</v>
      </c>
      <c r="L140" s="200"/>
      <c r="M140" s="204"/>
      <c r="N140" s="205"/>
      <c r="O140" s="205"/>
      <c r="P140" s="205"/>
      <c r="Q140" s="205"/>
      <c r="R140" s="205"/>
      <c r="S140" s="205"/>
      <c r="T140" s="206"/>
      <c r="AT140" s="201" t="s">
        <v>169</v>
      </c>
      <c r="AU140" s="201" t="s">
        <v>80</v>
      </c>
      <c r="AV140" s="199" t="s">
        <v>80</v>
      </c>
      <c r="AW140" s="199" t="s">
        <v>28</v>
      </c>
      <c r="AX140" s="199" t="s">
        <v>71</v>
      </c>
      <c r="AY140" s="201" t="s">
        <v>161</v>
      </c>
    </row>
    <row r="141" spans="2:51" s="207" customFormat="1" ht="12">
      <c r="B141" s="208"/>
      <c r="D141" s="193" t="s">
        <v>169</v>
      </c>
      <c r="E141" s="209" t="s">
        <v>1</v>
      </c>
      <c r="F141" s="210" t="s">
        <v>174</v>
      </c>
      <c r="H141" s="211">
        <v>35.515</v>
      </c>
      <c r="L141" s="208"/>
      <c r="M141" s="212"/>
      <c r="N141" s="213"/>
      <c r="O141" s="213"/>
      <c r="P141" s="213"/>
      <c r="Q141" s="213"/>
      <c r="R141" s="213"/>
      <c r="S141" s="213"/>
      <c r="T141" s="214"/>
      <c r="AT141" s="209" t="s">
        <v>169</v>
      </c>
      <c r="AU141" s="209" t="s">
        <v>80</v>
      </c>
      <c r="AV141" s="207" t="s">
        <v>167</v>
      </c>
      <c r="AW141" s="207" t="s">
        <v>28</v>
      </c>
      <c r="AX141" s="207" t="s">
        <v>78</v>
      </c>
      <c r="AY141" s="209" t="s">
        <v>161</v>
      </c>
    </row>
    <row r="142" spans="2:63" s="165" customFormat="1" ht="22.9" customHeight="1">
      <c r="B142" s="166"/>
      <c r="D142" s="167" t="s">
        <v>70</v>
      </c>
      <c r="E142" s="176" t="s">
        <v>185</v>
      </c>
      <c r="F142" s="176" t="s">
        <v>186</v>
      </c>
      <c r="J142" s="177">
        <f>BK142</f>
        <v>0</v>
      </c>
      <c r="L142" s="166"/>
      <c r="M142" s="170"/>
      <c r="N142" s="171"/>
      <c r="O142" s="171"/>
      <c r="P142" s="172">
        <f>SUM(P143:P147)</f>
        <v>0.624933</v>
      </c>
      <c r="Q142" s="171"/>
      <c r="R142" s="172">
        <f>SUM(R143:R147)</f>
        <v>0</v>
      </c>
      <c r="S142" s="171"/>
      <c r="T142" s="173">
        <f>SUM(T143:T147)</f>
        <v>0</v>
      </c>
      <c r="AR142" s="167" t="s">
        <v>78</v>
      </c>
      <c r="AT142" s="174" t="s">
        <v>70</v>
      </c>
      <c r="AU142" s="174" t="s">
        <v>78</v>
      </c>
      <c r="AY142" s="167" t="s">
        <v>161</v>
      </c>
      <c r="BK142" s="175">
        <f>SUM(BK143:BK147)</f>
        <v>0</v>
      </c>
    </row>
    <row r="143" spans="1:65" s="99" customFormat="1" ht="37.9" customHeight="1">
      <c r="A143" s="96"/>
      <c r="B143" s="97"/>
      <c r="C143" s="178" t="s">
        <v>167</v>
      </c>
      <c r="D143" s="178" t="s">
        <v>163</v>
      </c>
      <c r="E143" s="179" t="s">
        <v>187</v>
      </c>
      <c r="F143" s="180" t="s">
        <v>188</v>
      </c>
      <c r="G143" s="181" t="s">
        <v>189</v>
      </c>
      <c r="H143" s="182">
        <v>3.019</v>
      </c>
      <c r="I143" s="377">
        <v>0</v>
      </c>
      <c r="J143" s="183">
        <f>ROUND(I143*H143,2)</f>
        <v>0</v>
      </c>
      <c r="K143" s="184"/>
      <c r="L143" s="97"/>
      <c r="M143" s="185" t="s">
        <v>1</v>
      </c>
      <c r="N143" s="186" t="s">
        <v>36</v>
      </c>
      <c r="O143" s="187">
        <v>0.03</v>
      </c>
      <c r="P143" s="187">
        <f>O143*H143</f>
        <v>0.09057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R143" s="189" t="s">
        <v>167</v>
      </c>
      <c r="AT143" s="189" t="s">
        <v>163</v>
      </c>
      <c r="AU143" s="189" t="s">
        <v>80</v>
      </c>
      <c r="AY143" s="89" t="s">
        <v>161</v>
      </c>
      <c r="BE143" s="190">
        <f>IF(N143="základní",J143,0)</f>
        <v>0</v>
      </c>
      <c r="BF143" s="190">
        <f>IF(N143="snížená",J143,0)</f>
        <v>0</v>
      </c>
      <c r="BG143" s="190">
        <f>IF(N143="zákl. přenesená",J143,0)</f>
        <v>0</v>
      </c>
      <c r="BH143" s="190">
        <f>IF(N143="sníž. přenesená",J143,0)</f>
        <v>0</v>
      </c>
      <c r="BI143" s="190">
        <f>IF(N143="nulová",J143,0)</f>
        <v>0</v>
      </c>
      <c r="BJ143" s="89" t="s">
        <v>78</v>
      </c>
      <c r="BK143" s="190">
        <f>ROUND(I143*H143,2)</f>
        <v>0</v>
      </c>
      <c r="BL143" s="89" t="s">
        <v>167</v>
      </c>
      <c r="BM143" s="189" t="s">
        <v>190</v>
      </c>
    </row>
    <row r="144" spans="1:65" s="99" customFormat="1" ht="37.9" customHeight="1">
      <c r="A144" s="96"/>
      <c r="B144" s="97"/>
      <c r="C144" s="178" t="s">
        <v>178</v>
      </c>
      <c r="D144" s="178" t="s">
        <v>163</v>
      </c>
      <c r="E144" s="179" t="s">
        <v>191</v>
      </c>
      <c r="F144" s="180" t="s">
        <v>192</v>
      </c>
      <c r="G144" s="181" t="s">
        <v>189</v>
      </c>
      <c r="H144" s="182">
        <v>27.171</v>
      </c>
      <c r="I144" s="377">
        <v>0</v>
      </c>
      <c r="J144" s="183">
        <f>ROUND(I144*H144,2)</f>
        <v>0</v>
      </c>
      <c r="K144" s="184"/>
      <c r="L144" s="97"/>
      <c r="M144" s="185" t="s">
        <v>1</v>
      </c>
      <c r="N144" s="186" t="s">
        <v>36</v>
      </c>
      <c r="O144" s="187">
        <v>0.002</v>
      </c>
      <c r="P144" s="187">
        <f>O144*H144</f>
        <v>0.054342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R144" s="189" t="s">
        <v>167</v>
      </c>
      <c r="AT144" s="189" t="s">
        <v>163</v>
      </c>
      <c r="AU144" s="189" t="s">
        <v>80</v>
      </c>
      <c r="AY144" s="89" t="s">
        <v>161</v>
      </c>
      <c r="BE144" s="190">
        <f>IF(N144="základní",J144,0)</f>
        <v>0</v>
      </c>
      <c r="BF144" s="190">
        <f>IF(N144="snížená",J144,0)</f>
        <v>0</v>
      </c>
      <c r="BG144" s="190">
        <f>IF(N144="zákl. přenesená",J144,0)</f>
        <v>0</v>
      </c>
      <c r="BH144" s="190">
        <f>IF(N144="sníž. přenesená",J144,0)</f>
        <v>0</v>
      </c>
      <c r="BI144" s="190">
        <f>IF(N144="nulová",J144,0)</f>
        <v>0</v>
      </c>
      <c r="BJ144" s="89" t="s">
        <v>78</v>
      </c>
      <c r="BK144" s="190">
        <f>ROUND(I144*H144,2)</f>
        <v>0</v>
      </c>
      <c r="BL144" s="89" t="s">
        <v>167</v>
      </c>
      <c r="BM144" s="189" t="s">
        <v>193</v>
      </c>
    </row>
    <row r="145" spans="2:51" s="191" customFormat="1" ht="22.5">
      <c r="B145" s="192"/>
      <c r="D145" s="193" t="s">
        <v>169</v>
      </c>
      <c r="E145" s="194" t="s">
        <v>1</v>
      </c>
      <c r="F145" s="195" t="s">
        <v>194</v>
      </c>
      <c r="H145" s="194" t="s">
        <v>1</v>
      </c>
      <c r="L145" s="192"/>
      <c r="M145" s="196"/>
      <c r="N145" s="197"/>
      <c r="O145" s="197"/>
      <c r="P145" s="197"/>
      <c r="Q145" s="197"/>
      <c r="R145" s="197"/>
      <c r="S145" s="197"/>
      <c r="T145" s="198"/>
      <c r="AT145" s="194" t="s">
        <v>169</v>
      </c>
      <c r="AU145" s="194" t="s">
        <v>80</v>
      </c>
      <c r="AV145" s="191" t="s">
        <v>78</v>
      </c>
      <c r="AW145" s="191" t="s">
        <v>28</v>
      </c>
      <c r="AX145" s="191" t="s">
        <v>71</v>
      </c>
      <c r="AY145" s="194" t="s">
        <v>161</v>
      </c>
    </row>
    <row r="146" spans="2:51" s="199" customFormat="1" ht="12">
      <c r="B146" s="200"/>
      <c r="D146" s="193" t="s">
        <v>169</v>
      </c>
      <c r="E146" s="201" t="s">
        <v>1</v>
      </c>
      <c r="F146" s="202" t="s">
        <v>195</v>
      </c>
      <c r="H146" s="203">
        <v>27.171</v>
      </c>
      <c r="L146" s="200"/>
      <c r="M146" s="204"/>
      <c r="N146" s="205"/>
      <c r="O146" s="205"/>
      <c r="P146" s="205"/>
      <c r="Q146" s="205"/>
      <c r="R146" s="205"/>
      <c r="S146" s="205"/>
      <c r="T146" s="206"/>
      <c r="AT146" s="201" t="s">
        <v>169</v>
      </c>
      <c r="AU146" s="201" t="s">
        <v>80</v>
      </c>
      <c r="AV146" s="199" t="s">
        <v>80</v>
      </c>
      <c r="AW146" s="199" t="s">
        <v>28</v>
      </c>
      <c r="AX146" s="199" t="s">
        <v>78</v>
      </c>
      <c r="AY146" s="201" t="s">
        <v>161</v>
      </c>
    </row>
    <row r="147" spans="1:65" s="99" customFormat="1" ht="24.2" customHeight="1">
      <c r="A147" s="96"/>
      <c r="B147" s="97"/>
      <c r="C147" s="178" t="s">
        <v>196</v>
      </c>
      <c r="D147" s="178" t="s">
        <v>163</v>
      </c>
      <c r="E147" s="179" t="s">
        <v>197</v>
      </c>
      <c r="F147" s="180" t="s">
        <v>198</v>
      </c>
      <c r="G147" s="181" t="s">
        <v>189</v>
      </c>
      <c r="H147" s="182">
        <v>3.019</v>
      </c>
      <c r="I147" s="377">
        <v>0</v>
      </c>
      <c r="J147" s="183">
        <f>ROUND(I147*H147,2)</f>
        <v>0</v>
      </c>
      <c r="K147" s="184"/>
      <c r="L147" s="97"/>
      <c r="M147" s="185" t="s">
        <v>1</v>
      </c>
      <c r="N147" s="186" t="s">
        <v>36</v>
      </c>
      <c r="O147" s="187">
        <v>0.159</v>
      </c>
      <c r="P147" s="187">
        <f>O147*H147</f>
        <v>0.48002100000000003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R147" s="189" t="s">
        <v>167</v>
      </c>
      <c r="AT147" s="189" t="s">
        <v>163</v>
      </c>
      <c r="AU147" s="189" t="s">
        <v>80</v>
      </c>
      <c r="AY147" s="89" t="s">
        <v>161</v>
      </c>
      <c r="BE147" s="190">
        <f>IF(N147="základní",J147,0)</f>
        <v>0</v>
      </c>
      <c r="BF147" s="190">
        <f>IF(N147="snížená",J147,0)</f>
        <v>0</v>
      </c>
      <c r="BG147" s="190">
        <f>IF(N147="zákl. přenesená",J147,0)</f>
        <v>0</v>
      </c>
      <c r="BH147" s="190">
        <f>IF(N147="sníž. přenesená",J147,0)</f>
        <v>0</v>
      </c>
      <c r="BI147" s="190">
        <f>IF(N147="nulová",J147,0)</f>
        <v>0</v>
      </c>
      <c r="BJ147" s="89" t="s">
        <v>78</v>
      </c>
      <c r="BK147" s="190">
        <f>ROUND(I147*H147,2)</f>
        <v>0</v>
      </c>
      <c r="BL147" s="89" t="s">
        <v>167</v>
      </c>
      <c r="BM147" s="189" t="s">
        <v>199</v>
      </c>
    </row>
    <row r="148" spans="2:63" s="165" customFormat="1" ht="22.9" customHeight="1">
      <c r="B148" s="166"/>
      <c r="D148" s="167" t="s">
        <v>70</v>
      </c>
      <c r="E148" s="176" t="s">
        <v>200</v>
      </c>
      <c r="F148" s="176" t="s">
        <v>201</v>
      </c>
      <c r="J148" s="177">
        <f>BK148</f>
        <v>0</v>
      </c>
      <c r="L148" s="166"/>
      <c r="M148" s="170"/>
      <c r="N148" s="171"/>
      <c r="O148" s="171"/>
      <c r="P148" s="172">
        <f>P149</f>
        <v>0.41547</v>
      </c>
      <c r="Q148" s="171"/>
      <c r="R148" s="172">
        <f>R149</f>
        <v>0</v>
      </c>
      <c r="S148" s="171"/>
      <c r="T148" s="173">
        <f>T149</f>
        <v>0</v>
      </c>
      <c r="AR148" s="167" t="s">
        <v>78</v>
      </c>
      <c r="AT148" s="174" t="s">
        <v>70</v>
      </c>
      <c r="AU148" s="174" t="s">
        <v>78</v>
      </c>
      <c r="AY148" s="167" t="s">
        <v>161</v>
      </c>
      <c r="BK148" s="175">
        <f>BK149</f>
        <v>0</v>
      </c>
    </row>
    <row r="149" spans="1:65" s="99" customFormat="1" ht="44.25" customHeight="1">
      <c r="A149" s="96"/>
      <c r="B149" s="97"/>
      <c r="C149" s="178" t="s">
        <v>202</v>
      </c>
      <c r="D149" s="178" t="s">
        <v>163</v>
      </c>
      <c r="E149" s="179" t="s">
        <v>203</v>
      </c>
      <c r="F149" s="180" t="s">
        <v>204</v>
      </c>
      <c r="G149" s="181" t="s">
        <v>189</v>
      </c>
      <c r="H149" s="182">
        <v>6.295</v>
      </c>
      <c r="I149" s="377">
        <v>0</v>
      </c>
      <c r="J149" s="183">
        <f>ROUND(I149*H149,2)</f>
        <v>0</v>
      </c>
      <c r="K149" s="184"/>
      <c r="L149" s="97"/>
      <c r="M149" s="215" t="s">
        <v>1</v>
      </c>
      <c r="N149" s="216" t="s">
        <v>36</v>
      </c>
      <c r="O149" s="217">
        <v>0.066</v>
      </c>
      <c r="P149" s="217">
        <f>O149*H149</f>
        <v>0.41547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R149" s="189" t="s">
        <v>167</v>
      </c>
      <c r="AT149" s="189" t="s">
        <v>163</v>
      </c>
      <c r="AU149" s="189" t="s">
        <v>80</v>
      </c>
      <c r="AY149" s="89" t="s">
        <v>161</v>
      </c>
      <c r="BE149" s="190">
        <f>IF(N149="základní",J149,0)</f>
        <v>0</v>
      </c>
      <c r="BF149" s="190">
        <f>IF(N149="snížená",J149,0)</f>
        <v>0</v>
      </c>
      <c r="BG149" s="190">
        <f>IF(N149="zákl. přenesená",J149,0)</f>
        <v>0</v>
      </c>
      <c r="BH149" s="190">
        <f>IF(N149="sníž. přenesená",J149,0)</f>
        <v>0</v>
      </c>
      <c r="BI149" s="190">
        <f>IF(N149="nulová",J149,0)</f>
        <v>0</v>
      </c>
      <c r="BJ149" s="89" t="s">
        <v>78</v>
      </c>
      <c r="BK149" s="190">
        <f>ROUND(I149*H149,2)</f>
        <v>0</v>
      </c>
      <c r="BL149" s="89" t="s">
        <v>167</v>
      </c>
      <c r="BM149" s="189" t="s">
        <v>205</v>
      </c>
    </row>
    <row r="150" spans="1:31" s="99" customFormat="1" ht="6.95" customHeight="1">
      <c r="A150" s="96"/>
      <c r="B150" s="128"/>
      <c r="C150" s="129"/>
      <c r="D150" s="129"/>
      <c r="E150" s="129"/>
      <c r="F150" s="129"/>
      <c r="G150" s="129"/>
      <c r="H150" s="129"/>
      <c r="I150" s="129"/>
      <c r="J150" s="129"/>
      <c r="K150" s="129"/>
      <c r="L150" s="97"/>
      <c r="M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</row>
  </sheetData>
  <sheetProtection algorithmName="SHA-512" hashValue="I3iIwzahQtHpupg67qA/7V0A/xrZGskZKMyfLamJtlu6w97kUt5r6bTsZHRlQfHzIqx90IKthTf6Wn6P7CbTNg==" saltValue="NC3YsoxwHPAmE0Gfo88cFw==" spinCount="100000" sheet="1" objects="1" scenarios="1" selectLockedCells="1"/>
  <autoFilter ref="C124:K149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0"/>
  <sheetViews>
    <sheetView showGridLines="0" workbookViewId="0" topLeftCell="A133">
      <selection activeCell="I149" sqref="I149"/>
    </sheetView>
  </sheetViews>
  <sheetFormatPr defaultColWidth="9.140625" defaultRowHeight="12"/>
  <cols>
    <col min="1" max="1" width="8.28125" style="85" customWidth="1"/>
    <col min="2" max="2" width="1.1484375" style="85" customWidth="1"/>
    <col min="3" max="3" width="4.140625" style="85" customWidth="1"/>
    <col min="4" max="4" width="4.28125" style="85" customWidth="1"/>
    <col min="5" max="5" width="17.140625" style="85" customWidth="1"/>
    <col min="6" max="6" width="50.8515625" style="85" customWidth="1"/>
    <col min="7" max="7" width="7.421875" style="85" customWidth="1"/>
    <col min="8" max="8" width="14.00390625" style="85" customWidth="1"/>
    <col min="9" max="9" width="15.8515625" style="85" customWidth="1"/>
    <col min="10" max="10" width="22.28125" style="85" customWidth="1"/>
    <col min="11" max="11" width="22.28125" style="85" hidden="1" customWidth="1"/>
    <col min="12" max="12" width="9.28125" style="85" customWidth="1"/>
    <col min="13" max="13" width="10.8515625" style="85" hidden="1" customWidth="1"/>
    <col min="14" max="14" width="9.28125" style="85" hidden="1" customWidth="1"/>
    <col min="15" max="20" width="14.140625" style="85" hidden="1" customWidth="1"/>
    <col min="21" max="21" width="16.28125" style="85" hidden="1" customWidth="1"/>
    <col min="22" max="22" width="12.28125" style="85" customWidth="1"/>
    <col min="23" max="23" width="16.28125" style="85" customWidth="1"/>
    <col min="24" max="24" width="12.28125" style="85" customWidth="1"/>
    <col min="25" max="25" width="15.00390625" style="85" customWidth="1"/>
    <col min="26" max="26" width="11.00390625" style="85" customWidth="1"/>
    <col min="27" max="27" width="15.00390625" style="85" customWidth="1"/>
    <col min="28" max="28" width="16.28125" style="85" customWidth="1"/>
    <col min="29" max="29" width="11.00390625" style="85" customWidth="1"/>
    <col min="30" max="30" width="15.00390625" style="85" customWidth="1"/>
    <col min="31" max="31" width="16.28125" style="85" customWidth="1"/>
    <col min="32" max="43" width="9.28125" style="85" customWidth="1"/>
    <col min="44" max="65" width="9.28125" style="85" hidden="1" customWidth="1"/>
    <col min="66" max="16384" width="9.28125" style="85" customWidth="1"/>
  </cols>
  <sheetData>
    <row r="1" ht="12"/>
    <row r="2" spans="12:46" ht="36.95" customHeight="1">
      <c r="L2" s="423" t="s">
        <v>5</v>
      </c>
      <c r="M2" s="424"/>
      <c r="N2" s="424"/>
      <c r="O2" s="424"/>
      <c r="P2" s="424"/>
      <c r="Q2" s="424"/>
      <c r="R2" s="424"/>
      <c r="S2" s="424"/>
      <c r="T2" s="424"/>
      <c r="U2" s="424"/>
      <c r="V2" s="424"/>
      <c r="AT2" s="89" t="s">
        <v>88</v>
      </c>
    </row>
    <row r="3" spans="2:46" ht="6.95" customHeight="1">
      <c r="B3" s="90"/>
      <c r="C3" s="91"/>
      <c r="D3" s="91"/>
      <c r="E3" s="91"/>
      <c r="F3" s="91"/>
      <c r="G3" s="91"/>
      <c r="H3" s="91"/>
      <c r="I3" s="91"/>
      <c r="J3" s="91"/>
      <c r="K3" s="91"/>
      <c r="L3" s="92"/>
      <c r="AT3" s="89" t="s">
        <v>80</v>
      </c>
    </row>
    <row r="4" spans="2:46" ht="24.95" customHeight="1">
      <c r="B4" s="92"/>
      <c r="D4" s="93" t="s">
        <v>131</v>
      </c>
      <c r="L4" s="92"/>
      <c r="M4" s="94" t="s">
        <v>10</v>
      </c>
      <c r="AT4" s="89" t="s">
        <v>3</v>
      </c>
    </row>
    <row r="5" spans="2:12" ht="6.95" customHeight="1">
      <c r="B5" s="92"/>
      <c r="L5" s="92"/>
    </row>
    <row r="6" spans="2:12" ht="12" customHeight="1">
      <c r="B6" s="92"/>
      <c r="D6" s="95" t="s">
        <v>14</v>
      </c>
      <c r="L6" s="92"/>
    </row>
    <row r="7" spans="2:12" ht="16.5" customHeight="1">
      <c r="B7" s="92"/>
      <c r="E7" s="425" t="str">
        <f>'Rekapitulace stavby'!K6</f>
        <v>Obnova parkových cest v Liberci</v>
      </c>
      <c r="F7" s="426"/>
      <c r="G7" s="426"/>
      <c r="H7" s="426"/>
      <c r="L7" s="92"/>
    </row>
    <row r="8" spans="2:12" ht="12" customHeight="1">
      <c r="B8" s="92"/>
      <c r="D8" s="95" t="s">
        <v>132</v>
      </c>
      <c r="L8" s="92"/>
    </row>
    <row r="9" spans="1:31" s="99" customFormat="1" ht="16.5" customHeight="1">
      <c r="A9" s="96"/>
      <c r="B9" s="97"/>
      <c r="C9" s="96"/>
      <c r="D9" s="96"/>
      <c r="E9" s="425" t="s">
        <v>133</v>
      </c>
      <c r="F9" s="422"/>
      <c r="G9" s="422"/>
      <c r="H9" s="422"/>
      <c r="I9" s="96"/>
      <c r="J9" s="96"/>
      <c r="K9" s="96"/>
      <c r="L9" s="98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</row>
    <row r="10" spans="1:31" s="99" customFormat="1" ht="12" customHeight="1">
      <c r="A10" s="96"/>
      <c r="B10" s="97"/>
      <c r="C10" s="96"/>
      <c r="D10" s="95" t="s">
        <v>134</v>
      </c>
      <c r="E10" s="96"/>
      <c r="F10" s="96"/>
      <c r="G10" s="96"/>
      <c r="H10" s="96"/>
      <c r="I10" s="96"/>
      <c r="J10" s="96"/>
      <c r="K10" s="96"/>
      <c r="L10" s="98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s="99" customFormat="1" ht="30" customHeight="1">
      <c r="A11" s="96"/>
      <c r="B11" s="97"/>
      <c r="C11" s="96"/>
      <c r="D11" s="96"/>
      <c r="E11" s="421" t="s">
        <v>206</v>
      </c>
      <c r="F11" s="422"/>
      <c r="G11" s="422"/>
      <c r="H11" s="422"/>
      <c r="I11" s="96"/>
      <c r="J11" s="96"/>
      <c r="K11" s="96"/>
      <c r="L11" s="98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s="99" customFormat="1" ht="12">
      <c r="A12" s="96"/>
      <c r="B12" s="97"/>
      <c r="C12" s="96"/>
      <c r="D12" s="96"/>
      <c r="E12" s="96"/>
      <c r="F12" s="96"/>
      <c r="G12" s="96"/>
      <c r="H12" s="96"/>
      <c r="I12" s="96"/>
      <c r="J12" s="96"/>
      <c r="K12" s="96"/>
      <c r="L12" s="98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</row>
    <row r="13" spans="1:31" s="99" customFormat="1" ht="12" customHeight="1">
      <c r="A13" s="96"/>
      <c r="B13" s="97"/>
      <c r="C13" s="96"/>
      <c r="D13" s="95" t="s">
        <v>16</v>
      </c>
      <c r="E13" s="96"/>
      <c r="F13" s="100" t="s">
        <v>1</v>
      </c>
      <c r="G13" s="96"/>
      <c r="H13" s="96"/>
      <c r="I13" s="95" t="s">
        <v>17</v>
      </c>
      <c r="J13" s="100" t="s">
        <v>1</v>
      </c>
      <c r="K13" s="96"/>
      <c r="L13" s="98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s="99" customFormat="1" ht="12" customHeight="1">
      <c r="A14" s="96"/>
      <c r="B14" s="97"/>
      <c r="C14" s="96"/>
      <c r="D14" s="95" t="s">
        <v>18</v>
      </c>
      <c r="E14" s="96"/>
      <c r="F14" s="100" t="s">
        <v>19</v>
      </c>
      <c r="G14" s="96"/>
      <c r="H14" s="96"/>
      <c r="I14" s="95" t="s">
        <v>20</v>
      </c>
      <c r="J14" s="101" t="str">
        <f>'Rekapitulace stavby'!AN8</f>
        <v>vyplň údaj</v>
      </c>
      <c r="K14" s="96"/>
      <c r="L14" s="98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s="99" customFormat="1" ht="10.9" customHeight="1">
      <c r="A15" s="96"/>
      <c r="B15" s="97"/>
      <c r="C15" s="96"/>
      <c r="D15" s="96"/>
      <c r="E15" s="96"/>
      <c r="F15" s="96"/>
      <c r="G15" s="96"/>
      <c r="H15" s="96"/>
      <c r="I15" s="96"/>
      <c r="J15" s="96"/>
      <c r="K15" s="96"/>
      <c r="L15" s="98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s="99" customFormat="1" ht="12" customHeight="1">
      <c r="A16" s="96"/>
      <c r="B16" s="97"/>
      <c r="C16" s="96"/>
      <c r="D16" s="95" t="s">
        <v>21</v>
      </c>
      <c r="E16" s="96"/>
      <c r="F16" s="96"/>
      <c r="G16" s="96"/>
      <c r="H16" s="96"/>
      <c r="I16" s="95" t="s">
        <v>22</v>
      </c>
      <c r="J16" s="100" t="s">
        <v>1</v>
      </c>
      <c r="K16" s="96"/>
      <c r="L16" s="98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s="99" customFormat="1" ht="18" customHeight="1">
      <c r="A17" s="96"/>
      <c r="B17" s="97"/>
      <c r="C17" s="96"/>
      <c r="D17" s="96"/>
      <c r="E17" s="100" t="s">
        <v>23</v>
      </c>
      <c r="F17" s="96"/>
      <c r="G17" s="96"/>
      <c r="H17" s="96"/>
      <c r="I17" s="95" t="s">
        <v>24</v>
      </c>
      <c r="J17" s="100" t="s">
        <v>1</v>
      </c>
      <c r="K17" s="96"/>
      <c r="L17" s="98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1" s="99" customFormat="1" ht="6.95" customHeight="1">
      <c r="A18" s="96"/>
      <c r="B18" s="97"/>
      <c r="C18" s="96"/>
      <c r="D18" s="96"/>
      <c r="E18" s="96"/>
      <c r="F18" s="96"/>
      <c r="G18" s="96"/>
      <c r="H18" s="96"/>
      <c r="I18" s="96"/>
      <c r="J18" s="96"/>
      <c r="K18" s="96"/>
      <c r="L18" s="98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1:31" s="99" customFormat="1" ht="12" customHeight="1">
      <c r="A19" s="96"/>
      <c r="B19" s="97"/>
      <c r="C19" s="96"/>
      <c r="D19" s="95" t="s">
        <v>25</v>
      </c>
      <c r="E19" s="96"/>
      <c r="F19" s="96"/>
      <c r="G19" s="96"/>
      <c r="H19" s="96"/>
      <c r="I19" s="95" t="s">
        <v>22</v>
      </c>
      <c r="J19" s="102" t="str">
        <f>'Rekapitulace stavby'!AN13</f>
        <v>vyplň údaj</v>
      </c>
      <c r="K19" s="96"/>
      <c r="L19" s="98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1:31" s="99" customFormat="1" ht="18" customHeight="1">
      <c r="A20" s="96"/>
      <c r="B20" s="97"/>
      <c r="C20" s="96"/>
      <c r="D20" s="96"/>
      <c r="E20" s="427" t="str">
        <f>'Rekapitulace stavby'!D14</f>
        <v>vyplň údaj</v>
      </c>
      <c r="F20" s="427"/>
      <c r="G20" s="427"/>
      <c r="H20" s="427"/>
      <c r="I20" s="95" t="s">
        <v>24</v>
      </c>
      <c r="J20" s="102" t="str">
        <f>'Rekapitulace stavby'!AN14</f>
        <v>vyplň údaj</v>
      </c>
      <c r="K20" s="96"/>
      <c r="L20" s="98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1:31" s="99" customFormat="1" ht="6.95" customHeight="1">
      <c r="A21" s="96"/>
      <c r="B21" s="97"/>
      <c r="C21" s="96"/>
      <c r="D21" s="96"/>
      <c r="E21" s="96"/>
      <c r="F21" s="96"/>
      <c r="G21" s="96"/>
      <c r="H21" s="96"/>
      <c r="I21" s="96"/>
      <c r="J21" s="96"/>
      <c r="K21" s="96"/>
      <c r="L21" s="98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1:31" s="99" customFormat="1" ht="12" customHeight="1">
      <c r="A22" s="96"/>
      <c r="B22" s="97"/>
      <c r="C22" s="96"/>
      <c r="D22" s="95" t="s">
        <v>27</v>
      </c>
      <c r="E22" s="96"/>
      <c r="F22" s="96"/>
      <c r="G22" s="96"/>
      <c r="H22" s="96"/>
      <c r="I22" s="95" t="s">
        <v>22</v>
      </c>
      <c r="J22" s="100" t="str">
        <f>IF('Rekapitulace stavby'!AN16="","",'Rekapitulace stavby'!AN16)</f>
        <v/>
      </c>
      <c r="K22" s="96"/>
      <c r="L22" s="98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1:31" s="99" customFormat="1" ht="18" customHeight="1">
      <c r="A23" s="96"/>
      <c r="B23" s="97"/>
      <c r="C23" s="96"/>
      <c r="D23" s="96"/>
      <c r="E23" s="100" t="str">
        <f>IF('Rekapitulace stavby'!E17="","",'Rekapitulace stavby'!E17)</f>
        <v xml:space="preserve"> </v>
      </c>
      <c r="F23" s="96"/>
      <c r="G23" s="96"/>
      <c r="H23" s="96"/>
      <c r="I23" s="95" t="s">
        <v>24</v>
      </c>
      <c r="J23" s="100" t="str">
        <f>IF('Rekapitulace stavby'!AN17="","",'Rekapitulace stavby'!AN17)</f>
        <v/>
      </c>
      <c r="K23" s="96"/>
      <c r="L23" s="98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</row>
    <row r="24" spans="1:31" s="99" customFormat="1" ht="6.95" customHeight="1">
      <c r="A24" s="96"/>
      <c r="B24" s="97"/>
      <c r="C24" s="96"/>
      <c r="D24" s="96"/>
      <c r="E24" s="96"/>
      <c r="F24" s="96"/>
      <c r="G24" s="96"/>
      <c r="H24" s="96"/>
      <c r="I24" s="96"/>
      <c r="J24" s="96"/>
      <c r="K24" s="96"/>
      <c r="L24" s="98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</row>
    <row r="25" spans="1:31" s="99" customFormat="1" ht="12" customHeight="1">
      <c r="A25" s="96"/>
      <c r="B25" s="97"/>
      <c r="C25" s="96"/>
      <c r="D25" s="95" t="s">
        <v>29</v>
      </c>
      <c r="E25" s="96"/>
      <c r="F25" s="96"/>
      <c r="G25" s="96"/>
      <c r="H25" s="96"/>
      <c r="I25" s="95" t="s">
        <v>22</v>
      </c>
      <c r="J25" s="100" t="str">
        <f>IF('Rekapitulace stavby'!AN19="","",'Rekapitulace stavby'!AN19)</f>
        <v/>
      </c>
      <c r="K25" s="96"/>
      <c r="L25" s="98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s="99" customFormat="1" ht="18" customHeight="1">
      <c r="A26" s="96"/>
      <c r="B26" s="97"/>
      <c r="C26" s="96"/>
      <c r="D26" s="96"/>
      <c r="E26" s="100" t="str">
        <f>IF('Rekapitulace stavby'!E20="","",'Rekapitulace stavby'!E20)</f>
        <v xml:space="preserve"> </v>
      </c>
      <c r="F26" s="96"/>
      <c r="G26" s="96"/>
      <c r="H26" s="96"/>
      <c r="I26" s="95" t="s">
        <v>24</v>
      </c>
      <c r="J26" s="100" t="str">
        <f>IF('Rekapitulace stavby'!AN20="","",'Rekapitulace stavby'!AN20)</f>
        <v/>
      </c>
      <c r="K26" s="96"/>
      <c r="L26" s="98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1:31" s="99" customFormat="1" ht="6.95" customHeight="1">
      <c r="A27" s="96"/>
      <c r="B27" s="97"/>
      <c r="C27" s="96"/>
      <c r="D27" s="96"/>
      <c r="E27" s="96"/>
      <c r="F27" s="96"/>
      <c r="G27" s="96"/>
      <c r="H27" s="96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99" customFormat="1" ht="12" customHeight="1">
      <c r="A28" s="96"/>
      <c r="B28" s="97"/>
      <c r="C28" s="96"/>
      <c r="D28" s="95" t="s">
        <v>30</v>
      </c>
      <c r="E28" s="96"/>
      <c r="F28" s="96"/>
      <c r="G28" s="96"/>
      <c r="H28" s="96"/>
      <c r="I28" s="96"/>
      <c r="J28" s="96"/>
      <c r="K28" s="96"/>
      <c r="L28" s="98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1:31" s="106" customFormat="1" ht="16.5" customHeight="1">
      <c r="A29" s="103"/>
      <c r="B29" s="104"/>
      <c r="C29" s="103"/>
      <c r="D29" s="103"/>
      <c r="E29" s="428" t="s">
        <v>1</v>
      </c>
      <c r="F29" s="428"/>
      <c r="G29" s="428"/>
      <c r="H29" s="42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99" customFormat="1" ht="6.95" customHeight="1">
      <c r="A30" s="96"/>
      <c r="B30" s="97"/>
      <c r="C30" s="96"/>
      <c r="D30" s="96"/>
      <c r="E30" s="96"/>
      <c r="F30" s="96"/>
      <c r="G30" s="96"/>
      <c r="H30" s="96"/>
      <c r="I30" s="96"/>
      <c r="J30" s="96"/>
      <c r="K30" s="96"/>
      <c r="L30" s="98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</row>
    <row r="31" spans="1:31" s="99" customFormat="1" ht="6.95" customHeight="1">
      <c r="A31" s="96"/>
      <c r="B31" s="97"/>
      <c r="C31" s="96"/>
      <c r="D31" s="107"/>
      <c r="E31" s="107"/>
      <c r="F31" s="107"/>
      <c r="G31" s="107"/>
      <c r="H31" s="107"/>
      <c r="I31" s="107"/>
      <c r="J31" s="107"/>
      <c r="K31" s="107"/>
      <c r="L31" s="98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</row>
    <row r="32" spans="1:31" s="99" customFormat="1" ht="25.35" customHeight="1">
      <c r="A32" s="96"/>
      <c r="B32" s="97"/>
      <c r="C32" s="96"/>
      <c r="D32" s="108" t="s">
        <v>31</v>
      </c>
      <c r="E32" s="96"/>
      <c r="F32" s="96"/>
      <c r="G32" s="96"/>
      <c r="H32" s="96"/>
      <c r="I32" s="96"/>
      <c r="J32" s="109">
        <f>ROUND(J125,2)</f>
        <v>0</v>
      </c>
      <c r="K32" s="96"/>
      <c r="L32" s="98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</row>
    <row r="33" spans="1:31" s="99" customFormat="1" ht="6.95" customHeight="1">
      <c r="A33" s="96"/>
      <c r="B33" s="97"/>
      <c r="C33" s="96"/>
      <c r="D33" s="107"/>
      <c r="E33" s="107"/>
      <c r="F33" s="107"/>
      <c r="G33" s="107"/>
      <c r="H33" s="107"/>
      <c r="I33" s="107"/>
      <c r="J33" s="107"/>
      <c r="K33" s="107"/>
      <c r="L33" s="98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</row>
    <row r="34" spans="1:31" s="99" customFormat="1" ht="14.45" customHeight="1">
      <c r="A34" s="96"/>
      <c r="B34" s="97"/>
      <c r="C34" s="96"/>
      <c r="D34" s="96"/>
      <c r="E34" s="96"/>
      <c r="F34" s="110" t="s">
        <v>33</v>
      </c>
      <c r="G34" s="96"/>
      <c r="H34" s="96"/>
      <c r="I34" s="110" t="s">
        <v>32</v>
      </c>
      <c r="J34" s="110" t="s">
        <v>34</v>
      </c>
      <c r="K34" s="96"/>
      <c r="L34" s="98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</row>
    <row r="35" spans="1:31" s="99" customFormat="1" ht="14.45" customHeight="1">
      <c r="A35" s="96"/>
      <c r="B35" s="97"/>
      <c r="C35" s="96"/>
      <c r="D35" s="111" t="s">
        <v>35</v>
      </c>
      <c r="E35" s="95" t="s">
        <v>36</v>
      </c>
      <c r="F35" s="112">
        <f>ROUND((SUM(BE125:BE149)),2)</f>
        <v>0</v>
      </c>
      <c r="G35" s="96"/>
      <c r="H35" s="96"/>
      <c r="I35" s="113">
        <v>0.21</v>
      </c>
      <c r="J35" s="112">
        <f>ROUND(((SUM(BE125:BE149))*I35),2)</f>
        <v>0</v>
      </c>
      <c r="K35" s="96"/>
      <c r="L35" s="98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</row>
    <row r="36" spans="1:31" s="99" customFormat="1" ht="14.45" customHeight="1">
      <c r="A36" s="96"/>
      <c r="B36" s="97"/>
      <c r="C36" s="96"/>
      <c r="D36" s="96"/>
      <c r="E36" s="95" t="s">
        <v>37</v>
      </c>
      <c r="F36" s="112">
        <f>ROUND((SUM(BF125:BF149)),2)</f>
        <v>0</v>
      </c>
      <c r="G36" s="96"/>
      <c r="H36" s="96"/>
      <c r="I36" s="113">
        <v>0.15</v>
      </c>
      <c r="J36" s="112">
        <f>ROUND(((SUM(BF125:BF149))*I36),2)</f>
        <v>0</v>
      </c>
      <c r="K36" s="96"/>
      <c r="L36" s="98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</row>
    <row r="37" spans="1:31" s="99" customFormat="1" ht="14.45" customHeight="1" hidden="1">
      <c r="A37" s="96"/>
      <c r="B37" s="97"/>
      <c r="C37" s="96"/>
      <c r="D37" s="96"/>
      <c r="E37" s="95" t="s">
        <v>38</v>
      </c>
      <c r="F37" s="112">
        <f>ROUND((SUM(BG125:BG149)),2)</f>
        <v>0</v>
      </c>
      <c r="G37" s="96"/>
      <c r="H37" s="96"/>
      <c r="I37" s="113">
        <v>0.21</v>
      </c>
      <c r="J37" s="112">
        <f>0</f>
        <v>0</v>
      </c>
      <c r="K37" s="96"/>
      <c r="L37" s="98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</row>
    <row r="38" spans="1:31" s="99" customFormat="1" ht="14.45" customHeight="1" hidden="1">
      <c r="A38" s="96"/>
      <c r="B38" s="97"/>
      <c r="C38" s="96"/>
      <c r="D38" s="96"/>
      <c r="E38" s="95" t="s">
        <v>39</v>
      </c>
      <c r="F38" s="112">
        <f>ROUND((SUM(BH125:BH149)),2)</f>
        <v>0</v>
      </c>
      <c r="G38" s="96"/>
      <c r="H38" s="96"/>
      <c r="I38" s="113">
        <v>0.15</v>
      </c>
      <c r="J38" s="112">
        <f>0</f>
        <v>0</v>
      </c>
      <c r="K38" s="96"/>
      <c r="L38" s="98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</row>
    <row r="39" spans="1:31" s="99" customFormat="1" ht="14.45" customHeight="1" hidden="1">
      <c r="A39" s="96"/>
      <c r="B39" s="97"/>
      <c r="C39" s="96"/>
      <c r="D39" s="96"/>
      <c r="E39" s="95" t="s">
        <v>40</v>
      </c>
      <c r="F39" s="112">
        <f>ROUND((SUM(BI125:BI149)),2)</f>
        <v>0</v>
      </c>
      <c r="G39" s="96"/>
      <c r="H39" s="96"/>
      <c r="I39" s="113">
        <v>0</v>
      </c>
      <c r="J39" s="112">
        <f>0</f>
        <v>0</v>
      </c>
      <c r="K39" s="96"/>
      <c r="L39" s="98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</row>
    <row r="40" spans="1:31" s="99" customFormat="1" ht="6.95" customHeight="1">
      <c r="A40" s="96"/>
      <c r="B40" s="97"/>
      <c r="C40" s="96"/>
      <c r="D40" s="96"/>
      <c r="E40" s="96"/>
      <c r="F40" s="96"/>
      <c r="G40" s="96"/>
      <c r="H40" s="96"/>
      <c r="I40" s="96"/>
      <c r="J40" s="96"/>
      <c r="K40" s="96"/>
      <c r="L40" s="98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</row>
    <row r="41" spans="1:31" s="99" customFormat="1" ht="25.35" customHeight="1">
      <c r="A41" s="96"/>
      <c r="B41" s="97"/>
      <c r="C41" s="114"/>
      <c r="D41" s="115" t="s">
        <v>41</v>
      </c>
      <c r="E41" s="116"/>
      <c r="F41" s="116"/>
      <c r="G41" s="117" t="s">
        <v>42</v>
      </c>
      <c r="H41" s="118" t="s">
        <v>43</v>
      </c>
      <c r="I41" s="116"/>
      <c r="J41" s="119">
        <f>SUM(J32:J39)</f>
        <v>0</v>
      </c>
      <c r="K41" s="120"/>
      <c r="L41" s="98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</row>
    <row r="42" spans="1:31" s="99" customFormat="1" ht="14.45" customHeight="1">
      <c r="A42" s="96"/>
      <c r="B42" s="97"/>
      <c r="C42" s="96"/>
      <c r="D42" s="96"/>
      <c r="E42" s="96"/>
      <c r="F42" s="96"/>
      <c r="G42" s="96"/>
      <c r="H42" s="96"/>
      <c r="I42" s="96"/>
      <c r="J42" s="96"/>
      <c r="K42" s="96"/>
      <c r="L42" s="98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</row>
    <row r="43" spans="2:12" ht="14.45" customHeight="1">
      <c r="B43" s="92"/>
      <c r="L43" s="92"/>
    </row>
    <row r="44" spans="2:12" ht="14.45" customHeight="1">
      <c r="B44" s="92"/>
      <c r="L44" s="92"/>
    </row>
    <row r="45" spans="2:12" ht="14.45" customHeight="1">
      <c r="B45" s="92"/>
      <c r="L45" s="92"/>
    </row>
    <row r="46" spans="2:12" ht="14.45" customHeight="1">
      <c r="B46" s="92"/>
      <c r="L46" s="92"/>
    </row>
    <row r="47" spans="2:12" ht="14.45" customHeight="1">
      <c r="B47" s="92"/>
      <c r="L47" s="92"/>
    </row>
    <row r="48" spans="2:12" ht="14.45" customHeight="1">
      <c r="B48" s="92"/>
      <c r="L48" s="92"/>
    </row>
    <row r="49" spans="2:12" ht="14.45" customHeight="1">
      <c r="B49" s="92"/>
      <c r="L49" s="92"/>
    </row>
    <row r="50" spans="2:12" s="99" customFormat="1" ht="14.45" customHeight="1">
      <c r="B50" s="98"/>
      <c r="D50" s="121" t="s">
        <v>44</v>
      </c>
      <c r="E50" s="122"/>
      <c r="F50" s="122"/>
      <c r="G50" s="121" t="s">
        <v>45</v>
      </c>
      <c r="H50" s="122"/>
      <c r="I50" s="122"/>
      <c r="J50" s="122"/>
      <c r="K50" s="122"/>
      <c r="L50" s="98"/>
    </row>
    <row r="51" spans="2:12" ht="12">
      <c r="B51" s="92"/>
      <c r="L51" s="92"/>
    </row>
    <row r="52" spans="2:12" ht="12">
      <c r="B52" s="92"/>
      <c r="L52" s="92"/>
    </row>
    <row r="53" spans="2:12" ht="12">
      <c r="B53" s="92"/>
      <c r="L53" s="92"/>
    </row>
    <row r="54" spans="2:12" ht="12">
      <c r="B54" s="92"/>
      <c r="L54" s="92"/>
    </row>
    <row r="55" spans="2:12" ht="12">
      <c r="B55" s="92"/>
      <c r="L55" s="92"/>
    </row>
    <row r="56" spans="2:12" ht="12">
      <c r="B56" s="92"/>
      <c r="L56" s="92"/>
    </row>
    <row r="57" spans="2:12" ht="12">
      <c r="B57" s="92"/>
      <c r="L57" s="92"/>
    </row>
    <row r="58" spans="2:12" ht="12">
      <c r="B58" s="92"/>
      <c r="L58" s="92"/>
    </row>
    <row r="59" spans="2:12" ht="12">
      <c r="B59" s="92"/>
      <c r="L59" s="92"/>
    </row>
    <row r="60" spans="2:12" ht="12">
      <c r="B60" s="92"/>
      <c r="L60" s="92"/>
    </row>
    <row r="61" spans="1:31" s="99" customFormat="1" ht="12.75">
      <c r="A61" s="96"/>
      <c r="B61" s="97"/>
      <c r="C61" s="96"/>
      <c r="D61" s="123" t="s">
        <v>46</v>
      </c>
      <c r="E61" s="124"/>
      <c r="F61" s="125" t="s">
        <v>47</v>
      </c>
      <c r="G61" s="123" t="s">
        <v>46</v>
      </c>
      <c r="H61" s="124"/>
      <c r="I61" s="124"/>
      <c r="J61" s="126" t="s">
        <v>47</v>
      </c>
      <c r="K61" s="124"/>
      <c r="L61" s="98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</row>
    <row r="62" spans="2:12" ht="12">
      <c r="B62" s="92"/>
      <c r="L62" s="92"/>
    </row>
    <row r="63" spans="2:12" ht="12">
      <c r="B63" s="92"/>
      <c r="L63" s="92"/>
    </row>
    <row r="64" spans="2:12" ht="12">
      <c r="B64" s="92"/>
      <c r="L64" s="92"/>
    </row>
    <row r="65" spans="1:31" s="99" customFormat="1" ht="12.75">
      <c r="A65" s="96"/>
      <c r="B65" s="97"/>
      <c r="C65" s="96"/>
      <c r="D65" s="121" t="s">
        <v>48</v>
      </c>
      <c r="E65" s="127"/>
      <c r="F65" s="127"/>
      <c r="G65" s="121" t="s">
        <v>49</v>
      </c>
      <c r="H65" s="127"/>
      <c r="I65" s="127"/>
      <c r="J65" s="127"/>
      <c r="K65" s="127"/>
      <c r="L65" s="98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</row>
    <row r="66" spans="2:12" ht="12">
      <c r="B66" s="92"/>
      <c r="L66" s="92"/>
    </row>
    <row r="67" spans="2:12" ht="12">
      <c r="B67" s="92"/>
      <c r="L67" s="92"/>
    </row>
    <row r="68" spans="2:12" ht="12">
      <c r="B68" s="92"/>
      <c r="L68" s="92"/>
    </row>
    <row r="69" spans="2:12" ht="12">
      <c r="B69" s="92"/>
      <c r="L69" s="92"/>
    </row>
    <row r="70" spans="2:12" ht="12">
      <c r="B70" s="92"/>
      <c r="L70" s="92"/>
    </row>
    <row r="71" spans="2:12" ht="12">
      <c r="B71" s="92"/>
      <c r="L71" s="92"/>
    </row>
    <row r="72" spans="2:12" ht="12">
      <c r="B72" s="92"/>
      <c r="L72" s="92"/>
    </row>
    <row r="73" spans="2:12" ht="12">
      <c r="B73" s="92"/>
      <c r="L73" s="92"/>
    </row>
    <row r="74" spans="2:12" ht="12">
      <c r="B74" s="92"/>
      <c r="L74" s="92"/>
    </row>
    <row r="75" spans="2:12" ht="12">
      <c r="B75" s="92"/>
      <c r="L75" s="92"/>
    </row>
    <row r="76" spans="1:31" s="99" customFormat="1" ht="12.75">
      <c r="A76" s="96"/>
      <c r="B76" s="97"/>
      <c r="C76" s="96"/>
      <c r="D76" s="123" t="s">
        <v>46</v>
      </c>
      <c r="E76" s="124"/>
      <c r="F76" s="125" t="s">
        <v>47</v>
      </c>
      <c r="G76" s="123" t="s">
        <v>46</v>
      </c>
      <c r="H76" s="124"/>
      <c r="I76" s="124"/>
      <c r="J76" s="126" t="s">
        <v>47</v>
      </c>
      <c r="K76" s="124"/>
      <c r="L76" s="98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</row>
    <row r="77" spans="1:31" s="99" customFormat="1" ht="14.45" customHeight="1">
      <c r="A77" s="96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</row>
    <row r="81" spans="1:31" s="99" customFormat="1" ht="6.95" customHeight="1">
      <c r="A81" s="96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8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</row>
    <row r="82" spans="1:31" s="99" customFormat="1" ht="24.95" customHeight="1">
      <c r="A82" s="96"/>
      <c r="B82" s="97"/>
      <c r="C82" s="93" t="s">
        <v>136</v>
      </c>
      <c r="D82" s="96"/>
      <c r="E82" s="96"/>
      <c r="F82" s="96"/>
      <c r="G82" s="96"/>
      <c r="H82" s="96"/>
      <c r="I82" s="96"/>
      <c r="J82" s="96"/>
      <c r="K82" s="96"/>
      <c r="L82" s="98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</row>
    <row r="83" spans="1:31" s="99" customFormat="1" ht="6.95" customHeight="1">
      <c r="A83" s="96"/>
      <c r="B83" s="97"/>
      <c r="C83" s="96"/>
      <c r="D83" s="96"/>
      <c r="E83" s="96"/>
      <c r="F83" s="96"/>
      <c r="G83" s="96"/>
      <c r="H83" s="96"/>
      <c r="I83" s="96"/>
      <c r="J83" s="96"/>
      <c r="K83" s="96"/>
      <c r="L83" s="98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</row>
    <row r="84" spans="1:31" s="99" customFormat="1" ht="12" customHeight="1">
      <c r="A84" s="96"/>
      <c r="B84" s="97"/>
      <c r="C84" s="95" t="s">
        <v>14</v>
      </c>
      <c r="D84" s="96"/>
      <c r="E84" s="96"/>
      <c r="F84" s="96"/>
      <c r="G84" s="96"/>
      <c r="H84" s="96"/>
      <c r="I84" s="96"/>
      <c r="J84" s="96"/>
      <c r="K84" s="96"/>
      <c r="L84" s="98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</row>
    <row r="85" spans="1:31" s="99" customFormat="1" ht="16.5" customHeight="1">
      <c r="A85" s="96"/>
      <c r="B85" s="97"/>
      <c r="C85" s="96"/>
      <c r="D85" s="96"/>
      <c r="E85" s="425" t="str">
        <f>E7</f>
        <v>Obnova parkových cest v Liberci</v>
      </c>
      <c r="F85" s="426"/>
      <c r="G85" s="426"/>
      <c r="H85" s="426"/>
      <c r="I85" s="96"/>
      <c r="J85" s="96"/>
      <c r="K85" s="96"/>
      <c r="L85" s="98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</row>
    <row r="86" spans="2:12" ht="12" customHeight="1">
      <c r="B86" s="92"/>
      <c r="C86" s="95" t="s">
        <v>132</v>
      </c>
      <c r="L86" s="92"/>
    </row>
    <row r="87" spans="1:31" s="99" customFormat="1" ht="16.5" customHeight="1">
      <c r="A87" s="96"/>
      <c r="B87" s="97"/>
      <c r="C87" s="96"/>
      <c r="D87" s="96"/>
      <c r="E87" s="425" t="s">
        <v>133</v>
      </c>
      <c r="F87" s="422"/>
      <c r="G87" s="422"/>
      <c r="H87" s="422"/>
      <c r="I87" s="96"/>
      <c r="J87" s="96"/>
      <c r="K87" s="96"/>
      <c r="L87" s="98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1:31" s="99" customFormat="1" ht="12" customHeight="1">
      <c r="A88" s="96"/>
      <c r="B88" s="97"/>
      <c r="C88" s="95" t="s">
        <v>134</v>
      </c>
      <c r="D88" s="96"/>
      <c r="E88" s="96"/>
      <c r="F88" s="96"/>
      <c r="G88" s="96"/>
      <c r="H88" s="96"/>
      <c r="I88" s="96"/>
      <c r="J88" s="96"/>
      <c r="K88" s="96"/>
      <c r="L88" s="98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1:31" s="99" customFormat="1" ht="30" customHeight="1">
      <c r="A89" s="96"/>
      <c r="B89" s="97"/>
      <c r="C89" s="96"/>
      <c r="D89" s="96"/>
      <c r="E89" s="421" t="str">
        <f>E11</f>
        <v>SO 01.2 - Park Paměti národa (Jablonecká ul.) - neuznatelné náklady</v>
      </c>
      <c r="F89" s="422"/>
      <c r="G89" s="422"/>
      <c r="H89" s="422"/>
      <c r="I89" s="96"/>
      <c r="J89" s="96"/>
      <c r="K89" s="96"/>
      <c r="L89" s="98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1:31" s="99" customFormat="1" ht="6.95" customHeight="1">
      <c r="A90" s="96"/>
      <c r="B90" s="97"/>
      <c r="C90" s="96"/>
      <c r="D90" s="96"/>
      <c r="E90" s="96"/>
      <c r="F90" s="96"/>
      <c r="G90" s="96"/>
      <c r="H90" s="96"/>
      <c r="I90" s="96"/>
      <c r="J90" s="96"/>
      <c r="K90" s="96"/>
      <c r="L90" s="98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1:31" s="99" customFormat="1" ht="12" customHeight="1">
      <c r="A91" s="96"/>
      <c r="B91" s="97"/>
      <c r="C91" s="95" t="s">
        <v>18</v>
      </c>
      <c r="D91" s="96"/>
      <c r="E91" s="96"/>
      <c r="F91" s="100" t="str">
        <f>F14</f>
        <v>Liberec</v>
      </c>
      <c r="G91" s="96"/>
      <c r="H91" s="96"/>
      <c r="I91" s="95" t="s">
        <v>20</v>
      </c>
      <c r="J91" s="132" t="str">
        <f>IF(J14="","",J14)</f>
        <v>vyplň údaj</v>
      </c>
      <c r="K91" s="96"/>
      <c r="L91" s="98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</row>
    <row r="92" spans="1:31" s="99" customFormat="1" ht="6.95" customHeight="1">
      <c r="A92" s="96"/>
      <c r="B92" s="97"/>
      <c r="C92" s="96"/>
      <c r="D92" s="96"/>
      <c r="E92" s="96"/>
      <c r="F92" s="96"/>
      <c r="G92" s="96"/>
      <c r="H92" s="96"/>
      <c r="I92" s="96"/>
      <c r="J92" s="96"/>
      <c r="K92" s="96"/>
      <c r="L92" s="98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</row>
    <row r="93" spans="1:31" s="99" customFormat="1" ht="15.2" customHeight="1">
      <c r="A93" s="96"/>
      <c r="B93" s="97"/>
      <c r="C93" s="95" t="s">
        <v>21</v>
      </c>
      <c r="D93" s="96"/>
      <c r="E93" s="96"/>
      <c r="F93" s="100" t="str">
        <f>E17</f>
        <v>Statutární město Liberec</v>
      </c>
      <c r="G93" s="96"/>
      <c r="H93" s="96"/>
      <c r="I93" s="95" t="s">
        <v>27</v>
      </c>
      <c r="J93" s="133" t="str">
        <f>E23</f>
        <v xml:space="preserve"> </v>
      </c>
      <c r="K93" s="96"/>
      <c r="L93" s="98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</row>
    <row r="94" spans="1:31" s="99" customFormat="1" ht="15.2" customHeight="1">
      <c r="A94" s="96"/>
      <c r="B94" s="97"/>
      <c r="C94" s="95" t="s">
        <v>25</v>
      </c>
      <c r="D94" s="96"/>
      <c r="E94" s="96"/>
      <c r="F94" s="100" t="str">
        <f>IF(E20="","",E20)</f>
        <v>vyplň údaj</v>
      </c>
      <c r="G94" s="96"/>
      <c r="H94" s="96"/>
      <c r="I94" s="95" t="s">
        <v>29</v>
      </c>
      <c r="J94" s="133" t="str">
        <f>E26</f>
        <v xml:space="preserve"> </v>
      </c>
      <c r="K94" s="96"/>
      <c r="L94" s="98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</row>
    <row r="95" spans="1:31" s="99" customFormat="1" ht="10.35" customHeight="1">
      <c r="A95" s="96"/>
      <c r="B95" s="97"/>
      <c r="C95" s="96"/>
      <c r="D95" s="96"/>
      <c r="E95" s="96"/>
      <c r="F95" s="96"/>
      <c r="G95" s="96"/>
      <c r="H95" s="96"/>
      <c r="I95" s="96"/>
      <c r="J95" s="96"/>
      <c r="K95" s="96"/>
      <c r="L95" s="98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</row>
    <row r="96" spans="1:31" s="99" customFormat="1" ht="29.25" customHeight="1">
      <c r="A96" s="96"/>
      <c r="B96" s="97"/>
      <c r="C96" s="134" t="s">
        <v>137</v>
      </c>
      <c r="D96" s="114"/>
      <c r="E96" s="114"/>
      <c r="F96" s="114"/>
      <c r="G96" s="114"/>
      <c r="H96" s="114"/>
      <c r="I96" s="114"/>
      <c r="J96" s="135" t="s">
        <v>138</v>
      </c>
      <c r="K96" s="114"/>
      <c r="L96" s="98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</row>
    <row r="97" spans="1:31" s="99" customFormat="1" ht="10.35" customHeight="1">
      <c r="A97" s="96"/>
      <c r="B97" s="97"/>
      <c r="C97" s="96"/>
      <c r="D97" s="96"/>
      <c r="E97" s="96"/>
      <c r="F97" s="96"/>
      <c r="G97" s="96"/>
      <c r="H97" s="96"/>
      <c r="I97" s="96"/>
      <c r="J97" s="96"/>
      <c r="K97" s="96"/>
      <c r="L97" s="98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</row>
    <row r="98" spans="1:47" s="99" customFormat="1" ht="22.9" customHeight="1">
      <c r="A98" s="96"/>
      <c r="B98" s="97"/>
      <c r="C98" s="136" t="s">
        <v>139</v>
      </c>
      <c r="D98" s="96"/>
      <c r="E98" s="96"/>
      <c r="F98" s="96"/>
      <c r="G98" s="96"/>
      <c r="H98" s="96"/>
      <c r="I98" s="96"/>
      <c r="J98" s="109">
        <f>J125</f>
        <v>0</v>
      </c>
      <c r="K98" s="96"/>
      <c r="L98" s="98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U98" s="89" t="s">
        <v>140</v>
      </c>
    </row>
    <row r="99" spans="2:12" s="137" customFormat="1" ht="24.95" customHeight="1">
      <c r="B99" s="138"/>
      <c r="D99" s="139" t="s">
        <v>141</v>
      </c>
      <c r="E99" s="140"/>
      <c r="F99" s="140"/>
      <c r="G99" s="140"/>
      <c r="H99" s="140"/>
      <c r="I99" s="140"/>
      <c r="J99" s="141">
        <f>J126</f>
        <v>0</v>
      </c>
      <c r="L99" s="138"/>
    </row>
    <row r="100" spans="2:12" s="142" customFormat="1" ht="19.9" customHeight="1">
      <c r="B100" s="143"/>
      <c r="D100" s="144" t="s">
        <v>142</v>
      </c>
      <c r="E100" s="145"/>
      <c r="F100" s="145"/>
      <c r="G100" s="145"/>
      <c r="H100" s="145"/>
      <c r="I100" s="145"/>
      <c r="J100" s="146">
        <f>J127</f>
        <v>0</v>
      </c>
      <c r="L100" s="143"/>
    </row>
    <row r="101" spans="2:12" s="142" customFormat="1" ht="19.9" customHeight="1">
      <c r="B101" s="143"/>
      <c r="D101" s="144" t="s">
        <v>143</v>
      </c>
      <c r="E101" s="145"/>
      <c r="F101" s="145"/>
      <c r="G101" s="145"/>
      <c r="H101" s="145"/>
      <c r="I101" s="145"/>
      <c r="J101" s="146">
        <f>J135</f>
        <v>0</v>
      </c>
      <c r="L101" s="143"/>
    </row>
    <row r="102" spans="2:12" s="142" customFormat="1" ht="19.9" customHeight="1">
      <c r="B102" s="143"/>
      <c r="D102" s="144" t="s">
        <v>144</v>
      </c>
      <c r="E102" s="145"/>
      <c r="F102" s="145"/>
      <c r="G102" s="145"/>
      <c r="H102" s="145"/>
      <c r="I102" s="145"/>
      <c r="J102" s="146">
        <f>J142</f>
        <v>0</v>
      </c>
      <c r="L102" s="143"/>
    </row>
    <row r="103" spans="2:12" s="142" customFormat="1" ht="19.9" customHeight="1">
      <c r="B103" s="143"/>
      <c r="D103" s="144" t="s">
        <v>145</v>
      </c>
      <c r="E103" s="145"/>
      <c r="F103" s="145"/>
      <c r="G103" s="145"/>
      <c r="H103" s="145"/>
      <c r="I103" s="145"/>
      <c r="J103" s="146">
        <f>J148</f>
        <v>0</v>
      </c>
      <c r="L103" s="143"/>
    </row>
    <row r="104" spans="1:31" s="99" customFormat="1" ht="21.75" customHeight="1">
      <c r="A104" s="96"/>
      <c r="B104" s="97"/>
      <c r="C104" s="96"/>
      <c r="D104" s="96"/>
      <c r="E104" s="96"/>
      <c r="F104" s="96"/>
      <c r="G104" s="96"/>
      <c r="H104" s="96"/>
      <c r="I104" s="96"/>
      <c r="J104" s="96"/>
      <c r="K104" s="96"/>
      <c r="L104" s="98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</row>
    <row r="105" spans="1:31" s="99" customFormat="1" ht="6.95" customHeight="1">
      <c r="A105" s="96"/>
      <c r="B105" s="128"/>
      <c r="C105" s="129"/>
      <c r="D105" s="129"/>
      <c r="E105" s="129"/>
      <c r="F105" s="129"/>
      <c r="G105" s="129"/>
      <c r="H105" s="129"/>
      <c r="I105" s="129"/>
      <c r="J105" s="129"/>
      <c r="K105" s="129"/>
      <c r="L105" s="98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</row>
    <row r="109" spans="1:31" s="99" customFormat="1" ht="6.95" customHeight="1">
      <c r="A109" s="96"/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  <c r="L109" s="98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</row>
    <row r="110" spans="1:31" s="99" customFormat="1" ht="24.95" customHeight="1">
      <c r="A110" s="96"/>
      <c r="B110" s="97"/>
      <c r="C110" s="93" t="s">
        <v>146</v>
      </c>
      <c r="D110" s="96"/>
      <c r="E110" s="96"/>
      <c r="F110" s="96"/>
      <c r="G110" s="96"/>
      <c r="H110" s="96"/>
      <c r="I110" s="96"/>
      <c r="J110" s="96"/>
      <c r="K110" s="96"/>
      <c r="L110" s="98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</row>
    <row r="111" spans="1:31" s="99" customFormat="1" ht="6.95" customHeight="1">
      <c r="A111" s="96"/>
      <c r="B111" s="97"/>
      <c r="C111" s="96"/>
      <c r="D111" s="96"/>
      <c r="E111" s="96"/>
      <c r="F111" s="96"/>
      <c r="G111" s="96"/>
      <c r="H111" s="96"/>
      <c r="I111" s="96"/>
      <c r="J111" s="96"/>
      <c r="K111" s="96"/>
      <c r="L111" s="98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</row>
    <row r="112" spans="1:31" s="99" customFormat="1" ht="12" customHeight="1">
      <c r="A112" s="96"/>
      <c r="B112" s="97"/>
      <c r="C112" s="95" t="s">
        <v>14</v>
      </c>
      <c r="D112" s="96"/>
      <c r="E112" s="96"/>
      <c r="F112" s="96"/>
      <c r="G112" s="96"/>
      <c r="H112" s="96"/>
      <c r="I112" s="96"/>
      <c r="J112" s="96"/>
      <c r="K112" s="96"/>
      <c r="L112" s="98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</row>
    <row r="113" spans="1:31" s="99" customFormat="1" ht="16.5" customHeight="1">
      <c r="A113" s="96"/>
      <c r="B113" s="97"/>
      <c r="C113" s="96"/>
      <c r="D113" s="96"/>
      <c r="E113" s="425" t="str">
        <f>E7</f>
        <v>Obnova parkových cest v Liberci</v>
      </c>
      <c r="F113" s="426"/>
      <c r="G113" s="426"/>
      <c r="H113" s="426"/>
      <c r="I113" s="96"/>
      <c r="J113" s="96"/>
      <c r="K113" s="96"/>
      <c r="L113" s="98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</row>
    <row r="114" spans="2:12" ht="12" customHeight="1">
      <c r="B114" s="92"/>
      <c r="C114" s="95" t="s">
        <v>132</v>
      </c>
      <c r="L114" s="92"/>
    </row>
    <row r="115" spans="1:31" s="99" customFormat="1" ht="16.5" customHeight="1">
      <c r="A115" s="96"/>
      <c r="B115" s="97"/>
      <c r="C115" s="96"/>
      <c r="D115" s="96"/>
      <c r="E115" s="425" t="s">
        <v>133</v>
      </c>
      <c r="F115" s="422"/>
      <c r="G115" s="422"/>
      <c r="H115" s="422"/>
      <c r="I115" s="96"/>
      <c r="J115" s="96"/>
      <c r="K115" s="96"/>
      <c r="L115" s="98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</row>
    <row r="116" spans="1:31" s="99" customFormat="1" ht="12" customHeight="1">
      <c r="A116" s="96"/>
      <c r="B116" s="97"/>
      <c r="C116" s="95" t="s">
        <v>134</v>
      </c>
      <c r="D116" s="96"/>
      <c r="E116" s="96"/>
      <c r="F116" s="96"/>
      <c r="G116" s="96"/>
      <c r="H116" s="96"/>
      <c r="I116" s="96"/>
      <c r="J116" s="96"/>
      <c r="K116" s="96"/>
      <c r="L116" s="98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</row>
    <row r="117" spans="1:31" s="99" customFormat="1" ht="30" customHeight="1">
      <c r="A117" s="96"/>
      <c r="B117" s="97"/>
      <c r="C117" s="96"/>
      <c r="D117" s="96"/>
      <c r="E117" s="421" t="str">
        <f>E11</f>
        <v>SO 01.2 - Park Paměti národa (Jablonecká ul.) - neuznatelné náklady</v>
      </c>
      <c r="F117" s="422"/>
      <c r="G117" s="422"/>
      <c r="H117" s="422"/>
      <c r="I117" s="96"/>
      <c r="J117" s="96"/>
      <c r="K117" s="96"/>
      <c r="L117" s="98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</row>
    <row r="118" spans="1:31" s="99" customFormat="1" ht="6.95" customHeight="1">
      <c r="A118" s="96"/>
      <c r="B118" s="97"/>
      <c r="C118" s="96"/>
      <c r="D118" s="96"/>
      <c r="E118" s="96"/>
      <c r="F118" s="96"/>
      <c r="G118" s="96"/>
      <c r="H118" s="96"/>
      <c r="I118" s="96"/>
      <c r="J118" s="96"/>
      <c r="K118" s="96"/>
      <c r="L118" s="98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</row>
    <row r="119" spans="1:31" s="99" customFormat="1" ht="12" customHeight="1">
      <c r="A119" s="96"/>
      <c r="B119" s="97"/>
      <c r="C119" s="95" t="s">
        <v>18</v>
      </c>
      <c r="D119" s="96"/>
      <c r="E119" s="96"/>
      <c r="F119" s="100" t="str">
        <f>F14</f>
        <v>Liberec</v>
      </c>
      <c r="G119" s="96"/>
      <c r="H119" s="96"/>
      <c r="I119" s="95" t="s">
        <v>20</v>
      </c>
      <c r="J119" s="132" t="str">
        <f>IF(J14="","",J14)</f>
        <v>vyplň údaj</v>
      </c>
      <c r="K119" s="96"/>
      <c r="L119" s="98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</row>
    <row r="120" spans="1:31" s="99" customFormat="1" ht="6.95" customHeight="1">
      <c r="A120" s="96"/>
      <c r="B120" s="97"/>
      <c r="C120" s="96"/>
      <c r="D120" s="96"/>
      <c r="E120" s="96"/>
      <c r="F120" s="96"/>
      <c r="G120" s="96"/>
      <c r="H120" s="96"/>
      <c r="I120" s="96"/>
      <c r="J120" s="96"/>
      <c r="K120" s="96"/>
      <c r="L120" s="98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</row>
    <row r="121" spans="1:31" s="99" customFormat="1" ht="15.2" customHeight="1">
      <c r="A121" s="96"/>
      <c r="B121" s="97"/>
      <c r="C121" s="95" t="s">
        <v>21</v>
      </c>
      <c r="D121" s="96"/>
      <c r="E121" s="96"/>
      <c r="F121" s="100" t="str">
        <f>E17</f>
        <v>Statutární město Liberec</v>
      </c>
      <c r="G121" s="96"/>
      <c r="H121" s="96"/>
      <c r="I121" s="95" t="s">
        <v>27</v>
      </c>
      <c r="J121" s="133" t="str">
        <f>E23</f>
        <v xml:space="preserve"> </v>
      </c>
      <c r="K121" s="96"/>
      <c r="L121" s="98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</row>
    <row r="122" spans="1:31" s="99" customFormat="1" ht="15.2" customHeight="1">
      <c r="A122" s="96"/>
      <c r="B122" s="97"/>
      <c r="C122" s="95" t="s">
        <v>25</v>
      </c>
      <c r="D122" s="96"/>
      <c r="E122" s="96"/>
      <c r="F122" s="100" t="str">
        <f>IF(E20="","",E20)</f>
        <v>vyplň údaj</v>
      </c>
      <c r="G122" s="96"/>
      <c r="H122" s="96"/>
      <c r="I122" s="95" t="s">
        <v>29</v>
      </c>
      <c r="J122" s="133" t="str">
        <f>E26</f>
        <v xml:space="preserve"> </v>
      </c>
      <c r="K122" s="96"/>
      <c r="L122" s="98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</row>
    <row r="123" spans="1:31" s="99" customFormat="1" ht="10.35" customHeight="1">
      <c r="A123" s="96"/>
      <c r="B123" s="97"/>
      <c r="C123" s="96"/>
      <c r="D123" s="96"/>
      <c r="E123" s="96"/>
      <c r="F123" s="96"/>
      <c r="G123" s="96"/>
      <c r="H123" s="96"/>
      <c r="I123" s="96"/>
      <c r="J123" s="96"/>
      <c r="K123" s="96"/>
      <c r="L123" s="98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</row>
    <row r="124" spans="1:31" s="157" customFormat="1" ht="29.25" customHeight="1">
      <c r="A124" s="147"/>
      <c r="B124" s="148"/>
      <c r="C124" s="149" t="s">
        <v>147</v>
      </c>
      <c r="D124" s="150" t="s">
        <v>56</v>
      </c>
      <c r="E124" s="150" t="s">
        <v>52</v>
      </c>
      <c r="F124" s="150" t="s">
        <v>53</v>
      </c>
      <c r="G124" s="150" t="s">
        <v>148</v>
      </c>
      <c r="H124" s="150" t="s">
        <v>149</v>
      </c>
      <c r="I124" s="150" t="s">
        <v>150</v>
      </c>
      <c r="J124" s="151" t="s">
        <v>138</v>
      </c>
      <c r="K124" s="152" t="s">
        <v>151</v>
      </c>
      <c r="L124" s="153"/>
      <c r="M124" s="154" t="s">
        <v>1</v>
      </c>
      <c r="N124" s="155" t="s">
        <v>35</v>
      </c>
      <c r="O124" s="155" t="s">
        <v>152</v>
      </c>
      <c r="P124" s="155" t="s">
        <v>153</v>
      </c>
      <c r="Q124" s="155" t="s">
        <v>154</v>
      </c>
      <c r="R124" s="155" t="s">
        <v>155</v>
      </c>
      <c r="S124" s="155" t="s">
        <v>156</v>
      </c>
      <c r="T124" s="156" t="s">
        <v>157</v>
      </c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</row>
    <row r="125" spans="1:63" s="99" customFormat="1" ht="22.9" customHeight="1">
      <c r="A125" s="96"/>
      <c r="B125" s="97"/>
      <c r="C125" s="158" t="s">
        <v>158</v>
      </c>
      <c r="D125" s="96"/>
      <c r="E125" s="96"/>
      <c r="F125" s="96"/>
      <c r="G125" s="96"/>
      <c r="H125" s="96"/>
      <c r="I125" s="96"/>
      <c r="J125" s="159">
        <f>BK125</f>
        <v>0</v>
      </c>
      <c r="K125" s="96"/>
      <c r="L125" s="97"/>
      <c r="M125" s="160"/>
      <c r="N125" s="161"/>
      <c r="O125" s="107"/>
      <c r="P125" s="162">
        <f>P126</f>
        <v>14.484564000000002</v>
      </c>
      <c r="Q125" s="107"/>
      <c r="R125" s="162">
        <f>R126</f>
        <v>18.8383065</v>
      </c>
      <c r="S125" s="107"/>
      <c r="T125" s="163">
        <f>T126</f>
        <v>9.033375000000001</v>
      </c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T125" s="89" t="s">
        <v>70</v>
      </c>
      <c r="AU125" s="89" t="s">
        <v>140</v>
      </c>
      <c r="BK125" s="164">
        <f>BK126</f>
        <v>0</v>
      </c>
    </row>
    <row r="126" spans="2:63" s="165" customFormat="1" ht="25.9" customHeight="1">
      <c r="B126" s="166"/>
      <c r="D126" s="167" t="s">
        <v>70</v>
      </c>
      <c r="E126" s="168" t="s">
        <v>159</v>
      </c>
      <c r="F126" s="168" t="s">
        <v>160</v>
      </c>
      <c r="J126" s="169">
        <f>BK126</f>
        <v>0</v>
      </c>
      <c r="L126" s="166"/>
      <c r="M126" s="170"/>
      <c r="N126" s="171"/>
      <c r="O126" s="171"/>
      <c r="P126" s="172">
        <f>P127+P135+P142+P148</f>
        <v>14.484564000000002</v>
      </c>
      <c r="Q126" s="171"/>
      <c r="R126" s="172">
        <f>R127+R135+R142+R148</f>
        <v>18.8383065</v>
      </c>
      <c r="S126" s="171"/>
      <c r="T126" s="173">
        <f>T127+T135+T142+T148</f>
        <v>9.033375000000001</v>
      </c>
      <c r="AR126" s="167" t="s">
        <v>78</v>
      </c>
      <c r="AT126" s="174" t="s">
        <v>70</v>
      </c>
      <c r="AU126" s="174" t="s">
        <v>71</v>
      </c>
      <c r="AY126" s="167" t="s">
        <v>161</v>
      </c>
      <c r="BK126" s="175">
        <f>BK127+BK135+BK142+BK148</f>
        <v>0</v>
      </c>
    </row>
    <row r="127" spans="2:63" s="165" customFormat="1" ht="22.9" customHeight="1">
      <c r="B127" s="166"/>
      <c r="D127" s="167" t="s">
        <v>70</v>
      </c>
      <c r="E127" s="176" t="s">
        <v>78</v>
      </c>
      <c r="F127" s="176" t="s">
        <v>162</v>
      </c>
      <c r="J127" s="177">
        <f>BK127</f>
        <v>0</v>
      </c>
      <c r="L127" s="166"/>
      <c r="M127" s="170"/>
      <c r="N127" s="171"/>
      <c r="O127" s="171"/>
      <c r="P127" s="172">
        <f>SUM(P128:P134)</f>
        <v>9.033375000000001</v>
      </c>
      <c r="Q127" s="171"/>
      <c r="R127" s="172">
        <f>SUM(R128:R134)</f>
        <v>0</v>
      </c>
      <c r="S127" s="171"/>
      <c r="T127" s="173">
        <f>SUM(T128:T134)</f>
        <v>9.033375000000001</v>
      </c>
      <c r="AR127" s="167" t="s">
        <v>78</v>
      </c>
      <c r="AT127" s="174" t="s">
        <v>70</v>
      </c>
      <c r="AU127" s="174" t="s">
        <v>78</v>
      </c>
      <c r="AY127" s="167" t="s">
        <v>161</v>
      </c>
      <c r="BK127" s="175">
        <f>SUM(BK128:BK134)</f>
        <v>0</v>
      </c>
    </row>
    <row r="128" spans="1:65" s="99" customFormat="1" ht="66.75" customHeight="1">
      <c r="A128" s="96"/>
      <c r="B128" s="97"/>
      <c r="C128" s="178" t="s">
        <v>78</v>
      </c>
      <c r="D128" s="178" t="s">
        <v>163</v>
      </c>
      <c r="E128" s="179" t="s">
        <v>207</v>
      </c>
      <c r="F128" s="180" t="s">
        <v>208</v>
      </c>
      <c r="G128" s="181" t="s">
        <v>166</v>
      </c>
      <c r="H128" s="182">
        <v>106.275</v>
      </c>
      <c r="I128" s="377">
        <v>0</v>
      </c>
      <c r="J128" s="183">
        <f>ROUND(I128*H128,2)</f>
        <v>0</v>
      </c>
      <c r="K128" s="184"/>
      <c r="L128" s="97"/>
      <c r="M128" s="185" t="s">
        <v>1</v>
      </c>
      <c r="N128" s="186" t="s">
        <v>36</v>
      </c>
      <c r="O128" s="187">
        <v>0.07</v>
      </c>
      <c r="P128" s="187">
        <f>O128*H128</f>
        <v>7.439250000000001</v>
      </c>
      <c r="Q128" s="187">
        <v>0</v>
      </c>
      <c r="R128" s="187">
        <f>Q128*H128</f>
        <v>0</v>
      </c>
      <c r="S128" s="187">
        <v>0.085</v>
      </c>
      <c r="T128" s="188">
        <f>S128*H128</f>
        <v>9.033375000000001</v>
      </c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R128" s="189" t="s">
        <v>167</v>
      </c>
      <c r="AT128" s="189" t="s">
        <v>163</v>
      </c>
      <c r="AU128" s="189" t="s">
        <v>80</v>
      </c>
      <c r="AY128" s="89" t="s">
        <v>161</v>
      </c>
      <c r="BE128" s="190">
        <f>IF(N128="základní",J128,0)</f>
        <v>0</v>
      </c>
      <c r="BF128" s="190">
        <f>IF(N128="snížená",J128,0)</f>
        <v>0</v>
      </c>
      <c r="BG128" s="190">
        <f>IF(N128="zákl. přenesená",J128,0)</f>
        <v>0</v>
      </c>
      <c r="BH128" s="190">
        <f>IF(N128="sníž. přenesená",J128,0)</f>
        <v>0</v>
      </c>
      <c r="BI128" s="190">
        <f>IF(N128="nulová",J128,0)</f>
        <v>0</v>
      </c>
      <c r="BJ128" s="89" t="s">
        <v>78</v>
      </c>
      <c r="BK128" s="190">
        <f>ROUND(I128*H128,2)</f>
        <v>0</v>
      </c>
      <c r="BL128" s="89" t="s">
        <v>167</v>
      </c>
      <c r="BM128" s="189" t="s">
        <v>209</v>
      </c>
    </row>
    <row r="129" spans="2:51" s="191" customFormat="1" ht="22.5">
      <c r="B129" s="192"/>
      <c r="D129" s="193" t="s">
        <v>169</v>
      </c>
      <c r="E129" s="194" t="s">
        <v>1</v>
      </c>
      <c r="F129" s="195" t="s">
        <v>170</v>
      </c>
      <c r="H129" s="194" t="s">
        <v>1</v>
      </c>
      <c r="L129" s="192"/>
      <c r="M129" s="196"/>
      <c r="N129" s="197"/>
      <c r="O129" s="197"/>
      <c r="P129" s="197"/>
      <c r="Q129" s="197"/>
      <c r="R129" s="197"/>
      <c r="S129" s="197"/>
      <c r="T129" s="198"/>
      <c r="AT129" s="194" t="s">
        <v>169</v>
      </c>
      <c r="AU129" s="194" t="s">
        <v>80</v>
      </c>
      <c r="AV129" s="191" t="s">
        <v>78</v>
      </c>
      <c r="AW129" s="191" t="s">
        <v>28</v>
      </c>
      <c r="AX129" s="191" t="s">
        <v>71</v>
      </c>
      <c r="AY129" s="194" t="s">
        <v>161</v>
      </c>
    </row>
    <row r="130" spans="2:51" s="191" customFormat="1" ht="12">
      <c r="B130" s="192"/>
      <c r="D130" s="193" t="s">
        <v>169</v>
      </c>
      <c r="E130" s="194" t="s">
        <v>1</v>
      </c>
      <c r="F130" s="195" t="s">
        <v>210</v>
      </c>
      <c r="H130" s="194" t="s">
        <v>1</v>
      </c>
      <c r="L130" s="192"/>
      <c r="M130" s="196"/>
      <c r="N130" s="197"/>
      <c r="O130" s="197"/>
      <c r="P130" s="197"/>
      <c r="Q130" s="197"/>
      <c r="R130" s="197"/>
      <c r="S130" s="197"/>
      <c r="T130" s="198"/>
      <c r="AT130" s="194" t="s">
        <v>169</v>
      </c>
      <c r="AU130" s="194" t="s">
        <v>80</v>
      </c>
      <c r="AV130" s="191" t="s">
        <v>78</v>
      </c>
      <c r="AW130" s="191" t="s">
        <v>28</v>
      </c>
      <c r="AX130" s="191" t="s">
        <v>71</v>
      </c>
      <c r="AY130" s="194" t="s">
        <v>161</v>
      </c>
    </row>
    <row r="131" spans="2:51" s="199" customFormat="1" ht="12">
      <c r="B131" s="200"/>
      <c r="D131" s="193" t="s">
        <v>169</v>
      </c>
      <c r="E131" s="201" t="s">
        <v>1</v>
      </c>
      <c r="F131" s="202" t="s">
        <v>211</v>
      </c>
      <c r="H131" s="203">
        <v>100.5</v>
      </c>
      <c r="L131" s="200"/>
      <c r="M131" s="204"/>
      <c r="N131" s="205"/>
      <c r="O131" s="205"/>
      <c r="P131" s="205"/>
      <c r="Q131" s="205"/>
      <c r="R131" s="205"/>
      <c r="S131" s="205"/>
      <c r="T131" s="206"/>
      <c r="AT131" s="201" t="s">
        <v>169</v>
      </c>
      <c r="AU131" s="201" t="s">
        <v>80</v>
      </c>
      <c r="AV131" s="199" t="s">
        <v>80</v>
      </c>
      <c r="AW131" s="199" t="s">
        <v>28</v>
      </c>
      <c r="AX131" s="199" t="s">
        <v>71</v>
      </c>
      <c r="AY131" s="201" t="s">
        <v>161</v>
      </c>
    </row>
    <row r="132" spans="2:51" s="199" customFormat="1" ht="12">
      <c r="B132" s="200"/>
      <c r="D132" s="193" t="s">
        <v>169</v>
      </c>
      <c r="E132" s="201" t="s">
        <v>1</v>
      </c>
      <c r="F132" s="202" t="s">
        <v>212</v>
      </c>
      <c r="H132" s="203">
        <v>5.775</v>
      </c>
      <c r="L132" s="200"/>
      <c r="M132" s="204"/>
      <c r="N132" s="205"/>
      <c r="O132" s="205"/>
      <c r="P132" s="205"/>
      <c r="Q132" s="205"/>
      <c r="R132" s="205"/>
      <c r="S132" s="205"/>
      <c r="T132" s="206"/>
      <c r="AT132" s="201" t="s">
        <v>169</v>
      </c>
      <c r="AU132" s="201" t="s">
        <v>80</v>
      </c>
      <c r="AV132" s="199" t="s">
        <v>80</v>
      </c>
      <c r="AW132" s="199" t="s">
        <v>28</v>
      </c>
      <c r="AX132" s="199" t="s">
        <v>71</v>
      </c>
      <c r="AY132" s="201" t="s">
        <v>161</v>
      </c>
    </row>
    <row r="133" spans="2:51" s="207" customFormat="1" ht="12">
      <c r="B133" s="208"/>
      <c r="D133" s="193" t="s">
        <v>169</v>
      </c>
      <c r="E133" s="209" t="s">
        <v>1</v>
      </c>
      <c r="F133" s="210" t="s">
        <v>174</v>
      </c>
      <c r="H133" s="211">
        <v>106.275</v>
      </c>
      <c r="L133" s="208"/>
      <c r="M133" s="212"/>
      <c r="N133" s="213"/>
      <c r="O133" s="213"/>
      <c r="P133" s="213"/>
      <c r="Q133" s="213"/>
      <c r="R133" s="213"/>
      <c r="S133" s="213"/>
      <c r="T133" s="214"/>
      <c r="AT133" s="209" t="s">
        <v>169</v>
      </c>
      <c r="AU133" s="209" t="s">
        <v>80</v>
      </c>
      <c r="AV133" s="207" t="s">
        <v>167</v>
      </c>
      <c r="AW133" s="207" t="s">
        <v>28</v>
      </c>
      <c r="AX133" s="207" t="s">
        <v>78</v>
      </c>
      <c r="AY133" s="209" t="s">
        <v>161</v>
      </c>
    </row>
    <row r="134" spans="1:65" s="99" customFormat="1" ht="24.2" customHeight="1">
      <c r="A134" s="96"/>
      <c r="B134" s="97"/>
      <c r="C134" s="178" t="s">
        <v>80</v>
      </c>
      <c r="D134" s="178" t="s">
        <v>163</v>
      </c>
      <c r="E134" s="179" t="s">
        <v>175</v>
      </c>
      <c r="F134" s="180" t="s">
        <v>176</v>
      </c>
      <c r="G134" s="181" t="s">
        <v>166</v>
      </c>
      <c r="H134" s="182">
        <v>106.275</v>
      </c>
      <c r="I134" s="377">
        <v>0</v>
      </c>
      <c r="J134" s="183">
        <f>ROUND(I134*H134,2)</f>
        <v>0</v>
      </c>
      <c r="K134" s="184"/>
      <c r="L134" s="97"/>
      <c r="M134" s="185" t="s">
        <v>1</v>
      </c>
      <c r="N134" s="186" t="s">
        <v>36</v>
      </c>
      <c r="O134" s="187">
        <v>0.015</v>
      </c>
      <c r="P134" s="187">
        <f>O134*H134</f>
        <v>1.594125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R134" s="189" t="s">
        <v>167</v>
      </c>
      <c r="AT134" s="189" t="s">
        <v>163</v>
      </c>
      <c r="AU134" s="189" t="s">
        <v>80</v>
      </c>
      <c r="AY134" s="89" t="s">
        <v>161</v>
      </c>
      <c r="BE134" s="190">
        <f>IF(N134="základní",J134,0)</f>
        <v>0</v>
      </c>
      <c r="BF134" s="190">
        <f>IF(N134="snížená",J134,0)</f>
        <v>0</v>
      </c>
      <c r="BG134" s="190">
        <f>IF(N134="zákl. přenesená",J134,0)</f>
        <v>0</v>
      </c>
      <c r="BH134" s="190">
        <f>IF(N134="sníž. přenesená",J134,0)</f>
        <v>0</v>
      </c>
      <c r="BI134" s="190">
        <f>IF(N134="nulová",J134,0)</f>
        <v>0</v>
      </c>
      <c r="BJ134" s="89" t="s">
        <v>78</v>
      </c>
      <c r="BK134" s="190">
        <f>ROUND(I134*H134,2)</f>
        <v>0</v>
      </c>
      <c r="BL134" s="89" t="s">
        <v>167</v>
      </c>
      <c r="BM134" s="189" t="s">
        <v>213</v>
      </c>
    </row>
    <row r="135" spans="2:63" s="165" customFormat="1" ht="22.9" customHeight="1">
      <c r="B135" s="166"/>
      <c r="D135" s="167" t="s">
        <v>70</v>
      </c>
      <c r="E135" s="176" t="s">
        <v>178</v>
      </c>
      <c r="F135" s="176" t="s">
        <v>179</v>
      </c>
      <c r="J135" s="177">
        <f>BK135</f>
        <v>0</v>
      </c>
      <c r="L135" s="166"/>
      <c r="M135" s="170"/>
      <c r="N135" s="171"/>
      <c r="O135" s="171"/>
      <c r="P135" s="172">
        <f>SUM(P136:P141)</f>
        <v>2.33805</v>
      </c>
      <c r="Q135" s="171"/>
      <c r="R135" s="172">
        <f>SUM(R136:R141)</f>
        <v>18.8383065</v>
      </c>
      <c r="S135" s="171"/>
      <c r="T135" s="173">
        <f>SUM(T136:T141)</f>
        <v>0</v>
      </c>
      <c r="AR135" s="167" t="s">
        <v>78</v>
      </c>
      <c r="AT135" s="174" t="s">
        <v>70</v>
      </c>
      <c r="AU135" s="174" t="s">
        <v>78</v>
      </c>
      <c r="AY135" s="167" t="s">
        <v>161</v>
      </c>
      <c r="BK135" s="175">
        <f>SUM(BK136:BK141)</f>
        <v>0</v>
      </c>
    </row>
    <row r="136" spans="1:65" s="99" customFormat="1" ht="66.75" customHeight="1">
      <c r="A136" s="96"/>
      <c r="B136" s="97"/>
      <c r="C136" s="178" t="s">
        <v>180</v>
      </c>
      <c r="D136" s="178" t="s">
        <v>163</v>
      </c>
      <c r="E136" s="179" t="s">
        <v>181</v>
      </c>
      <c r="F136" s="180" t="s">
        <v>182</v>
      </c>
      <c r="G136" s="181" t="s">
        <v>166</v>
      </c>
      <c r="H136" s="182">
        <v>106.275</v>
      </c>
      <c r="I136" s="377">
        <v>0</v>
      </c>
      <c r="J136" s="183">
        <f>ROUND(I136*H136,2)</f>
        <v>0</v>
      </c>
      <c r="K136" s="184"/>
      <c r="L136" s="97"/>
      <c r="M136" s="185" t="s">
        <v>1</v>
      </c>
      <c r="N136" s="186" t="s">
        <v>36</v>
      </c>
      <c r="O136" s="187">
        <v>0.022</v>
      </c>
      <c r="P136" s="187">
        <f>O136*H136</f>
        <v>2.33805</v>
      </c>
      <c r="Q136" s="187">
        <v>0.17726</v>
      </c>
      <c r="R136" s="187">
        <f>Q136*H136</f>
        <v>18.8383065</v>
      </c>
      <c r="S136" s="187">
        <v>0</v>
      </c>
      <c r="T136" s="188">
        <f>S136*H136</f>
        <v>0</v>
      </c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R136" s="189" t="s">
        <v>167</v>
      </c>
      <c r="AT136" s="189" t="s">
        <v>163</v>
      </c>
      <c r="AU136" s="189" t="s">
        <v>80</v>
      </c>
      <c r="AY136" s="89" t="s">
        <v>161</v>
      </c>
      <c r="BE136" s="190">
        <f>IF(N136="základní",J136,0)</f>
        <v>0</v>
      </c>
      <c r="BF136" s="190">
        <f>IF(N136="snížená",J136,0)</f>
        <v>0</v>
      </c>
      <c r="BG136" s="190">
        <f>IF(N136="zákl. přenesená",J136,0)</f>
        <v>0</v>
      </c>
      <c r="BH136" s="190">
        <f>IF(N136="sníž. přenesená",J136,0)</f>
        <v>0</v>
      </c>
      <c r="BI136" s="190">
        <f>IF(N136="nulová",J136,0)</f>
        <v>0</v>
      </c>
      <c r="BJ136" s="89" t="s">
        <v>78</v>
      </c>
      <c r="BK136" s="190">
        <f>ROUND(I136*H136,2)</f>
        <v>0</v>
      </c>
      <c r="BL136" s="89" t="s">
        <v>167</v>
      </c>
      <c r="BM136" s="189" t="s">
        <v>214</v>
      </c>
    </row>
    <row r="137" spans="2:51" s="191" customFormat="1" ht="12">
      <c r="B137" s="192"/>
      <c r="D137" s="193" t="s">
        <v>169</v>
      </c>
      <c r="E137" s="194" t="s">
        <v>1</v>
      </c>
      <c r="F137" s="195" t="s">
        <v>184</v>
      </c>
      <c r="H137" s="194" t="s">
        <v>1</v>
      </c>
      <c r="L137" s="192"/>
      <c r="M137" s="196"/>
      <c r="N137" s="197"/>
      <c r="O137" s="197"/>
      <c r="P137" s="197"/>
      <c r="Q137" s="197"/>
      <c r="R137" s="197"/>
      <c r="S137" s="197"/>
      <c r="T137" s="198"/>
      <c r="AT137" s="194" t="s">
        <v>169</v>
      </c>
      <c r="AU137" s="194" t="s">
        <v>80</v>
      </c>
      <c r="AV137" s="191" t="s">
        <v>78</v>
      </c>
      <c r="AW137" s="191" t="s">
        <v>28</v>
      </c>
      <c r="AX137" s="191" t="s">
        <v>71</v>
      </c>
      <c r="AY137" s="194" t="s">
        <v>161</v>
      </c>
    </row>
    <row r="138" spans="2:51" s="191" customFormat="1" ht="12">
      <c r="B138" s="192"/>
      <c r="D138" s="193" t="s">
        <v>169</v>
      </c>
      <c r="E138" s="194" t="s">
        <v>1</v>
      </c>
      <c r="F138" s="195" t="s">
        <v>210</v>
      </c>
      <c r="H138" s="194" t="s">
        <v>1</v>
      </c>
      <c r="L138" s="192"/>
      <c r="M138" s="196"/>
      <c r="N138" s="197"/>
      <c r="O138" s="197"/>
      <c r="P138" s="197"/>
      <c r="Q138" s="197"/>
      <c r="R138" s="197"/>
      <c r="S138" s="197"/>
      <c r="T138" s="198"/>
      <c r="AT138" s="194" t="s">
        <v>169</v>
      </c>
      <c r="AU138" s="194" t="s">
        <v>80</v>
      </c>
      <c r="AV138" s="191" t="s">
        <v>78</v>
      </c>
      <c r="AW138" s="191" t="s">
        <v>28</v>
      </c>
      <c r="AX138" s="191" t="s">
        <v>71</v>
      </c>
      <c r="AY138" s="194" t="s">
        <v>161</v>
      </c>
    </row>
    <row r="139" spans="2:51" s="199" customFormat="1" ht="12">
      <c r="B139" s="200"/>
      <c r="D139" s="193" t="s">
        <v>169</v>
      </c>
      <c r="E139" s="201" t="s">
        <v>1</v>
      </c>
      <c r="F139" s="202" t="s">
        <v>211</v>
      </c>
      <c r="H139" s="203">
        <v>100.5</v>
      </c>
      <c r="L139" s="200"/>
      <c r="M139" s="204"/>
      <c r="N139" s="205"/>
      <c r="O139" s="205"/>
      <c r="P139" s="205"/>
      <c r="Q139" s="205"/>
      <c r="R139" s="205"/>
      <c r="S139" s="205"/>
      <c r="T139" s="206"/>
      <c r="AT139" s="201" t="s">
        <v>169</v>
      </c>
      <c r="AU139" s="201" t="s">
        <v>80</v>
      </c>
      <c r="AV139" s="199" t="s">
        <v>80</v>
      </c>
      <c r="AW139" s="199" t="s">
        <v>28</v>
      </c>
      <c r="AX139" s="199" t="s">
        <v>71</v>
      </c>
      <c r="AY139" s="201" t="s">
        <v>161</v>
      </c>
    </row>
    <row r="140" spans="2:51" s="199" customFormat="1" ht="12">
      <c r="B140" s="200"/>
      <c r="D140" s="193" t="s">
        <v>169</v>
      </c>
      <c r="E140" s="201" t="s">
        <v>1</v>
      </c>
      <c r="F140" s="202" t="s">
        <v>212</v>
      </c>
      <c r="H140" s="203">
        <v>5.775</v>
      </c>
      <c r="L140" s="200"/>
      <c r="M140" s="204"/>
      <c r="N140" s="205"/>
      <c r="O140" s="205"/>
      <c r="P140" s="205"/>
      <c r="Q140" s="205"/>
      <c r="R140" s="205"/>
      <c r="S140" s="205"/>
      <c r="T140" s="206"/>
      <c r="AT140" s="201" t="s">
        <v>169</v>
      </c>
      <c r="AU140" s="201" t="s">
        <v>80</v>
      </c>
      <c r="AV140" s="199" t="s">
        <v>80</v>
      </c>
      <c r="AW140" s="199" t="s">
        <v>28</v>
      </c>
      <c r="AX140" s="199" t="s">
        <v>71</v>
      </c>
      <c r="AY140" s="201" t="s">
        <v>161</v>
      </c>
    </row>
    <row r="141" spans="2:51" s="207" customFormat="1" ht="12">
      <c r="B141" s="208"/>
      <c r="D141" s="193" t="s">
        <v>169</v>
      </c>
      <c r="E141" s="209" t="s">
        <v>1</v>
      </c>
      <c r="F141" s="210" t="s">
        <v>174</v>
      </c>
      <c r="H141" s="211">
        <v>106.275</v>
      </c>
      <c r="L141" s="208"/>
      <c r="M141" s="212"/>
      <c r="N141" s="213"/>
      <c r="O141" s="213"/>
      <c r="P141" s="213"/>
      <c r="Q141" s="213"/>
      <c r="R141" s="213"/>
      <c r="S141" s="213"/>
      <c r="T141" s="214"/>
      <c r="AT141" s="209" t="s">
        <v>169</v>
      </c>
      <c r="AU141" s="209" t="s">
        <v>80</v>
      </c>
      <c r="AV141" s="207" t="s">
        <v>167</v>
      </c>
      <c r="AW141" s="207" t="s">
        <v>28</v>
      </c>
      <c r="AX141" s="207" t="s">
        <v>78</v>
      </c>
      <c r="AY141" s="209" t="s">
        <v>161</v>
      </c>
    </row>
    <row r="142" spans="2:63" s="165" customFormat="1" ht="22.9" customHeight="1">
      <c r="B142" s="166"/>
      <c r="D142" s="167" t="s">
        <v>70</v>
      </c>
      <c r="E142" s="176" t="s">
        <v>185</v>
      </c>
      <c r="F142" s="176" t="s">
        <v>186</v>
      </c>
      <c r="J142" s="177">
        <f>BK142</f>
        <v>0</v>
      </c>
      <c r="L142" s="166"/>
      <c r="M142" s="170"/>
      <c r="N142" s="171"/>
      <c r="O142" s="171"/>
      <c r="P142" s="172">
        <f>SUM(P143:P147)</f>
        <v>1.8698309999999998</v>
      </c>
      <c r="Q142" s="171"/>
      <c r="R142" s="172">
        <f>SUM(R143:R147)</f>
        <v>0</v>
      </c>
      <c r="S142" s="171"/>
      <c r="T142" s="173">
        <f>SUM(T143:T147)</f>
        <v>0</v>
      </c>
      <c r="AR142" s="167" t="s">
        <v>78</v>
      </c>
      <c r="AT142" s="174" t="s">
        <v>70</v>
      </c>
      <c r="AU142" s="174" t="s">
        <v>78</v>
      </c>
      <c r="AY142" s="167" t="s">
        <v>161</v>
      </c>
      <c r="BK142" s="175">
        <f>SUM(BK143:BK147)</f>
        <v>0</v>
      </c>
    </row>
    <row r="143" spans="1:65" s="99" customFormat="1" ht="37.9" customHeight="1">
      <c r="A143" s="96"/>
      <c r="B143" s="97"/>
      <c r="C143" s="178" t="s">
        <v>167</v>
      </c>
      <c r="D143" s="178" t="s">
        <v>163</v>
      </c>
      <c r="E143" s="179" t="s">
        <v>187</v>
      </c>
      <c r="F143" s="180" t="s">
        <v>188</v>
      </c>
      <c r="G143" s="181" t="s">
        <v>189</v>
      </c>
      <c r="H143" s="182">
        <v>9.033</v>
      </c>
      <c r="I143" s="377">
        <v>0</v>
      </c>
      <c r="J143" s="183">
        <f>ROUND(I143*H143,2)</f>
        <v>0</v>
      </c>
      <c r="K143" s="184"/>
      <c r="L143" s="97"/>
      <c r="M143" s="185" t="s">
        <v>1</v>
      </c>
      <c r="N143" s="186" t="s">
        <v>36</v>
      </c>
      <c r="O143" s="187">
        <v>0.03</v>
      </c>
      <c r="P143" s="187">
        <f>O143*H143</f>
        <v>0.27098999999999995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R143" s="189" t="s">
        <v>167</v>
      </c>
      <c r="AT143" s="189" t="s">
        <v>163</v>
      </c>
      <c r="AU143" s="189" t="s">
        <v>80</v>
      </c>
      <c r="AY143" s="89" t="s">
        <v>161</v>
      </c>
      <c r="BE143" s="190">
        <f>IF(N143="základní",J143,0)</f>
        <v>0</v>
      </c>
      <c r="BF143" s="190">
        <f>IF(N143="snížená",J143,0)</f>
        <v>0</v>
      </c>
      <c r="BG143" s="190">
        <f>IF(N143="zákl. přenesená",J143,0)</f>
        <v>0</v>
      </c>
      <c r="BH143" s="190">
        <f>IF(N143="sníž. přenesená",J143,0)</f>
        <v>0</v>
      </c>
      <c r="BI143" s="190">
        <f>IF(N143="nulová",J143,0)</f>
        <v>0</v>
      </c>
      <c r="BJ143" s="89" t="s">
        <v>78</v>
      </c>
      <c r="BK143" s="190">
        <f>ROUND(I143*H143,2)</f>
        <v>0</v>
      </c>
      <c r="BL143" s="89" t="s">
        <v>167</v>
      </c>
      <c r="BM143" s="189" t="s">
        <v>215</v>
      </c>
    </row>
    <row r="144" spans="1:65" s="99" customFormat="1" ht="37.9" customHeight="1">
      <c r="A144" s="96"/>
      <c r="B144" s="97"/>
      <c r="C144" s="178" t="s">
        <v>178</v>
      </c>
      <c r="D144" s="178" t="s">
        <v>163</v>
      </c>
      <c r="E144" s="179" t="s">
        <v>191</v>
      </c>
      <c r="F144" s="180" t="s">
        <v>192</v>
      </c>
      <c r="G144" s="181" t="s">
        <v>189</v>
      </c>
      <c r="H144" s="182">
        <v>81.297</v>
      </c>
      <c r="I144" s="377">
        <v>0</v>
      </c>
      <c r="J144" s="183">
        <f>ROUND(I144*H144,2)</f>
        <v>0</v>
      </c>
      <c r="K144" s="184"/>
      <c r="L144" s="97"/>
      <c r="M144" s="185" t="s">
        <v>1</v>
      </c>
      <c r="N144" s="186" t="s">
        <v>36</v>
      </c>
      <c r="O144" s="187">
        <v>0.002</v>
      </c>
      <c r="P144" s="187">
        <f>O144*H144</f>
        <v>0.162594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R144" s="189" t="s">
        <v>167</v>
      </c>
      <c r="AT144" s="189" t="s">
        <v>163</v>
      </c>
      <c r="AU144" s="189" t="s">
        <v>80</v>
      </c>
      <c r="AY144" s="89" t="s">
        <v>161</v>
      </c>
      <c r="BE144" s="190">
        <f>IF(N144="základní",J144,0)</f>
        <v>0</v>
      </c>
      <c r="BF144" s="190">
        <f>IF(N144="snížená",J144,0)</f>
        <v>0</v>
      </c>
      <c r="BG144" s="190">
        <f>IF(N144="zákl. přenesená",J144,0)</f>
        <v>0</v>
      </c>
      <c r="BH144" s="190">
        <f>IF(N144="sníž. přenesená",J144,0)</f>
        <v>0</v>
      </c>
      <c r="BI144" s="190">
        <f>IF(N144="nulová",J144,0)</f>
        <v>0</v>
      </c>
      <c r="BJ144" s="89" t="s">
        <v>78</v>
      </c>
      <c r="BK144" s="190">
        <f>ROUND(I144*H144,2)</f>
        <v>0</v>
      </c>
      <c r="BL144" s="89" t="s">
        <v>167</v>
      </c>
      <c r="BM144" s="189" t="s">
        <v>216</v>
      </c>
    </row>
    <row r="145" spans="2:51" s="191" customFormat="1" ht="22.5">
      <c r="B145" s="192"/>
      <c r="D145" s="193" t="s">
        <v>169</v>
      </c>
      <c r="E145" s="194" t="s">
        <v>1</v>
      </c>
      <c r="F145" s="195" t="s">
        <v>194</v>
      </c>
      <c r="H145" s="194" t="s">
        <v>1</v>
      </c>
      <c r="L145" s="192"/>
      <c r="M145" s="196"/>
      <c r="N145" s="197"/>
      <c r="O145" s="197"/>
      <c r="P145" s="197"/>
      <c r="Q145" s="197"/>
      <c r="R145" s="197"/>
      <c r="S145" s="197"/>
      <c r="T145" s="198"/>
      <c r="AT145" s="194" t="s">
        <v>169</v>
      </c>
      <c r="AU145" s="194" t="s">
        <v>80</v>
      </c>
      <c r="AV145" s="191" t="s">
        <v>78</v>
      </c>
      <c r="AW145" s="191" t="s">
        <v>28</v>
      </c>
      <c r="AX145" s="191" t="s">
        <v>71</v>
      </c>
      <c r="AY145" s="194" t="s">
        <v>161</v>
      </c>
    </row>
    <row r="146" spans="2:51" s="199" customFormat="1" ht="12">
      <c r="B146" s="200"/>
      <c r="D146" s="193" t="s">
        <v>169</v>
      </c>
      <c r="E146" s="201" t="s">
        <v>1</v>
      </c>
      <c r="F146" s="202" t="s">
        <v>217</v>
      </c>
      <c r="H146" s="203">
        <v>81.297</v>
      </c>
      <c r="L146" s="200"/>
      <c r="M146" s="204"/>
      <c r="N146" s="205"/>
      <c r="O146" s="205"/>
      <c r="P146" s="205"/>
      <c r="Q146" s="205"/>
      <c r="R146" s="205"/>
      <c r="S146" s="205"/>
      <c r="T146" s="206"/>
      <c r="AT146" s="201" t="s">
        <v>169</v>
      </c>
      <c r="AU146" s="201" t="s">
        <v>80</v>
      </c>
      <c r="AV146" s="199" t="s">
        <v>80</v>
      </c>
      <c r="AW146" s="199" t="s">
        <v>28</v>
      </c>
      <c r="AX146" s="199" t="s">
        <v>78</v>
      </c>
      <c r="AY146" s="201" t="s">
        <v>161</v>
      </c>
    </row>
    <row r="147" spans="1:65" s="99" customFormat="1" ht="24.2" customHeight="1">
      <c r="A147" s="96"/>
      <c r="B147" s="97"/>
      <c r="C147" s="178" t="s">
        <v>196</v>
      </c>
      <c r="D147" s="178" t="s">
        <v>163</v>
      </c>
      <c r="E147" s="179" t="s">
        <v>197</v>
      </c>
      <c r="F147" s="180" t="s">
        <v>198</v>
      </c>
      <c r="G147" s="181" t="s">
        <v>189</v>
      </c>
      <c r="H147" s="182">
        <v>9.033</v>
      </c>
      <c r="I147" s="377">
        <v>0</v>
      </c>
      <c r="J147" s="183">
        <f>ROUND(I147*H147,2)</f>
        <v>0</v>
      </c>
      <c r="K147" s="184"/>
      <c r="L147" s="97"/>
      <c r="M147" s="185" t="s">
        <v>1</v>
      </c>
      <c r="N147" s="186" t="s">
        <v>36</v>
      </c>
      <c r="O147" s="187">
        <v>0.159</v>
      </c>
      <c r="P147" s="187">
        <f>O147*H147</f>
        <v>1.4362469999999998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R147" s="189" t="s">
        <v>167</v>
      </c>
      <c r="AT147" s="189" t="s">
        <v>163</v>
      </c>
      <c r="AU147" s="189" t="s">
        <v>80</v>
      </c>
      <c r="AY147" s="89" t="s">
        <v>161</v>
      </c>
      <c r="BE147" s="190">
        <f>IF(N147="základní",J147,0)</f>
        <v>0</v>
      </c>
      <c r="BF147" s="190">
        <f>IF(N147="snížená",J147,0)</f>
        <v>0</v>
      </c>
      <c r="BG147" s="190">
        <f>IF(N147="zákl. přenesená",J147,0)</f>
        <v>0</v>
      </c>
      <c r="BH147" s="190">
        <f>IF(N147="sníž. přenesená",J147,0)</f>
        <v>0</v>
      </c>
      <c r="BI147" s="190">
        <f>IF(N147="nulová",J147,0)</f>
        <v>0</v>
      </c>
      <c r="BJ147" s="89" t="s">
        <v>78</v>
      </c>
      <c r="BK147" s="190">
        <f>ROUND(I147*H147,2)</f>
        <v>0</v>
      </c>
      <c r="BL147" s="89" t="s">
        <v>167</v>
      </c>
      <c r="BM147" s="189" t="s">
        <v>218</v>
      </c>
    </row>
    <row r="148" spans="2:63" s="165" customFormat="1" ht="22.9" customHeight="1">
      <c r="B148" s="166"/>
      <c r="D148" s="167" t="s">
        <v>70</v>
      </c>
      <c r="E148" s="176" t="s">
        <v>200</v>
      </c>
      <c r="F148" s="176" t="s">
        <v>201</v>
      </c>
      <c r="J148" s="177">
        <f>BK148</f>
        <v>0</v>
      </c>
      <c r="L148" s="166"/>
      <c r="M148" s="170"/>
      <c r="N148" s="171"/>
      <c r="O148" s="171"/>
      <c r="P148" s="172">
        <f>P149</f>
        <v>1.243308</v>
      </c>
      <c r="Q148" s="171"/>
      <c r="R148" s="172">
        <f>R149</f>
        <v>0</v>
      </c>
      <c r="S148" s="171"/>
      <c r="T148" s="173">
        <f>T149</f>
        <v>0</v>
      </c>
      <c r="AR148" s="167" t="s">
        <v>78</v>
      </c>
      <c r="AT148" s="174" t="s">
        <v>70</v>
      </c>
      <c r="AU148" s="174" t="s">
        <v>78</v>
      </c>
      <c r="AY148" s="167" t="s">
        <v>161</v>
      </c>
      <c r="BK148" s="175">
        <f>BK149</f>
        <v>0</v>
      </c>
    </row>
    <row r="149" spans="1:65" s="99" customFormat="1" ht="44.25" customHeight="1">
      <c r="A149" s="96"/>
      <c r="B149" s="97"/>
      <c r="C149" s="178" t="s">
        <v>202</v>
      </c>
      <c r="D149" s="178" t="s">
        <v>163</v>
      </c>
      <c r="E149" s="179" t="s">
        <v>203</v>
      </c>
      <c r="F149" s="180" t="s">
        <v>204</v>
      </c>
      <c r="G149" s="181" t="s">
        <v>189</v>
      </c>
      <c r="H149" s="182">
        <v>18.838</v>
      </c>
      <c r="I149" s="377">
        <v>0</v>
      </c>
      <c r="J149" s="183">
        <f>ROUND(I149*H149,2)</f>
        <v>0</v>
      </c>
      <c r="K149" s="184"/>
      <c r="L149" s="97"/>
      <c r="M149" s="215" t="s">
        <v>1</v>
      </c>
      <c r="N149" s="216" t="s">
        <v>36</v>
      </c>
      <c r="O149" s="217">
        <v>0.066</v>
      </c>
      <c r="P149" s="217">
        <f>O149*H149</f>
        <v>1.243308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R149" s="189" t="s">
        <v>167</v>
      </c>
      <c r="AT149" s="189" t="s">
        <v>163</v>
      </c>
      <c r="AU149" s="189" t="s">
        <v>80</v>
      </c>
      <c r="AY149" s="89" t="s">
        <v>161</v>
      </c>
      <c r="BE149" s="190">
        <f>IF(N149="základní",J149,0)</f>
        <v>0</v>
      </c>
      <c r="BF149" s="190">
        <f>IF(N149="snížená",J149,0)</f>
        <v>0</v>
      </c>
      <c r="BG149" s="190">
        <f>IF(N149="zákl. přenesená",J149,0)</f>
        <v>0</v>
      </c>
      <c r="BH149" s="190">
        <f>IF(N149="sníž. přenesená",J149,0)</f>
        <v>0</v>
      </c>
      <c r="BI149" s="190">
        <f>IF(N149="nulová",J149,0)</f>
        <v>0</v>
      </c>
      <c r="BJ149" s="89" t="s">
        <v>78</v>
      </c>
      <c r="BK149" s="190">
        <f>ROUND(I149*H149,2)</f>
        <v>0</v>
      </c>
      <c r="BL149" s="89" t="s">
        <v>167</v>
      </c>
      <c r="BM149" s="189" t="s">
        <v>219</v>
      </c>
    </row>
    <row r="150" spans="1:31" s="99" customFormat="1" ht="6.95" customHeight="1">
      <c r="A150" s="96"/>
      <c r="B150" s="128"/>
      <c r="C150" s="129"/>
      <c r="D150" s="129"/>
      <c r="E150" s="129"/>
      <c r="F150" s="129"/>
      <c r="G150" s="129"/>
      <c r="H150" s="129"/>
      <c r="I150" s="129"/>
      <c r="J150" s="129"/>
      <c r="K150" s="129"/>
      <c r="L150" s="97"/>
      <c r="M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</row>
  </sheetData>
  <sheetProtection algorithmName="SHA-512" hashValue="NQDwLQmnBQVaycjKfCxfasvAhLfdnP1XMvVHl6JGTJbJs9P3SzLN4ti+fZOSMRWZ/xyfGqLsTKuBtb5nJPX9Sw==" saltValue="LpAW2gOpBWfalG297Zg4eg==" spinCount="100000" sheet="1" objects="1" scenarios="1" selectLockedCells="1"/>
  <autoFilter ref="C124:K149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2"/>
  <sheetViews>
    <sheetView showGridLines="0" workbookViewId="0" topLeftCell="A150">
      <selection activeCell="I161" sqref="I161"/>
    </sheetView>
  </sheetViews>
  <sheetFormatPr defaultColWidth="9.140625" defaultRowHeight="12"/>
  <cols>
    <col min="1" max="1" width="8.28125" style="85" customWidth="1"/>
    <col min="2" max="2" width="1.1484375" style="85" customWidth="1"/>
    <col min="3" max="3" width="4.140625" style="85" customWidth="1"/>
    <col min="4" max="4" width="4.28125" style="85" customWidth="1"/>
    <col min="5" max="5" width="17.140625" style="85" customWidth="1"/>
    <col min="6" max="6" width="50.8515625" style="85" customWidth="1"/>
    <col min="7" max="7" width="7.421875" style="85" customWidth="1"/>
    <col min="8" max="8" width="14.00390625" style="85" customWidth="1"/>
    <col min="9" max="9" width="15.8515625" style="85" customWidth="1"/>
    <col min="10" max="10" width="22.28125" style="85" customWidth="1"/>
    <col min="11" max="11" width="22.28125" style="85" hidden="1" customWidth="1"/>
    <col min="12" max="12" width="9.28125" style="85" customWidth="1"/>
    <col min="13" max="13" width="10.8515625" style="85" hidden="1" customWidth="1"/>
    <col min="14" max="14" width="9.28125" style="85" hidden="1" customWidth="1"/>
    <col min="15" max="20" width="14.140625" style="85" hidden="1" customWidth="1"/>
    <col min="21" max="21" width="16.28125" style="85" hidden="1" customWidth="1"/>
    <col min="22" max="22" width="12.28125" style="85" customWidth="1"/>
    <col min="23" max="23" width="16.28125" style="85" customWidth="1"/>
    <col min="24" max="24" width="12.28125" style="85" customWidth="1"/>
    <col min="25" max="25" width="15.00390625" style="85" customWidth="1"/>
    <col min="26" max="26" width="11.00390625" style="85" customWidth="1"/>
    <col min="27" max="27" width="15.00390625" style="85" customWidth="1"/>
    <col min="28" max="28" width="16.28125" style="85" customWidth="1"/>
    <col min="29" max="29" width="11.00390625" style="85" customWidth="1"/>
    <col min="30" max="30" width="15.00390625" style="85" customWidth="1"/>
    <col min="31" max="31" width="16.28125" style="85" customWidth="1"/>
    <col min="32" max="43" width="9.28125" style="85" customWidth="1"/>
    <col min="44" max="65" width="9.28125" style="85" hidden="1" customWidth="1"/>
    <col min="66" max="16384" width="9.28125" style="85" customWidth="1"/>
  </cols>
  <sheetData>
    <row r="1" ht="12"/>
    <row r="2" spans="12:46" ht="36.95" customHeight="1">
      <c r="L2" s="423" t="s">
        <v>5</v>
      </c>
      <c r="M2" s="424"/>
      <c r="N2" s="424"/>
      <c r="O2" s="424"/>
      <c r="P2" s="424"/>
      <c r="Q2" s="424"/>
      <c r="R2" s="424"/>
      <c r="S2" s="424"/>
      <c r="T2" s="424"/>
      <c r="U2" s="424"/>
      <c r="V2" s="424"/>
      <c r="AT2" s="89" t="s">
        <v>94</v>
      </c>
    </row>
    <row r="3" spans="2:46" ht="6.95" customHeight="1">
      <c r="B3" s="90"/>
      <c r="C3" s="91"/>
      <c r="D3" s="91"/>
      <c r="E3" s="91"/>
      <c r="F3" s="91"/>
      <c r="G3" s="91"/>
      <c r="H3" s="91"/>
      <c r="I3" s="91"/>
      <c r="J3" s="91"/>
      <c r="K3" s="91"/>
      <c r="L3" s="92"/>
      <c r="AT3" s="89" t="s">
        <v>80</v>
      </c>
    </row>
    <row r="4" spans="2:46" ht="24.95" customHeight="1">
      <c r="B4" s="92"/>
      <c r="D4" s="93" t="s">
        <v>131</v>
      </c>
      <c r="L4" s="92"/>
      <c r="M4" s="94" t="s">
        <v>10</v>
      </c>
      <c r="AT4" s="89" t="s">
        <v>3</v>
      </c>
    </row>
    <row r="5" spans="2:12" ht="6.95" customHeight="1">
      <c r="B5" s="92"/>
      <c r="L5" s="92"/>
    </row>
    <row r="6" spans="2:12" ht="12" customHeight="1">
      <c r="B6" s="92"/>
      <c r="D6" s="95" t="s">
        <v>14</v>
      </c>
      <c r="L6" s="92"/>
    </row>
    <row r="7" spans="2:12" ht="16.5" customHeight="1">
      <c r="B7" s="92"/>
      <c r="E7" s="425" t="str">
        <f>'Rekapitulace stavby'!K6</f>
        <v>Obnova parkových cest v Liberci</v>
      </c>
      <c r="F7" s="426"/>
      <c r="G7" s="426"/>
      <c r="H7" s="426"/>
      <c r="L7" s="92"/>
    </row>
    <row r="8" spans="2:12" ht="12" customHeight="1">
      <c r="B8" s="92"/>
      <c r="D8" s="95" t="s">
        <v>132</v>
      </c>
      <c r="L8" s="92"/>
    </row>
    <row r="9" spans="1:31" s="99" customFormat="1" ht="16.5" customHeight="1">
      <c r="A9" s="96"/>
      <c r="B9" s="97"/>
      <c r="C9" s="96"/>
      <c r="D9" s="96"/>
      <c r="E9" s="425" t="s">
        <v>220</v>
      </c>
      <c r="F9" s="422"/>
      <c r="G9" s="422"/>
      <c r="H9" s="422"/>
      <c r="I9" s="96"/>
      <c r="J9" s="96"/>
      <c r="K9" s="96"/>
      <c r="L9" s="98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</row>
    <row r="10" spans="1:31" s="99" customFormat="1" ht="12" customHeight="1">
      <c r="A10" s="96"/>
      <c r="B10" s="97"/>
      <c r="C10" s="96"/>
      <c r="D10" s="95" t="s">
        <v>134</v>
      </c>
      <c r="E10" s="96"/>
      <c r="F10" s="96"/>
      <c r="G10" s="96"/>
      <c r="H10" s="96"/>
      <c r="I10" s="96"/>
      <c r="J10" s="96"/>
      <c r="K10" s="96"/>
      <c r="L10" s="98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s="99" customFormat="1" ht="30" customHeight="1">
      <c r="A11" s="96"/>
      <c r="B11" s="97"/>
      <c r="C11" s="96"/>
      <c r="D11" s="96"/>
      <c r="E11" s="421" t="s">
        <v>221</v>
      </c>
      <c r="F11" s="422"/>
      <c r="G11" s="422"/>
      <c r="H11" s="422"/>
      <c r="I11" s="96"/>
      <c r="J11" s="96"/>
      <c r="K11" s="96"/>
      <c r="L11" s="98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s="99" customFormat="1" ht="12">
      <c r="A12" s="96"/>
      <c r="B12" s="97"/>
      <c r="C12" s="96"/>
      <c r="D12" s="96"/>
      <c r="E12" s="96"/>
      <c r="F12" s="96"/>
      <c r="G12" s="96"/>
      <c r="H12" s="96"/>
      <c r="I12" s="96"/>
      <c r="J12" s="96"/>
      <c r="K12" s="96"/>
      <c r="L12" s="98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</row>
    <row r="13" spans="1:31" s="99" customFormat="1" ht="12" customHeight="1">
      <c r="A13" s="96"/>
      <c r="B13" s="97"/>
      <c r="C13" s="96"/>
      <c r="D13" s="95" t="s">
        <v>16</v>
      </c>
      <c r="E13" s="96"/>
      <c r="F13" s="100" t="s">
        <v>1</v>
      </c>
      <c r="G13" s="96"/>
      <c r="H13" s="96"/>
      <c r="I13" s="95" t="s">
        <v>17</v>
      </c>
      <c r="J13" s="100" t="s">
        <v>1</v>
      </c>
      <c r="K13" s="96"/>
      <c r="L13" s="98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s="99" customFormat="1" ht="12" customHeight="1">
      <c r="A14" s="96"/>
      <c r="B14" s="97"/>
      <c r="C14" s="96"/>
      <c r="D14" s="95" t="s">
        <v>18</v>
      </c>
      <c r="E14" s="96"/>
      <c r="F14" s="100" t="s">
        <v>19</v>
      </c>
      <c r="G14" s="96"/>
      <c r="H14" s="96"/>
      <c r="I14" s="95" t="s">
        <v>20</v>
      </c>
      <c r="J14" s="101" t="str">
        <f>'Rekapitulace stavby'!AN8</f>
        <v>vyplň údaj</v>
      </c>
      <c r="K14" s="96"/>
      <c r="L14" s="98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s="99" customFormat="1" ht="10.9" customHeight="1">
      <c r="A15" s="96"/>
      <c r="B15" s="97"/>
      <c r="C15" s="96"/>
      <c r="D15" s="96"/>
      <c r="E15" s="96"/>
      <c r="F15" s="96"/>
      <c r="G15" s="96"/>
      <c r="H15" s="96"/>
      <c r="I15" s="96"/>
      <c r="J15" s="96"/>
      <c r="K15" s="96"/>
      <c r="L15" s="98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s="99" customFormat="1" ht="12" customHeight="1">
      <c r="A16" s="96"/>
      <c r="B16" s="97"/>
      <c r="C16" s="96"/>
      <c r="D16" s="95" t="s">
        <v>21</v>
      </c>
      <c r="E16" s="96"/>
      <c r="F16" s="96"/>
      <c r="G16" s="96"/>
      <c r="H16" s="96"/>
      <c r="I16" s="95" t="s">
        <v>22</v>
      </c>
      <c r="J16" s="100" t="s">
        <v>1</v>
      </c>
      <c r="K16" s="96"/>
      <c r="L16" s="98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s="99" customFormat="1" ht="18" customHeight="1">
      <c r="A17" s="96"/>
      <c r="B17" s="97"/>
      <c r="C17" s="96"/>
      <c r="D17" s="96"/>
      <c r="E17" s="100" t="s">
        <v>23</v>
      </c>
      <c r="F17" s="96"/>
      <c r="G17" s="96"/>
      <c r="H17" s="96"/>
      <c r="I17" s="95" t="s">
        <v>24</v>
      </c>
      <c r="J17" s="100" t="s">
        <v>1</v>
      </c>
      <c r="K17" s="96"/>
      <c r="L17" s="98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1" s="99" customFormat="1" ht="6.95" customHeight="1">
      <c r="A18" s="96"/>
      <c r="B18" s="97"/>
      <c r="C18" s="96"/>
      <c r="D18" s="96"/>
      <c r="E18" s="96"/>
      <c r="F18" s="96"/>
      <c r="G18" s="96"/>
      <c r="H18" s="96"/>
      <c r="I18" s="96"/>
      <c r="J18" s="96"/>
      <c r="K18" s="96"/>
      <c r="L18" s="98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1:31" s="99" customFormat="1" ht="12" customHeight="1">
      <c r="A19" s="96"/>
      <c r="B19" s="97"/>
      <c r="C19" s="96"/>
      <c r="D19" s="95" t="s">
        <v>25</v>
      </c>
      <c r="E19" s="96"/>
      <c r="F19" s="96"/>
      <c r="G19" s="96"/>
      <c r="H19" s="96"/>
      <c r="I19" s="95" t="s">
        <v>22</v>
      </c>
      <c r="J19" s="102" t="str">
        <f>'Rekapitulace stavby'!AN13</f>
        <v>vyplň údaj</v>
      </c>
      <c r="K19" s="96"/>
      <c r="L19" s="98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1:31" s="99" customFormat="1" ht="18" customHeight="1">
      <c r="A20" s="96"/>
      <c r="B20" s="97"/>
      <c r="C20" s="96"/>
      <c r="D20" s="96"/>
      <c r="E20" s="427" t="str">
        <f>'Rekapitulace stavby'!D14</f>
        <v>vyplň údaj</v>
      </c>
      <c r="F20" s="427"/>
      <c r="G20" s="427"/>
      <c r="H20" s="427"/>
      <c r="I20" s="95" t="s">
        <v>24</v>
      </c>
      <c r="J20" s="102" t="str">
        <f>'Rekapitulace stavby'!AN14</f>
        <v>vyplň údaj</v>
      </c>
      <c r="K20" s="96"/>
      <c r="L20" s="98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1:31" s="99" customFormat="1" ht="6.95" customHeight="1">
      <c r="A21" s="96"/>
      <c r="B21" s="97"/>
      <c r="C21" s="96"/>
      <c r="D21" s="96"/>
      <c r="E21" s="96"/>
      <c r="F21" s="96"/>
      <c r="G21" s="96"/>
      <c r="H21" s="96"/>
      <c r="I21" s="96"/>
      <c r="J21" s="96"/>
      <c r="K21" s="96"/>
      <c r="L21" s="98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1:31" s="99" customFormat="1" ht="12" customHeight="1">
      <c r="A22" s="96"/>
      <c r="B22" s="97"/>
      <c r="C22" s="96"/>
      <c r="D22" s="95" t="s">
        <v>27</v>
      </c>
      <c r="E22" s="96"/>
      <c r="F22" s="96"/>
      <c r="G22" s="96"/>
      <c r="H22" s="96"/>
      <c r="I22" s="95" t="s">
        <v>22</v>
      </c>
      <c r="J22" s="100" t="str">
        <f>IF('Rekapitulace stavby'!AN16="","",'Rekapitulace stavby'!AN16)</f>
        <v/>
      </c>
      <c r="K22" s="96"/>
      <c r="L22" s="98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1:31" s="99" customFormat="1" ht="18" customHeight="1">
      <c r="A23" s="96"/>
      <c r="B23" s="97"/>
      <c r="C23" s="96"/>
      <c r="D23" s="96"/>
      <c r="E23" s="100" t="str">
        <f>IF('Rekapitulace stavby'!E17="","",'Rekapitulace stavby'!E17)</f>
        <v xml:space="preserve"> </v>
      </c>
      <c r="F23" s="96"/>
      <c r="G23" s="96"/>
      <c r="H23" s="96"/>
      <c r="I23" s="95" t="s">
        <v>24</v>
      </c>
      <c r="J23" s="100" t="str">
        <f>IF('Rekapitulace stavby'!AN17="","",'Rekapitulace stavby'!AN17)</f>
        <v/>
      </c>
      <c r="K23" s="96"/>
      <c r="L23" s="98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</row>
    <row r="24" spans="1:31" s="99" customFormat="1" ht="6.95" customHeight="1">
      <c r="A24" s="96"/>
      <c r="B24" s="97"/>
      <c r="C24" s="96"/>
      <c r="D24" s="96"/>
      <c r="E24" s="96"/>
      <c r="F24" s="96"/>
      <c r="G24" s="96"/>
      <c r="H24" s="96"/>
      <c r="I24" s="96"/>
      <c r="J24" s="96"/>
      <c r="K24" s="96"/>
      <c r="L24" s="98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</row>
    <row r="25" spans="1:31" s="99" customFormat="1" ht="12" customHeight="1">
      <c r="A25" s="96"/>
      <c r="B25" s="97"/>
      <c r="C25" s="96"/>
      <c r="D25" s="95" t="s">
        <v>29</v>
      </c>
      <c r="E25" s="96"/>
      <c r="F25" s="96"/>
      <c r="G25" s="96"/>
      <c r="H25" s="96"/>
      <c r="I25" s="95" t="s">
        <v>22</v>
      </c>
      <c r="J25" s="100" t="str">
        <f>IF('Rekapitulace stavby'!AN19="","",'Rekapitulace stavby'!AN19)</f>
        <v/>
      </c>
      <c r="K25" s="96"/>
      <c r="L25" s="98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s="99" customFormat="1" ht="18" customHeight="1">
      <c r="A26" s="96"/>
      <c r="B26" s="97"/>
      <c r="C26" s="96"/>
      <c r="D26" s="96"/>
      <c r="E26" s="100" t="str">
        <f>IF('Rekapitulace stavby'!E20="","",'Rekapitulace stavby'!E20)</f>
        <v xml:space="preserve"> </v>
      </c>
      <c r="F26" s="96"/>
      <c r="G26" s="96"/>
      <c r="H26" s="96"/>
      <c r="I26" s="95" t="s">
        <v>24</v>
      </c>
      <c r="J26" s="100" t="str">
        <f>IF('Rekapitulace stavby'!AN20="","",'Rekapitulace stavby'!AN20)</f>
        <v/>
      </c>
      <c r="K26" s="96"/>
      <c r="L26" s="98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1:31" s="99" customFormat="1" ht="6.95" customHeight="1">
      <c r="A27" s="96"/>
      <c r="B27" s="97"/>
      <c r="C27" s="96"/>
      <c r="D27" s="96"/>
      <c r="E27" s="96"/>
      <c r="F27" s="96"/>
      <c r="G27" s="96"/>
      <c r="H27" s="96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99" customFormat="1" ht="12" customHeight="1">
      <c r="A28" s="96"/>
      <c r="B28" s="97"/>
      <c r="C28" s="96"/>
      <c r="D28" s="95" t="s">
        <v>30</v>
      </c>
      <c r="E28" s="96"/>
      <c r="F28" s="96"/>
      <c r="G28" s="96"/>
      <c r="H28" s="96"/>
      <c r="I28" s="96"/>
      <c r="J28" s="96"/>
      <c r="K28" s="96"/>
      <c r="L28" s="98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1:31" s="106" customFormat="1" ht="16.5" customHeight="1">
      <c r="A29" s="103"/>
      <c r="B29" s="104"/>
      <c r="C29" s="103"/>
      <c r="D29" s="103"/>
      <c r="E29" s="428" t="s">
        <v>1</v>
      </c>
      <c r="F29" s="428"/>
      <c r="G29" s="428"/>
      <c r="H29" s="42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99" customFormat="1" ht="6.95" customHeight="1">
      <c r="A30" s="96"/>
      <c r="B30" s="97"/>
      <c r="C30" s="96"/>
      <c r="D30" s="96"/>
      <c r="E30" s="96"/>
      <c r="F30" s="96"/>
      <c r="G30" s="96"/>
      <c r="H30" s="96"/>
      <c r="I30" s="96"/>
      <c r="J30" s="96"/>
      <c r="K30" s="96"/>
      <c r="L30" s="98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</row>
    <row r="31" spans="1:31" s="99" customFormat="1" ht="6.95" customHeight="1">
      <c r="A31" s="96"/>
      <c r="B31" s="97"/>
      <c r="C31" s="96"/>
      <c r="D31" s="107"/>
      <c r="E31" s="107"/>
      <c r="F31" s="107"/>
      <c r="G31" s="107"/>
      <c r="H31" s="107"/>
      <c r="I31" s="107"/>
      <c r="J31" s="107"/>
      <c r="K31" s="107"/>
      <c r="L31" s="98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</row>
    <row r="32" spans="1:31" s="99" customFormat="1" ht="25.35" customHeight="1">
      <c r="A32" s="96"/>
      <c r="B32" s="97"/>
      <c r="C32" s="96"/>
      <c r="D32" s="108" t="s">
        <v>31</v>
      </c>
      <c r="E32" s="96"/>
      <c r="F32" s="96"/>
      <c r="G32" s="96"/>
      <c r="H32" s="96"/>
      <c r="I32" s="96"/>
      <c r="J32" s="109">
        <f>ROUND(J126,2)</f>
        <v>0</v>
      </c>
      <c r="K32" s="96"/>
      <c r="L32" s="98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</row>
    <row r="33" spans="1:31" s="99" customFormat="1" ht="6.95" customHeight="1">
      <c r="A33" s="96"/>
      <c r="B33" s="97"/>
      <c r="C33" s="96"/>
      <c r="D33" s="107"/>
      <c r="E33" s="107"/>
      <c r="F33" s="107"/>
      <c r="G33" s="107"/>
      <c r="H33" s="107"/>
      <c r="I33" s="107"/>
      <c r="J33" s="107"/>
      <c r="K33" s="107"/>
      <c r="L33" s="98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</row>
    <row r="34" spans="1:31" s="99" customFormat="1" ht="14.45" customHeight="1">
      <c r="A34" s="96"/>
      <c r="B34" s="97"/>
      <c r="C34" s="96"/>
      <c r="D34" s="96"/>
      <c r="E34" s="96"/>
      <c r="F34" s="110" t="s">
        <v>33</v>
      </c>
      <c r="G34" s="96"/>
      <c r="H34" s="96"/>
      <c r="I34" s="110" t="s">
        <v>32</v>
      </c>
      <c r="J34" s="110" t="s">
        <v>34</v>
      </c>
      <c r="K34" s="96"/>
      <c r="L34" s="98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</row>
    <row r="35" spans="1:31" s="99" customFormat="1" ht="14.45" customHeight="1">
      <c r="A35" s="96"/>
      <c r="B35" s="97"/>
      <c r="C35" s="96"/>
      <c r="D35" s="111" t="s">
        <v>35</v>
      </c>
      <c r="E35" s="95" t="s">
        <v>36</v>
      </c>
      <c r="F35" s="112">
        <f>ROUND((SUM(BE126:BE161)),2)</f>
        <v>0</v>
      </c>
      <c r="G35" s="96"/>
      <c r="H35" s="96"/>
      <c r="I35" s="113">
        <v>0.21</v>
      </c>
      <c r="J35" s="112">
        <f>ROUND(((SUM(BE126:BE161))*I35),2)</f>
        <v>0</v>
      </c>
      <c r="K35" s="96"/>
      <c r="L35" s="98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</row>
    <row r="36" spans="1:31" s="99" customFormat="1" ht="14.45" customHeight="1">
      <c r="A36" s="96"/>
      <c r="B36" s="97"/>
      <c r="C36" s="96"/>
      <c r="D36" s="96"/>
      <c r="E36" s="95" t="s">
        <v>37</v>
      </c>
      <c r="F36" s="112">
        <f>ROUND((SUM(BF126:BF161)),2)</f>
        <v>0</v>
      </c>
      <c r="G36" s="96"/>
      <c r="H36" s="96"/>
      <c r="I36" s="113">
        <v>0.15</v>
      </c>
      <c r="J36" s="112">
        <f>ROUND(((SUM(BF126:BF161))*I36),2)</f>
        <v>0</v>
      </c>
      <c r="K36" s="96"/>
      <c r="L36" s="98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</row>
    <row r="37" spans="1:31" s="99" customFormat="1" ht="14.45" customHeight="1" hidden="1">
      <c r="A37" s="96"/>
      <c r="B37" s="97"/>
      <c r="C37" s="96"/>
      <c r="D37" s="96"/>
      <c r="E37" s="95" t="s">
        <v>38</v>
      </c>
      <c r="F37" s="112">
        <f>ROUND((SUM(BG126:BG161)),2)</f>
        <v>0</v>
      </c>
      <c r="G37" s="96"/>
      <c r="H37" s="96"/>
      <c r="I37" s="113">
        <v>0.21</v>
      </c>
      <c r="J37" s="112">
        <f>0</f>
        <v>0</v>
      </c>
      <c r="K37" s="96"/>
      <c r="L37" s="98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</row>
    <row r="38" spans="1:31" s="99" customFormat="1" ht="14.45" customHeight="1" hidden="1">
      <c r="A38" s="96"/>
      <c r="B38" s="97"/>
      <c r="C38" s="96"/>
      <c r="D38" s="96"/>
      <c r="E38" s="95" t="s">
        <v>39</v>
      </c>
      <c r="F38" s="112">
        <f>ROUND((SUM(BH126:BH161)),2)</f>
        <v>0</v>
      </c>
      <c r="G38" s="96"/>
      <c r="H38" s="96"/>
      <c r="I38" s="113">
        <v>0.15</v>
      </c>
      <c r="J38" s="112">
        <f>0</f>
        <v>0</v>
      </c>
      <c r="K38" s="96"/>
      <c r="L38" s="98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</row>
    <row r="39" spans="1:31" s="99" customFormat="1" ht="14.45" customHeight="1" hidden="1">
      <c r="A39" s="96"/>
      <c r="B39" s="97"/>
      <c r="C39" s="96"/>
      <c r="D39" s="96"/>
      <c r="E39" s="95" t="s">
        <v>40</v>
      </c>
      <c r="F39" s="112">
        <f>ROUND((SUM(BI126:BI161)),2)</f>
        <v>0</v>
      </c>
      <c r="G39" s="96"/>
      <c r="H39" s="96"/>
      <c r="I39" s="113">
        <v>0</v>
      </c>
      <c r="J39" s="112">
        <f>0</f>
        <v>0</v>
      </c>
      <c r="K39" s="96"/>
      <c r="L39" s="98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</row>
    <row r="40" spans="1:31" s="99" customFormat="1" ht="6.95" customHeight="1">
      <c r="A40" s="96"/>
      <c r="B40" s="97"/>
      <c r="C40" s="96"/>
      <c r="D40" s="96"/>
      <c r="E40" s="96"/>
      <c r="F40" s="96"/>
      <c r="G40" s="96"/>
      <c r="H40" s="96"/>
      <c r="I40" s="96"/>
      <c r="J40" s="96"/>
      <c r="K40" s="96"/>
      <c r="L40" s="98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</row>
    <row r="41" spans="1:31" s="99" customFormat="1" ht="25.35" customHeight="1">
      <c r="A41" s="96"/>
      <c r="B41" s="97"/>
      <c r="C41" s="114"/>
      <c r="D41" s="115" t="s">
        <v>41</v>
      </c>
      <c r="E41" s="116"/>
      <c r="F41" s="116"/>
      <c r="G41" s="117" t="s">
        <v>42</v>
      </c>
      <c r="H41" s="118" t="s">
        <v>43</v>
      </c>
      <c r="I41" s="116"/>
      <c r="J41" s="119">
        <f>SUM(J32:J39)</f>
        <v>0</v>
      </c>
      <c r="K41" s="120"/>
      <c r="L41" s="98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</row>
    <row r="42" spans="1:31" s="99" customFormat="1" ht="14.45" customHeight="1">
      <c r="A42" s="96"/>
      <c r="B42" s="97"/>
      <c r="C42" s="96"/>
      <c r="D42" s="96"/>
      <c r="E42" s="96"/>
      <c r="F42" s="96"/>
      <c r="G42" s="96"/>
      <c r="H42" s="96"/>
      <c r="I42" s="96"/>
      <c r="J42" s="96"/>
      <c r="K42" s="96"/>
      <c r="L42" s="98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</row>
    <row r="43" spans="2:12" ht="14.45" customHeight="1">
      <c r="B43" s="92"/>
      <c r="L43" s="92"/>
    </row>
    <row r="44" spans="2:12" ht="14.45" customHeight="1">
      <c r="B44" s="92"/>
      <c r="L44" s="92"/>
    </row>
    <row r="45" spans="2:12" ht="14.45" customHeight="1">
      <c r="B45" s="92"/>
      <c r="L45" s="92"/>
    </row>
    <row r="46" spans="2:12" ht="14.45" customHeight="1">
      <c r="B46" s="92"/>
      <c r="L46" s="92"/>
    </row>
    <row r="47" spans="2:12" ht="14.45" customHeight="1">
      <c r="B47" s="92"/>
      <c r="L47" s="92"/>
    </row>
    <row r="48" spans="2:12" ht="14.45" customHeight="1">
      <c r="B48" s="92"/>
      <c r="L48" s="92"/>
    </row>
    <row r="49" spans="2:12" ht="14.45" customHeight="1">
      <c r="B49" s="92"/>
      <c r="L49" s="92"/>
    </row>
    <row r="50" spans="2:12" s="99" customFormat="1" ht="14.45" customHeight="1">
      <c r="B50" s="98"/>
      <c r="D50" s="121" t="s">
        <v>44</v>
      </c>
      <c r="E50" s="122"/>
      <c r="F50" s="122"/>
      <c r="G50" s="121" t="s">
        <v>45</v>
      </c>
      <c r="H50" s="122"/>
      <c r="I50" s="122"/>
      <c r="J50" s="122"/>
      <c r="K50" s="122"/>
      <c r="L50" s="98"/>
    </row>
    <row r="51" spans="2:12" ht="12">
      <c r="B51" s="92"/>
      <c r="L51" s="92"/>
    </row>
    <row r="52" spans="2:12" ht="12">
      <c r="B52" s="92"/>
      <c r="L52" s="92"/>
    </row>
    <row r="53" spans="2:12" ht="12">
      <c r="B53" s="92"/>
      <c r="L53" s="92"/>
    </row>
    <row r="54" spans="2:12" ht="12">
      <c r="B54" s="92"/>
      <c r="L54" s="92"/>
    </row>
    <row r="55" spans="2:12" ht="12">
      <c r="B55" s="92"/>
      <c r="L55" s="92"/>
    </row>
    <row r="56" spans="2:12" ht="12">
      <c r="B56" s="92"/>
      <c r="L56" s="92"/>
    </row>
    <row r="57" spans="2:12" ht="12">
      <c r="B57" s="92"/>
      <c r="L57" s="92"/>
    </row>
    <row r="58" spans="2:12" ht="12">
      <c r="B58" s="92"/>
      <c r="L58" s="92"/>
    </row>
    <row r="59" spans="2:12" ht="12">
      <c r="B59" s="92"/>
      <c r="L59" s="92"/>
    </row>
    <row r="60" spans="2:12" ht="12">
      <c r="B60" s="92"/>
      <c r="L60" s="92"/>
    </row>
    <row r="61" spans="1:31" s="99" customFormat="1" ht="12.75">
      <c r="A61" s="96"/>
      <c r="B61" s="97"/>
      <c r="C61" s="96"/>
      <c r="D61" s="123" t="s">
        <v>46</v>
      </c>
      <c r="E61" s="124"/>
      <c r="F61" s="125" t="s">
        <v>47</v>
      </c>
      <c r="G61" s="123" t="s">
        <v>46</v>
      </c>
      <c r="H61" s="124"/>
      <c r="I61" s="124"/>
      <c r="J61" s="126" t="s">
        <v>47</v>
      </c>
      <c r="K61" s="124"/>
      <c r="L61" s="98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</row>
    <row r="62" spans="2:12" ht="12">
      <c r="B62" s="92"/>
      <c r="L62" s="92"/>
    </row>
    <row r="63" spans="2:12" ht="12">
      <c r="B63" s="92"/>
      <c r="L63" s="92"/>
    </row>
    <row r="64" spans="2:12" ht="12">
      <c r="B64" s="92"/>
      <c r="L64" s="92"/>
    </row>
    <row r="65" spans="1:31" s="99" customFormat="1" ht="12.75">
      <c r="A65" s="96"/>
      <c r="B65" s="97"/>
      <c r="C65" s="96"/>
      <c r="D65" s="121" t="s">
        <v>48</v>
      </c>
      <c r="E65" s="127"/>
      <c r="F65" s="127"/>
      <c r="G65" s="121" t="s">
        <v>49</v>
      </c>
      <c r="H65" s="127"/>
      <c r="I65" s="127"/>
      <c r="J65" s="127"/>
      <c r="K65" s="127"/>
      <c r="L65" s="98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</row>
    <row r="66" spans="2:12" ht="12">
      <c r="B66" s="92"/>
      <c r="L66" s="92"/>
    </row>
    <row r="67" spans="2:12" ht="12">
      <c r="B67" s="92"/>
      <c r="L67" s="92"/>
    </row>
    <row r="68" spans="2:12" ht="12">
      <c r="B68" s="92"/>
      <c r="L68" s="92"/>
    </row>
    <row r="69" spans="2:12" ht="12">
      <c r="B69" s="92"/>
      <c r="L69" s="92"/>
    </row>
    <row r="70" spans="2:12" ht="12">
      <c r="B70" s="92"/>
      <c r="L70" s="92"/>
    </row>
    <row r="71" spans="2:12" ht="12">
      <c r="B71" s="92"/>
      <c r="L71" s="92"/>
    </row>
    <row r="72" spans="2:12" ht="12">
      <c r="B72" s="92"/>
      <c r="L72" s="92"/>
    </row>
    <row r="73" spans="2:12" ht="12">
      <c r="B73" s="92"/>
      <c r="L73" s="92"/>
    </row>
    <row r="74" spans="2:12" ht="12">
      <c r="B74" s="92"/>
      <c r="L74" s="92"/>
    </row>
    <row r="75" spans="2:12" ht="12">
      <c r="B75" s="92"/>
      <c r="L75" s="92"/>
    </row>
    <row r="76" spans="1:31" s="99" customFormat="1" ht="12.75">
      <c r="A76" s="96"/>
      <c r="B76" s="97"/>
      <c r="C76" s="96"/>
      <c r="D76" s="123" t="s">
        <v>46</v>
      </c>
      <c r="E76" s="124"/>
      <c r="F76" s="125" t="s">
        <v>47</v>
      </c>
      <c r="G76" s="123" t="s">
        <v>46</v>
      </c>
      <c r="H76" s="124"/>
      <c r="I76" s="124"/>
      <c r="J76" s="126" t="s">
        <v>47</v>
      </c>
      <c r="K76" s="124"/>
      <c r="L76" s="98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</row>
    <row r="77" spans="1:31" s="99" customFormat="1" ht="14.45" customHeight="1">
      <c r="A77" s="96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</row>
    <row r="81" spans="1:31" s="99" customFormat="1" ht="6.95" customHeight="1">
      <c r="A81" s="96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8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</row>
    <row r="82" spans="1:31" s="99" customFormat="1" ht="24.95" customHeight="1">
      <c r="A82" s="96"/>
      <c r="B82" s="97"/>
      <c r="C82" s="93" t="s">
        <v>136</v>
      </c>
      <c r="D82" s="96"/>
      <c r="E82" s="96"/>
      <c r="F82" s="96"/>
      <c r="G82" s="96"/>
      <c r="H82" s="96"/>
      <c r="I82" s="96"/>
      <c r="J82" s="96"/>
      <c r="K82" s="96"/>
      <c r="L82" s="98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</row>
    <row r="83" spans="1:31" s="99" customFormat="1" ht="6.95" customHeight="1">
      <c r="A83" s="96"/>
      <c r="B83" s="97"/>
      <c r="C83" s="96"/>
      <c r="D83" s="96"/>
      <c r="E83" s="96"/>
      <c r="F83" s="96"/>
      <c r="G83" s="96"/>
      <c r="H83" s="96"/>
      <c r="I83" s="96"/>
      <c r="J83" s="96"/>
      <c r="K83" s="96"/>
      <c r="L83" s="98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</row>
    <row r="84" spans="1:31" s="99" customFormat="1" ht="12" customHeight="1">
      <c r="A84" s="96"/>
      <c r="B84" s="97"/>
      <c r="C84" s="95" t="s">
        <v>14</v>
      </c>
      <c r="D84" s="96"/>
      <c r="E84" s="96"/>
      <c r="F84" s="96"/>
      <c r="G84" s="96"/>
      <c r="H84" s="96"/>
      <c r="I84" s="96"/>
      <c r="J84" s="96"/>
      <c r="K84" s="96"/>
      <c r="L84" s="98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</row>
    <row r="85" spans="1:31" s="99" customFormat="1" ht="16.5" customHeight="1">
      <c r="A85" s="96"/>
      <c r="B85" s="97"/>
      <c r="C85" s="96"/>
      <c r="D85" s="96"/>
      <c r="E85" s="425" t="str">
        <f>E7</f>
        <v>Obnova parkových cest v Liberci</v>
      </c>
      <c r="F85" s="426"/>
      <c r="G85" s="426"/>
      <c r="H85" s="426"/>
      <c r="I85" s="96"/>
      <c r="J85" s="96"/>
      <c r="K85" s="96"/>
      <c r="L85" s="98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</row>
    <row r="86" spans="2:12" ht="12" customHeight="1">
      <c r="B86" s="92"/>
      <c r="C86" s="95" t="s">
        <v>132</v>
      </c>
      <c r="L86" s="92"/>
    </row>
    <row r="87" spans="1:31" s="99" customFormat="1" ht="16.5" customHeight="1">
      <c r="A87" s="96"/>
      <c r="B87" s="97"/>
      <c r="C87" s="96"/>
      <c r="D87" s="96"/>
      <c r="E87" s="425" t="s">
        <v>220</v>
      </c>
      <c r="F87" s="422"/>
      <c r="G87" s="422"/>
      <c r="H87" s="422"/>
      <c r="I87" s="96"/>
      <c r="J87" s="96"/>
      <c r="K87" s="96"/>
      <c r="L87" s="98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1:31" s="99" customFormat="1" ht="12" customHeight="1">
      <c r="A88" s="96"/>
      <c r="B88" s="97"/>
      <c r="C88" s="95" t="s">
        <v>134</v>
      </c>
      <c r="D88" s="96"/>
      <c r="E88" s="96"/>
      <c r="F88" s="96"/>
      <c r="G88" s="96"/>
      <c r="H88" s="96"/>
      <c r="I88" s="96"/>
      <c r="J88" s="96"/>
      <c r="K88" s="96"/>
      <c r="L88" s="98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1:31" s="99" customFormat="1" ht="30" customHeight="1">
      <c r="A89" s="96"/>
      <c r="B89" s="97"/>
      <c r="C89" s="96"/>
      <c r="D89" s="96"/>
      <c r="E89" s="421" t="str">
        <f>E11</f>
        <v>SO 02.1 - Park Clam-Gallasů (bývalé letní kino) - uznatelné náklady</v>
      </c>
      <c r="F89" s="422"/>
      <c r="G89" s="422"/>
      <c r="H89" s="422"/>
      <c r="I89" s="96"/>
      <c r="J89" s="96"/>
      <c r="K89" s="96"/>
      <c r="L89" s="98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1:31" s="99" customFormat="1" ht="6.95" customHeight="1">
      <c r="A90" s="96"/>
      <c r="B90" s="97"/>
      <c r="C90" s="96"/>
      <c r="D90" s="96"/>
      <c r="E90" s="96"/>
      <c r="F90" s="96"/>
      <c r="G90" s="96"/>
      <c r="H90" s="96"/>
      <c r="I90" s="96"/>
      <c r="J90" s="96"/>
      <c r="K90" s="96"/>
      <c r="L90" s="98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1:31" s="99" customFormat="1" ht="12" customHeight="1">
      <c r="A91" s="96"/>
      <c r="B91" s="97"/>
      <c r="C91" s="95" t="s">
        <v>18</v>
      </c>
      <c r="D91" s="96"/>
      <c r="E91" s="96"/>
      <c r="F91" s="100" t="str">
        <f>F14</f>
        <v>Liberec</v>
      </c>
      <c r="G91" s="96"/>
      <c r="H91" s="96"/>
      <c r="I91" s="95" t="s">
        <v>20</v>
      </c>
      <c r="J91" s="132" t="str">
        <f>IF(J14="","",J14)</f>
        <v>vyplň údaj</v>
      </c>
      <c r="K91" s="96"/>
      <c r="L91" s="98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</row>
    <row r="92" spans="1:31" s="99" customFormat="1" ht="6.95" customHeight="1">
      <c r="A92" s="96"/>
      <c r="B92" s="97"/>
      <c r="C92" s="96"/>
      <c r="D92" s="96"/>
      <c r="E92" s="96"/>
      <c r="F92" s="96"/>
      <c r="G92" s="96"/>
      <c r="H92" s="96"/>
      <c r="I92" s="96"/>
      <c r="J92" s="96"/>
      <c r="K92" s="96"/>
      <c r="L92" s="98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</row>
    <row r="93" spans="1:31" s="99" customFormat="1" ht="15.2" customHeight="1">
      <c r="A93" s="96"/>
      <c r="B93" s="97"/>
      <c r="C93" s="95" t="s">
        <v>21</v>
      </c>
      <c r="D93" s="96"/>
      <c r="E93" s="96"/>
      <c r="F93" s="100" t="str">
        <f>E17</f>
        <v>Statutární město Liberec</v>
      </c>
      <c r="G93" s="96"/>
      <c r="H93" s="96"/>
      <c r="I93" s="95" t="s">
        <v>27</v>
      </c>
      <c r="J93" s="133" t="str">
        <f>E23</f>
        <v xml:space="preserve"> </v>
      </c>
      <c r="K93" s="96"/>
      <c r="L93" s="98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</row>
    <row r="94" spans="1:31" s="99" customFormat="1" ht="15.2" customHeight="1">
      <c r="A94" s="96"/>
      <c r="B94" s="97"/>
      <c r="C94" s="95" t="s">
        <v>25</v>
      </c>
      <c r="D94" s="96"/>
      <c r="E94" s="96"/>
      <c r="F94" s="100" t="str">
        <f>IF(E20="","",E20)</f>
        <v>vyplň údaj</v>
      </c>
      <c r="G94" s="96"/>
      <c r="H94" s="96"/>
      <c r="I94" s="95" t="s">
        <v>29</v>
      </c>
      <c r="J94" s="133" t="str">
        <f>E26</f>
        <v xml:space="preserve"> </v>
      </c>
      <c r="K94" s="96"/>
      <c r="L94" s="98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</row>
    <row r="95" spans="1:31" s="99" customFormat="1" ht="10.35" customHeight="1">
      <c r="A95" s="96"/>
      <c r="B95" s="97"/>
      <c r="C95" s="96"/>
      <c r="D95" s="96"/>
      <c r="E95" s="96"/>
      <c r="F95" s="96"/>
      <c r="G95" s="96"/>
      <c r="H95" s="96"/>
      <c r="I95" s="96"/>
      <c r="J95" s="96"/>
      <c r="K95" s="96"/>
      <c r="L95" s="98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</row>
    <row r="96" spans="1:31" s="99" customFormat="1" ht="29.25" customHeight="1">
      <c r="A96" s="96"/>
      <c r="B96" s="97"/>
      <c r="C96" s="134" t="s">
        <v>137</v>
      </c>
      <c r="D96" s="114"/>
      <c r="E96" s="114"/>
      <c r="F96" s="114"/>
      <c r="G96" s="114"/>
      <c r="H96" s="114"/>
      <c r="I96" s="114"/>
      <c r="J96" s="135" t="s">
        <v>138</v>
      </c>
      <c r="K96" s="114"/>
      <c r="L96" s="98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</row>
    <row r="97" spans="1:31" s="99" customFormat="1" ht="10.35" customHeight="1">
      <c r="A97" s="96"/>
      <c r="B97" s="97"/>
      <c r="C97" s="96"/>
      <c r="D97" s="96"/>
      <c r="E97" s="96"/>
      <c r="F97" s="96"/>
      <c r="G97" s="96"/>
      <c r="H97" s="96"/>
      <c r="I97" s="96"/>
      <c r="J97" s="96"/>
      <c r="K97" s="96"/>
      <c r="L97" s="98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</row>
    <row r="98" spans="1:47" s="99" customFormat="1" ht="22.9" customHeight="1">
      <c r="A98" s="96"/>
      <c r="B98" s="97"/>
      <c r="C98" s="136" t="s">
        <v>139</v>
      </c>
      <c r="D98" s="96"/>
      <c r="E98" s="96"/>
      <c r="F98" s="96"/>
      <c r="G98" s="96"/>
      <c r="H98" s="96"/>
      <c r="I98" s="96"/>
      <c r="J98" s="109">
        <f>J126</f>
        <v>0</v>
      </c>
      <c r="K98" s="96"/>
      <c r="L98" s="98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U98" s="89" t="s">
        <v>140</v>
      </c>
    </row>
    <row r="99" spans="2:12" s="137" customFormat="1" ht="24.95" customHeight="1">
      <c r="B99" s="138"/>
      <c r="D99" s="139" t="s">
        <v>141</v>
      </c>
      <c r="E99" s="140"/>
      <c r="F99" s="140"/>
      <c r="G99" s="140"/>
      <c r="H99" s="140"/>
      <c r="I99" s="140"/>
      <c r="J99" s="141">
        <f>J127</f>
        <v>0</v>
      </c>
      <c r="L99" s="138"/>
    </row>
    <row r="100" spans="2:12" s="142" customFormat="1" ht="19.9" customHeight="1">
      <c r="B100" s="143"/>
      <c r="D100" s="144" t="s">
        <v>142</v>
      </c>
      <c r="E100" s="145"/>
      <c r="F100" s="145"/>
      <c r="G100" s="145"/>
      <c r="H100" s="145"/>
      <c r="I100" s="145"/>
      <c r="J100" s="146">
        <f>J128</f>
        <v>0</v>
      </c>
      <c r="L100" s="143"/>
    </row>
    <row r="101" spans="2:12" s="142" customFormat="1" ht="19.9" customHeight="1">
      <c r="B101" s="143"/>
      <c r="D101" s="144" t="s">
        <v>143</v>
      </c>
      <c r="E101" s="145"/>
      <c r="F101" s="145"/>
      <c r="G101" s="145"/>
      <c r="H101" s="145"/>
      <c r="I101" s="145"/>
      <c r="J101" s="146">
        <f>J139</f>
        <v>0</v>
      </c>
      <c r="L101" s="143"/>
    </row>
    <row r="102" spans="2:12" s="142" customFormat="1" ht="19.9" customHeight="1">
      <c r="B102" s="143"/>
      <c r="D102" s="144" t="s">
        <v>222</v>
      </c>
      <c r="E102" s="145"/>
      <c r="F102" s="145"/>
      <c r="G102" s="145"/>
      <c r="H102" s="145"/>
      <c r="I102" s="145"/>
      <c r="J102" s="146">
        <f>J152</f>
        <v>0</v>
      </c>
      <c r="L102" s="143"/>
    </row>
    <row r="103" spans="2:12" s="142" customFormat="1" ht="19.9" customHeight="1">
      <c r="B103" s="143"/>
      <c r="D103" s="144" t="s">
        <v>144</v>
      </c>
      <c r="E103" s="145"/>
      <c r="F103" s="145"/>
      <c r="G103" s="145"/>
      <c r="H103" s="145"/>
      <c r="I103" s="145"/>
      <c r="J103" s="146">
        <f>J154</f>
        <v>0</v>
      </c>
      <c r="L103" s="143"/>
    </row>
    <row r="104" spans="2:12" s="142" customFormat="1" ht="19.9" customHeight="1">
      <c r="B104" s="143"/>
      <c r="D104" s="144" t="s">
        <v>145</v>
      </c>
      <c r="E104" s="145"/>
      <c r="F104" s="145"/>
      <c r="G104" s="145"/>
      <c r="H104" s="145"/>
      <c r="I104" s="145"/>
      <c r="J104" s="146">
        <f>J160</f>
        <v>0</v>
      </c>
      <c r="L104" s="143"/>
    </row>
    <row r="105" spans="1:31" s="99" customFormat="1" ht="21.75" customHeight="1">
      <c r="A105" s="96"/>
      <c r="B105" s="97"/>
      <c r="C105" s="96"/>
      <c r="D105" s="96"/>
      <c r="E105" s="96"/>
      <c r="F105" s="96"/>
      <c r="G105" s="96"/>
      <c r="H105" s="96"/>
      <c r="I105" s="96"/>
      <c r="J105" s="96"/>
      <c r="K105" s="96"/>
      <c r="L105" s="98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</row>
    <row r="106" spans="1:31" s="99" customFormat="1" ht="6.95" customHeight="1">
      <c r="A106" s="96"/>
      <c r="B106" s="128"/>
      <c r="C106" s="129"/>
      <c r="D106" s="129"/>
      <c r="E106" s="129"/>
      <c r="F106" s="129"/>
      <c r="G106" s="129"/>
      <c r="H106" s="129"/>
      <c r="I106" s="129"/>
      <c r="J106" s="129"/>
      <c r="K106" s="129"/>
      <c r="L106" s="98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</row>
    <row r="110" spans="1:31" s="99" customFormat="1" ht="6.95" customHeight="1">
      <c r="A110" s="96"/>
      <c r="B110" s="130"/>
      <c r="C110" s="131"/>
      <c r="D110" s="131"/>
      <c r="E110" s="131"/>
      <c r="F110" s="131"/>
      <c r="G110" s="131"/>
      <c r="H110" s="131"/>
      <c r="I110" s="131"/>
      <c r="J110" s="131"/>
      <c r="K110" s="131"/>
      <c r="L110" s="98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</row>
    <row r="111" spans="1:31" s="99" customFormat="1" ht="24.95" customHeight="1">
      <c r="A111" s="96"/>
      <c r="B111" s="97"/>
      <c r="C111" s="93" t="s">
        <v>146</v>
      </c>
      <c r="D111" s="96"/>
      <c r="E111" s="96"/>
      <c r="F111" s="96"/>
      <c r="G111" s="96"/>
      <c r="H111" s="96"/>
      <c r="I111" s="96"/>
      <c r="J111" s="96"/>
      <c r="K111" s="96"/>
      <c r="L111" s="98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</row>
    <row r="112" spans="1:31" s="99" customFormat="1" ht="6.95" customHeight="1">
      <c r="A112" s="96"/>
      <c r="B112" s="97"/>
      <c r="C112" s="96"/>
      <c r="D112" s="96"/>
      <c r="E112" s="96"/>
      <c r="F112" s="96"/>
      <c r="G112" s="96"/>
      <c r="H112" s="96"/>
      <c r="I112" s="96"/>
      <c r="J112" s="96"/>
      <c r="K112" s="96"/>
      <c r="L112" s="98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</row>
    <row r="113" spans="1:31" s="99" customFormat="1" ht="12" customHeight="1">
      <c r="A113" s="96"/>
      <c r="B113" s="97"/>
      <c r="C113" s="95" t="s">
        <v>14</v>
      </c>
      <c r="D113" s="96"/>
      <c r="E113" s="96"/>
      <c r="F113" s="96"/>
      <c r="G113" s="96"/>
      <c r="H113" s="96"/>
      <c r="I113" s="96"/>
      <c r="J113" s="96"/>
      <c r="K113" s="96"/>
      <c r="L113" s="98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</row>
    <row r="114" spans="1:31" s="99" customFormat="1" ht="16.5" customHeight="1">
      <c r="A114" s="96"/>
      <c r="B114" s="97"/>
      <c r="C114" s="96"/>
      <c r="D114" s="96"/>
      <c r="E114" s="425" t="str">
        <f>E7</f>
        <v>Obnova parkových cest v Liberci</v>
      </c>
      <c r="F114" s="426"/>
      <c r="G114" s="426"/>
      <c r="H114" s="426"/>
      <c r="I114" s="96"/>
      <c r="J114" s="96"/>
      <c r="K114" s="96"/>
      <c r="L114" s="98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</row>
    <row r="115" spans="2:12" ht="12" customHeight="1">
      <c r="B115" s="92"/>
      <c r="C115" s="95" t="s">
        <v>132</v>
      </c>
      <c r="L115" s="92"/>
    </row>
    <row r="116" spans="1:31" s="99" customFormat="1" ht="16.5" customHeight="1">
      <c r="A116" s="96"/>
      <c r="B116" s="97"/>
      <c r="C116" s="96"/>
      <c r="D116" s="96"/>
      <c r="E116" s="425" t="s">
        <v>220</v>
      </c>
      <c r="F116" s="422"/>
      <c r="G116" s="422"/>
      <c r="H116" s="422"/>
      <c r="I116" s="96"/>
      <c r="J116" s="96"/>
      <c r="K116" s="96"/>
      <c r="L116" s="98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</row>
    <row r="117" spans="1:31" s="99" customFormat="1" ht="12" customHeight="1">
      <c r="A117" s="96"/>
      <c r="B117" s="97"/>
      <c r="C117" s="95" t="s">
        <v>134</v>
      </c>
      <c r="D117" s="96"/>
      <c r="E117" s="96"/>
      <c r="F117" s="96"/>
      <c r="G117" s="96"/>
      <c r="H117" s="96"/>
      <c r="I117" s="96"/>
      <c r="J117" s="96"/>
      <c r="K117" s="96"/>
      <c r="L117" s="98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</row>
    <row r="118" spans="1:31" s="99" customFormat="1" ht="30" customHeight="1">
      <c r="A118" s="96"/>
      <c r="B118" s="97"/>
      <c r="C118" s="96"/>
      <c r="D118" s="96"/>
      <c r="E118" s="421" t="str">
        <f>E11</f>
        <v>SO 02.1 - Park Clam-Gallasů (bývalé letní kino) - uznatelné náklady</v>
      </c>
      <c r="F118" s="422"/>
      <c r="G118" s="422"/>
      <c r="H118" s="422"/>
      <c r="I118" s="96"/>
      <c r="J118" s="96"/>
      <c r="K118" s="96"/>
      <c r="L118" s="98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</row>
    <row r="119" spans="1:31" s="99" customFormat="1" ht="6.95" customHeight="1">
      <c r="A119" s="96"/>
      <c r="B119" s="97"/>
      <c r="C119" s="96"/>
      <c r="D119" s="96"/>
      <c r="E119" s="96"/>
      <c r="F119" s="96"/>
      <c r="G119" s="96"/>
      <c r="H119" s="96"/>
      <c r="I119" s="96"/>
      <c r="J119" s="96"/>
      <c r="K119" s="96"/>
      <c r="L119" s="98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</row>
    <row r="120" spans="1:31" s="99" customFormat="1" ht="12" customHeight="1">
      <c r="A120" s="96"/>
      <c r="B120" s="97"/>
      <c r="C120" s="95" t="s">
        <v>18</v>
      </c>
      <c r="D120" s="96"/>
      <c r="E120" s="96"/>
      <c r="F120" s="100" t="str">
        <f>F14</f>
        <v>Liberec</v>
      </c>
      <c r="G120" s="96"/>
      <c r="H120" s="96"/>
      <c r="I120" s="95" t="s">
        <v>20</v>
      </c>
      <c r="J120" s="132" t="str">
        <f>IF(J14="","",J14)</f>
        <v>vyplň údaj</v>
      </c>
      <c r="K120" s="96"/>
      <c r="L120" s="98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</row>
    <row r="121" spans="1:31" s="99" customFormat="1" ht="6.95" customHeight="1">
      <c r="A121" s="96"/>
      <c r="B121" s="97"/>
      <c r="C121" s="96"/>
      <c r="D121" s="96"/>
      <c r="E121" s="96"/>
      <c r="F121" s="96"/>
      <c r="G121" s="96"/>
      <c r="H121" s="96"/>
      <c r="I121" s="96"/>
      <c r="J121" s="96"/>
      <c r="K121" s="96"/>
      <c r="L121" s="98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</row>
    <row r="122" spans="1:31" s="99" customFormat="1" ht="15.2" customHeight="1">
      <c r="A122" s="96"/>
      <c r="B122" s="97"/>
      <c r="C122" s="95" t="s">
        <v>21</v>
      </c>
      <c r="D122" s="96"/>
      <c r="E122" s="96"/>
      <c r="F122" s="100" t="str">
        <f>E17</f>
        <v>Statutární město Liberec</v>
      </c>
      <c r="G122" s="96"/>
      <c r="H122" s="96"/>
      <c r="I122" s="95" t="s">
        <v>27</v>
      </c>
      <c r="J122" s="133" t="str">
        <f>E23</f>
        <v xml:space="preserve"> </v>
      </c>
      <c r="K122" s="96"/>
      <c r="L122" s="98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</row>
    <row r="123" spans="1:31" s="99" customFormat="1" ht="15.2" customHeight="1">
      <c r="A123" s="96"/>
      <c r="B123" s="97"/>
      <c r="C123" s="95" t="s">
        <v>25</v>
      </c>
      <c r="D123" s="96"/>
      <c r="E123" s="96"/>
      <c r="F123" s="100" t="str">
        <f>IF(E20="","",E20)</f>
        <v>vyplň údaj</v>
      </c>
      <c r="G123" s="96"/>
      <c r="H123" s="96"/>
      <c r="I123" s="95" t="s">
        <v>29</v>
      </c>
      <c r="J123" s="133" t="str">
        <f>E26</f>
        <v xml:space="preserve"> </v>
      </c>
      <c r="K123" s="96"/>
      <c r="L123" s="98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</row>
    <row r="124" spans="1:31" s="99" customFormat="1" ht="10.35" customHeight="1">
      <c r="A124" s="96"/>
      <c r="B124" s="97"/>
      <c r="C124" s="96"/>
      <c r="D124" s="96"/>
      <c r="E124" s="96"/>
      <c r="F124" s="96"/>
      <c r="G124" s="96"/>
      <c r="H124" s="96"/>
      <c r="I124" s="96"/>
      <c r="J124" s="96"/>
      <c r="K124" s="96"/>
      <c r="L124" s="98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</row>
    <row r="125" spans="1:31" s="157" customFormat="1" ht="29.25" customHeight="1">
      <c r="A125" s="147"/>
      <c r="B125" s="148"/>
      <c r="C125" s="149" t="s">
        <v>147</v>
      </c>
      <c r="D125" s="150" t="s">
        <v>56</v>
      </c>
      <c r="E125" s="150" t="s">
        <v>52</v>
      </c>
      <c r="F125" s="150" t="s">
        <v>53</v>
      </c>
      <c r="G125" s="150" t="s">
        <v>148</v>
      </c>
      <c r="H125" s="150" t="s">
        <v>149</v>
      </c>
      <c r="I125" s="150" t="s">
        <v>150</v>
      </c>
      <c r="J125" s="151" t="s">
        <v>138</v>
      </c>
      <c r="K125" s="152" t="s">
        <v>151</v>
      </c>
      <c r="L125" s="153"/>
      <c r="M125" s="154" t="s">
        <v>1</v>
      </c>
      <c r="N125" s="155" t="s">
        <v>35</v>
      </c>
      <c r="O125" s="155" t="s">
        <v>152</v>
      </c>
      <c r="P125" s="155" t="s">
        <v>153</v>
      </c>
      <c r="Q125" s="155" t="s">
        <v>154</v>
      </c>
      <c r="R125" s="155" t="s">
        <v>155</v>
      </c>
      <c r="S125" s="155" t="s">
        <v>156</v>
      </c>
      <c r="T125" s="156" t="s">
        <v>157</v>
      </c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</row>
    <row r="126" spans="1:63" s="99" customFormat="1" ht="22.9" customHeight="1">
      <c r="A126" s="96"/>
      <c r="B126" s="97"/>
      <c r="C126" s="158" t="s">
        <v>158</v>
      </c>
      <c r="D126" s="96"/>
      <c r="E126" s="96"/>
      <c r="F126" s="96"/>
      <c r="G126" s="96"/>
      <c r="H126" s="96"/>
      <c r="I126" s="96"/>
      <c r="J126" s="159">
        <f>BK126</f>
        <v>0</v>
      </c>
      <c r="K126" s="96"/>
      <c r="L126" s="97"/>
      <c r="M126" s="160"/>
      <c r="N126" s="161"/>
      <c r="O126" s="107"/>
      <c r="P126" s="162">
        <f>P127</f>
        <v>55.165043999999995</v>
      </c>
      <c r="Q126" s="107"/>
      <c r="R126" s="162">
        <f>R127</f>
        <v>65.55253110000001</v>
      </c>
      <c r="S126" s="107"/>
      <c r="T126" s="163">
        <f>T127</f>
        <v>32.019325</v>
      </c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T126" s="89" t="s">
        <v>70</v>
      </c>
      <c r="AU126" s="89" t="s">
        <v>140</v>
      </c>
      <c r="BK126" s="164">
        <f>BK127</f>
        <v>0</v>
      </c>
    </row>
    <row r="127" spans="2:63" s="165" customFormat="1" ht="25.9" customHeight="1">
      <c r="B127" s="166"/>
      <c r="D127" s="167" t="s">
        <v>70</v>
      </c>
      <c r="E127" s="168" t="s">
        <v>159</v>
      </c>
      <c r="F127" s="168" t="s">
        <v>160</v>
      </c>
      <c r="J127" s="169">
        <f>BK127</f>
        <v>0</v>
      </c>
      <c r="L127" s="166"/>
      <c r="M127" s="170"/>
      <c r="N127" s="171"/>
      <c r="O127" s="171"/>
      <c r="P127" s="172">
        <f>P128+P139+P152+P154+P160</f>
        <v>55.165043999999995</v>
      </c>
      <c r="Q127" s="171"/>
      <c r="R127" s="172">
        <f>R128+R139+R152+R154+R160</f>
        <v>65.55253110000001</v>
      </c>
      <c r="S127" s="171"/>
      <c r="T127" s="173">
        <f>T128+T139+T152+T154+T160</f>
        <v>32.019325</v>
      </c>
      <c r="AR127" s="167" t="s">
        <v>78</v>
      </c>
      <c r="AT127" s="174" t="s">
        <v>70</v>
      </c>
      <c r="AU127" s="174" t="s">
        <v>71</v>
      </c>
      <c r="AY127" s="167" t="s">
        <v>161</v>
      </c>
      <c r="BK127" s="175">
        <f>BK128+BK139+BK152+BK154+BK160</f>
        <v>0</v>
      </c>
    </row>
    <row r="128" spans="2:63" s="165" customFormat="1" ht="22.9" customHeight="1">
      <c r="B128" s="166"/>
      <c r="D128" s="167" t="s">
        <v>70</v>
      </c>
      <c r="E128" s="176" t="s">
        <v>78</v>
      </c>
      <c r="F128" s="176" t="s">
        <v>162</v>
      </c>
      <c r="J128" s="177">
        <f>BK128</f>
        <v>0</v>
      </c>
      <c r="L128" s="166"/>
      <c r="M128" s="170"/>
      <c r="N128" s="171"/>
      <c r="O128" s="171"/>
      <c r="P128" s="172">
        <f>SUM(P129:P138)</f>
        <v>31.193725</v>
      </c>
      <c r="Q128" s="171"/>
      <c r="R128" s="172">
        <f>SUM(R129:R138)</f>
        <v>0</v>
      </c>
      <c r="S128" s="171"/>
      <c r="T128" s="173">
        <f>SUM(T129:T138)</f>
        <v>31.193725000000004</v>
      </c>
      <c r="AR128" s="167" t="s">
        <v>78</v>
      </c>
      <c r="AT128" s="174" t="s">
        <v>70</v>
      </c>
      <c r="AU128" s="174" t="s">
        <v>78</v>
      </c>
      <c r="AY128" s="167" t="s">
        <v>161</v>
      </c>
      <c r="BK128" s="175">
        <f>SUM(BK129:BK138)</f>
        <v>0</v>
      </c>
    </row>
    <row r="129" spans="1:65" s="99" customFormat="1" ht="66.75" customHeight="1">
      <c r="A129" s="96"/>
      <c r="B129" s="97"/>
      <c r="C129" s="178" t="s">
        <v>78</v>
      </c>
      <c r="D129" s="178" t="s">
        <v>163</v>
      </c>
      <c r="E129" s="179" t="s">
        <v>207</v>
      </c>
      <c r="F129" s="180" t="s">
        <v>208</v>
      </c>
      <c r="G129" s="181" t="s">
        <v>166</v>
      </c>
      <c r="H129" s="182">
        <v>366.985</v>
      </c>
      <c r="I129" s="377">
        <v>0</v>
      </c>
      <c r="J129" s="183">
        <f>ROUND(I129*H129,2)</f>
        <v>0</v>
      </c>
      <c r="K129" s="184"/>
      <c r="L129" s="97"/>
      <c r="M129" s="185" t="s">
        <v>1</v>
      </c>
      <c r="N129" s="186" t="s">
        <v>36</v>
      </c>
      <c r="O129" s="187">
        <v>0.07</v>
      </c>
      <c r="P129" s="187">
        <f>O129*H129</f>
        <v>25.688950000000002</v>
      </c>
      <c r="Q129" s="187">
        <v>0</v>
      </c>
      <c r="R129" s="187">
        <f>Q129*H129</f>
        <v>0</v>
      </c>
      <c r="S129" s="187">
        <v>0.085</v>
      </c>
      <c r="T129" s="188">
        <f>S129*H129</f>
        <v>31.193725000000004</v>
      </c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R129" s="189" t="s">
        <v>167</v>
      </c>
      <c r="AT129" s="189" t="s">
        <v>163</v>
      </c>
      <c r="AU129" s="189" t="s">
        <v>80</v>
      </c>
      <c r="AY129" s="89" t="s">
        <v>161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89" t="s">
        <v>78</v>
      </c>
      <c r="BK129" s="190">
        <f>ROUND(I129*H129,2)</f>
        <v>0</v>
      </c>
      <c r="BL129" s="89" t="s">
        <v>167</v>
      </c>
      <c r="BM129" s="189" t="s">
        <v>223</v>
      </c>
    </row>
    <row r="130" spans="2:51" s="191" customFormat="1" ht="22.5">
      <c r="B130" s="192"/>
      <c r="D130" s="193" t="s">
        <v>169</v>
      </c>
      <c r="E130" s="194" t="s">
        <v>1</v>
      </c>
      <c r="F130" s="195" t="s">
        <v>170</v>
      </c>
      <c r="H130" s="194" t="s">
        <v>1</v>
      </c>
      <c r="L130" s="192"/>
      <c r="M130" s="196"/>
      <c r="N130" s="197"/>
      <c r="O130" s="197"/>
      <c r="P130" s="197"/>
      <c r="Q130" s="197"/>
      <c r="R130" s="197"/>
      <c r="S130" s="197"/>
      <c r="T130" s="198"/>
      <c r="AT130" s="194" t="s">
        <v>169</v>
      </c>
      <c r="AU130" s="194" t="s">
        <v>80</v>
      </c>
      <c r="AV130" s="191" t="s">
        <v>78</v>
      </c>
      <c r="AW130" s="191" t="s">
        <v>28</v>
      </c>
      <c r="AX130" s="191" t="s">
        <v>71</v>
      </c>
      <c r="AY130" s="194" t="s">
        <v>161</v>
      </c>
    </row>
    <row r="131" spans="2:51" s="191" customFormat="1" ht="12">
      <c r="B131" s="192"/>
      <c r="D131" s="193" t="s">
        <v>169</v>
      </c>
      <c r="E131" s="194" t="s">
        <v>1</v>
      </c>
      <c r="F131" s="195" t="s">
        <v>224</v>
      </c>
      <c r="H131" s="194" t="s">
        <v>1</v>
      </c>
      <c r="L131" s="192"/>
      <c r="M131" s="196"/>
      <c r="N131" s="197"/>
      <c r="O131" s="197"/>
      <c r="P131" s="197"/>
      <c r="Q131" s="197"/>
      <c r="R131" s="197"/>
      <c r="S131" s="197"/>
      <c r="T131" s="198"/>
      <c r="AT131" s="194" t="s">
        <v>169</v>
      </c>
      <c r="AU131" s="194" t="s">
        <v>80</v>
      </c>
      <c r="AV131" s="191" t="s">
        <v>78</v>
      </c>
      <c r="AW131" s="191" t="s">
        <v>28</v>
      </c>
      <c r="AX131" s="191" t="s">
        <v>71</v>
      </c>
      <c r="AY131" s="194" t="s">
        <v>161</v>
      </c>
    </row>
    <row r="132" spans="2:51" s="199" customFormat="1" ht="12">
      <c r="B132" s="200"/>
      <c r="D132" s="193" t="s">
        <v>169</v>
      </c>
      <c r="E132" s="201" t="s">
        <v>1</v>
      </c>
      <c r="F132" s="202" t="s">
        <v>225</v>
      </c>
      <c r="H132" s="203">
        <v>212.85</v>
      </c>
      <c r="L132" s="200"/>
      <c r="M132" s="204"/>
      <c r="N132" s="205"/>
      <c r="O132" s="205"/>
      <c r="P132" s="205"/>
      <c r="Q132" s="205"/>
      <c r="R132" s="205"/>
      <c r="S132" s="205"/>
      <c r="T132" s="206"/>
      <c r="AT132" s="201" t="s">
        <v>169</v>
      </c>
      <c r="AU132" s="201" t="s">
        <v>80</v>
      </c>
      <c r="AV132" s="199" t="s">
        <v>80</v>
      </c>
      <c r="AW132" s="199" t="s">
        <v>28</v>
      </c>
      <c r="AX132" s="199" t="s">
        <v>71</v>
      </c>
      <c r="AY132" s="201" t="s">
        <v>161</v>
      </c>
    </row>
    <row r="133" spans="2:51" s="191" customFormat="1" ht="22.5">
      <c r="B133" s="192"/>
      <c r="D133" s="193" t="s">
        <v>169</v>
      </c>
      <c r="E133" s="194" t="s">
        <v>1</v>
      </c>
      <c r="F133" s="195" t="s">
        <v>226</v>
      </c>
      <c r="H133" s="194" t="s">
        <v>1</v>
      </c>
      <c r="L133" s="192"/>
      <c r="M133" s="196"/>
      <c r="N133" s="197"/>
      <c r="O133" s="197"/>
      <c r="P133" s="197"/>
      <c r="Q133" s="197"/>
      <c r="R133" s="197"/>
      <c r="S133" s="197"/>
      <c r="T133" s="198"/>
      <c r="AT133" s="194" t="s">
        <v>169</v>
      </c>
      <c r="AU133" s="194" t="s">
        <v>80</v>
      </c>
      <c r="AV133" s="191" t="s">
        <v>78</v>
      </c>
      <c r="AW133" s="191" t="s">
        <v>28</v>
      </c>
      <c r="AX133" s="191" t="s">
        <v>71</v>
      </c>
      <c r="AY133" s="194" t="s">
        <v>161</v>
      </c>
    </row>
    <row r="134" spans="2:51" s="199" customFormat="1" ht="12">
      <c r="B134" s="200"/>
      <c r="D134" s="193" t="s">
        <v>169</v>
      </c>
      <c r="E134" s="201" t="s">
        <v>1</v>
      </c>
      <c r="F134" s="202" t="s">
        <v>227</v>
      </c>
      <c r="H134" s="203">
        <v>75.735</v>
      </c>
      <c r="L134" s="200"/>
      <c r="M134" s="204"/>
      <c r="N134" s="205"/>
      <c r="O134" s="205"/>
      <c r="P134" s="205"/>
      <c r="Q134" s="205"/>
      <c r="R134" s="205"/>
      <c r="S134" s="205"/>
      <c r="T134" s="206"/>
      <c r="AT134" s="201" t="s">
        <v>169</v>
      </c>
      <c r="AU134" s="201" t="s">
        <v>80</v>
      </c>
      <c r="AV134" s="199" t="s">
        <v>80</v>
      </c>
      <c r="AW134" s="199" t="s">
        <v>28</v>
      </c>
      <c r="AX134" s="199" t="s">
        <v>71</v>
      </c>
      <c r="AY134" s="201" t="s">
        <v>161</v>
      </c>
    </row>
    <row r="135" spans="2:51" s="191" customFormat="1" ht="12">
      <c r="B135" s="192"/>
      <c r="D135" s="193" t="s">
        <v>169</v>
      </c>
      <c r="E135" s="194" t="s">
        <v>1</v>
      </c>
      <c r="F135" s="195" t="s">
        <v>228</v>
      </c>
      <c r="H135" s="194" t="s">
        <v>1</v>
      </c>
      <c r="L135" s="192"/>
      <c r="M135" s="196"/>
      <c r="N135" s="197"/>
      <c r="O135" s="197"/>
      <c r="P135" s="197"/>
      <c r="Q135" s="197"/>
      <c r="R135" s="197"/>
      <c r="S135" s="197"/>
      <c r="T135" s="198"/>
      <c r="AT135" s="194" t="s">
        <v>169</v>
      </c>
      <c r="AU135" s="194" t="s">
        <v>80</v>
      </c>
      <c r="AV135" s="191" t="s">
        <v>78</v>
      </c>
      <c r="AW135" s="191" t="s">
        <v>28</v>
      </c>
      <c r="AX135" s="191" t="s">
        <v>71</v>
      </c>
      <c r="AY135" s="194" t="s">
        <v>161</v>
      </c>
    </row>
    <row r="136" spans="2:51" s="199" customFormat="1" ht="12">
      <c r="B136" s="200"/>
      <c r="D136" s="193" t="s">
        <v>169</v>
      </c>
      <c r="E136" s="201" t="s">
        <v>1</v>
      </c>
      <c r="F136" s="202" t="s">
        <v>229</v>
      </c>
      <c r="H136" s="203">
        <v>78.4</v>
      </c>
      <c r="L136" s="200"/>
      <c r="M136" s="204"/>
      <c r="N136" s="205"/>
      <c r="O136" s="205"/>
      <c r="P136" s="205"/>
      <c r="Q136" s="205"/>
      <c r="R136" s="205"/>
      <c r="S136" s="205"/>
      <c r="T136" s="206"/>
      <c r="AT136" s="201" t="s">
        <v>169</v>
      </c>
      <c r="AU136" s="201" t="s">
        <v>80</v>
      </c>
      <c r="AV136" s="199" t="s">
        <v>80</v>
      </c>
      <c r="AW136" s="199" t="s">
        <v>28</v>
      </c>
      <c r="AX136" s="199" t="s">
        <v>71</v>
      </c>
      <c r="AY136" s="201" t="s">
        <v>161</v>
      </c>
    </row>
    <row r="137" spans="2:51" s="207" customFormat="1" ht="12">
      <c r="B137" s="208"/>
      <c r="D137" s="193" t="s">
        <v>169</v>
      </c>
      <c r="E137" s="209" t="s">
        <v>1</v>
      </c>
      <c r="F137" s="210" t="s">
        <v>174</v>
      </c>
      <c r="H137" s="211">
        <v>366.985</v>
      </c>
      <c r="L137" s="208"/>
      <c r="M137" s="212"/>
      <c r="N137" s="213"/>
      <c r="O137" s="213"/>
      <c r="P137" s="213"/>
      <c r="Q137" s="213"/>
      <c r="R137" s="213"/>
      <c r="S137" s="213"/>
      <c r="T137" s="214"/>
      <c r="AT137" s="209" t="s">
        <v>169</v>
      </c>
      <c r="AU137" s="209" t="s">
        <v>80</v>
      </c>
      <c r="AV137" s="207" t="s">
        <v>167</v>
      </c>
      <c r="AW137" s="207" t="s">
        <v>28</v>
      </c>
      <c r="AX137" s="207" t="s">
        <v>78</v>
      </c>
      <c r="AY137" s="209" t="s">
        <v>161</v>
      </c>
    </row>
    <row r="138" spans="1:65" s="99" customFormat="1" ht="24.2" customHeight="1">
      <c r="A138" s="96"/>
      <c r="B138" s="97"/>
      <c r="C138" s="178" t="s">
        <v>80</v>
      </c>
      <c r="D138" s="178" t="s">
        <v>163</v>
      </c>
      <c r="E138" s="179" t="s">
        <v>175</v>
      </c>
      <c r="F138" s="180" t="s">
        <v>176</v>
      </c>
      <c r="G138" s="181" t="s">
        <v>166</v>
      </c>
      <c r="H138" s="182">
        <v>366.985</v>
      </c>
      <c r="I138" s="377">
        <v>0</v>
      </c>
      <c r="J138" s="183">
        <f>ROUND(I138*H138,2)</f>
        <v>0</v>
      </c>
      <c r="K138" s="184"/>
      <c r="L138" s="97"/>
      <c r="M138" s="185" t="s">
        <v>1</v>
      </c>
      <c r="N138" s="186" t="s">
        <v>36</v>
      </c>
      <c r="O138" s="187">
        <v>0.015</v>
      </c>
      <c r="P138" s="187">
        <f>O138*H138</f>
        <v>5.504775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R138" s="189" t="s">
        <v>167</v>
      </c>
      <c r="AT138" s="189" t="s">
        <v>163</v>
      </c>
      <c r="AU138" s="189" t="s">
        <v>80</v>
      </c>
      <c r="AY138" s="89" t="s">
        <v>161</v>
      </c>
      <c r="BE138" s="190">
        <f>IF(N138="základní",J138,0)</f>
        <v>0</v>
      </c>
      <c r="BF138" s="190">
        <f>IF(N138="snížená",J138,0)</f>
        <v>0</v>
      </c>
      <c r="BG138" s="190">
        <f>IF(N138="zákl. přenesená",J138,0)</f>
        <v>0</v>
      </c>
      <c r="BH138" s="190">
        <f>IF(N138="sníž. přenesená",J138,0)</f>
        <v>0</v>
      </c>
      <c r="BI138" s="190">
        <f>IF(N138="nulová",J138,0)</f>
        <v>0</v>
      </c>
      <c r="BJ138" s="89" t="s">
        <v>78</v>
      </c>
      <c r="BK138" s="190">
        <f>ROUND(I138*H138,2)</f>
        <v>0</v>
      </c>
      <c r="BL138" s="89" t="s">
        <v>167</v>
      </c>
      <c r="BM138" s="189" t="s">
        <v>230</v>
      </c>
    </row>
    <row r="139" spans="2:63" s="165" customFormat="1" ht="22.9" customHeight="1">
      <c r="B139" s="166"/>
      <c r="D139" s="167" t="s">
        <v>70</v>
      </c>
      <c r="E139" s="176" t="s">
        <v>178</v>
      </c>
      <c r="F139" s="176" t="s">
        <v>179</v>
      </c>
      <c r="J139" s="177">
        <f>BK139</f>
        <v>0</v>
      </c>
      <c r="L139" s="166"/>
      <c r="M139" s="170"/>
      <c r="N139" s="171"/>
      <c r="O139" s="171"/>
      <c r="P139" s="172">
        <f>SUM(P140:P151)</f>
        <v>9.39767</v>
      </c>
      <c r="Q139" s="171"/>
      <c r="R139" s="172">
        <f>SUM(R140:R151)</f>
        <v>65.55253110000001</v>
      </c>
      <c r="S139" s="171"/>
      <c r="T139" s="173">
        <f>SUM(T140:T151)</f>
        <v>0</v>
      </c>
      <c r="AR139" s="167" t="s">
        <v>78</v>
      </c>
      <c r="AT139" s="174" t="s">
        <v>70</v>
      </c>
      <c r="AU139" s="174" t="s">
        <v>78</v>
      </c>
      <c r="AY139" s="167" t="s">
        <v>161</v>
      </c>
      <c r="BK139" s="175">
        <f>SUM(BK140:BK151)</f>
        <v>0</v>
      </c>
    </row>
    <row r="140" spans="1:65" s="99" customFormat="1" ht="66.75" customHeight="1">
      <c r="A140" s="96"/>
      <c r="B140" s="97"/>
      <c r="C140" s="178" t="s">
        <v>180</v>
      </c>
      <c r="D140" s="178" t="s">
        <v>163</v>
      </c>
      <c r="E140" s="179" t="s">
        <v>181</v>
      </c>
      <c r="F140" s="180" t="s">
        <v>182</v>
      </c>
      <c r="G140" s="181" t="s">
        <v>166</v>
      </c>
      <c r="H140" s="182">
        <v>366.985</v>
      </c>
      <c r="I140" s="377">
        <v>0</v>
      </c>
      <c r="J140" s="183">
        <f>ROUND(I140*H140,2)</f>
        <v>0</v>
      </c>
      <c r="K140" s="184"/>
      <c r="L140" s="97"/>
      <c r="M140" s="185" t="s">
        <v>1</v>
      </c>
      <c r="N140" s="186" t="s">
        <v>36</v>
      </c>
      <c r="O140" s="187">
        <v>0.022</v>
      </c>
      <c r="P140" s="187">
        <f>O140*H140</f>
        <v>8.07367</v>
      </c>
      <c r="Q140" s="187">
        <v>0.17726</v>
      </c>
      <c r="R140" s="187">
        <f>Q140*H140</f>
        <v>65.05176110000001</v>
      </c>
      <c r="S140" s="187">
        <v>0</v>
      </c>
      <c r="T140" s="188">
        <f>S140*H140</f>
        <v>0</v>
      </c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R140" s="189" t="s">
        <v>167</v>
      </c>
      <c r="AT140" s="189" t="s">
        <v>163</v>
      </c>
      <c r="AU140" s="189" t="s">
        <v>80</v>
      </c>
      <c r="AY140" s="89" t="s">
        <v>161</v>
      </c>
      <c r="BE140" s="190">
        <f>IF(N140="základní",J140,0)</f>
        <v>0</v>
      </c>
      <c r="BF140" s="190">
        <f>IF(N140="snížená",J140,0)</f>
        <v>0</v>
      </c>
      <c r="BG140" s="190">
        <f>IF(N140="zákl. přenesená",J140,0)</f>
        <v>0</v>
      </c>
      <c r="BH140" s="190">
        <f>IF(N140="sníž. přenesená",J140,0)</f>
        <v>0</v>
      </c>
      <c r="BI140" s="190">
        <f>IF(N140="nulová",J140,0)</f>
        <v>0</v>
      </c>
      <c r="BJ140" s="89" t="s">
        <v>78</v>
      </c>
      <c r="BK140" s="190">
        <f>ROUND(I140*H140,2)</f>
        <v>0</v>
      </c>
      <c r="BL140" s="89" t="s">
        <v>167</v>
      </c>
      <c r="BM140" s="189" t="s">
        <v>231</v>
      </c>
    </row>
    <row r="141" spans="2:51" s="191" customFormat="1" ht="12">
      <c r="B141" s="192"/>
      <c r="D141" s="193" t="s">
        <v>169</v>
      </c>
      <c r="E141" s="194" t="s">
        <v>1</v>
      </c>
      <c r="F141" s="195" t="s">
        <v>184</v>
      </c>
      <c r="H141" s="194" t="s">
        <v>1</v>
      </c>
      <c r="L141" s="192"/>
      <c r="M141" s="196"/>
      <c r="N141" s="197"/>
      <c r="O141" s="197"/>
      <c r="P141" s="197"/>
      <c r="Q141" s="197"/>
      <c r="R141" s="197"/>
      <c r="S141" s="197"/>
      <c r="T141" s="198"/>
      <c r="AT141" s="194" t="s">
        <v>169</v>
      </c>
      <c r="AU141" s="194" t="s">
        <v>80</v>
      </c>
      <c r="AV141" s="191" t="s">
        <v>78</v>
      </c>
      <c r="AW141" s="191" t="s">
        <v>28</v>
      </c>
      <c r="AX141" s="191" t="s">
        <v>71</v>
      </c>
      <c r="AY141" s="194" t="s">
        <v>161</v>
      </c>
    </row>
    <row r="142" spans="2:51" s="191" customFormat="1" ht="12">
      <c r="B142" s="192"/>
      <c r="D142" s="193" t="s">
        <v>169</v>
      </c>
      <c r="E142" s="194" t="s">
        <v>1</v>
      </c>
      <c r="F142" s="195" t="s">
        <v>224</v>
      </c>
      <c r="H142" s="194" t="s">
        <v>1</v>
      </c>
      <c r="L142" s="192"/>
      <c r="M142" s="196"/>
      <c r="N142" s="197"/>
      <c r="O142" s="197"/>
      <c r="P142" s="197"/>
      <c r="Q142" s="197"/>
      <c r="R142" s="197"/>
      <c r="S142" s="197"/>
      <c r="T142" s="198"/>
      <c r="AT142" s="194" t="s">
        <v>169</v>
      </c>
      <c r="AU142" s="194" t="s">
        <v>80</v>
      </c>
      <c r="AV142" s="191" t="s">
        <v>78</v>
      </c>
      <c r="AW142" s="191" t="s">
        <v>28</v>
      </c>
      <c r="AX142" s="191" t="s">
        <v>71</v>
      </c>
      <c r="AY142" s="194" t="s">
        <v>161</v>
      </c>
    </row>
    <row r="143" spans="2:51" s="199" customFormat="1" ht="12">
      <c r="B143" s="200"/>
      <c r="D143" s="193" t="s">
        <v>169</v>
      </c>
      <c r="E143" s="201" t="s">
        <v>1</v>
      </c>
      <c r="F143" s="202" t="s">
        <v>225</v>
      </c>
      <c r="H143" s="203">
        <v>212.85</v>
      </c>
      <c r="L143" s="200"/>
      <c r="M143" s="204"/>
      <c r="N143" s="205"/>
      <c r="O143" s="205"/>
      <c r="P143" s="205"/>
      <c r="Q143" s="205"/>
      <c r="R143" s="205"/>
      <c r="S143" s="205"/>
      <c r="T143" s="206"/>
      <c r="AT143" s="201" t="s">
        <v>169</v>
      </c>
      <c r="AU143" s="201" t="s">
        <v>80</v>
      </c>
      <c r="AV143" s="199" t="s">
        <v>80</v>
      </c>
      <c r="AW143" s="199" t="s">
        <v>28</v>
      </c>
      <c r="AX143" s="199" t="s">
        <v>71</v>
      </c>
      <c r="AY143" s="201" t="s">
        <v>161</v>
      </c>
    </row>
    <row r="144" spans="2:51" s="191" customFormat="1" ht="22.5">
      <c r="B144" s="192"/>
      <c r="D144" s="193" t="s">
        <v>169</v>
      </c>
      <c r="E144" s="194" t="s">
        <v>1</v>
      </c>
      <c r="F144" s="195" t="s">
        <v>226</v>
      </c>
      <c r="H144" s="194" t="s">
        <v>1</v>
      </c>
      <c r="L144" s="192"/>
      <c r="M144" s="196"/>
      <c r="N144" s="197"/>
      <c r="O144" s="197"/>
      <c r="P144" s="197"/>
      <c r="Q144" s="197"/>
      <c r="R144" s="197"/>
      <c r="S144" s="197"/>
      <c r="T144" s="198"/>
      <c r="AT144" s="194" t="s">
        <v>169</v>
      </c>
      <c r="AU144" s="194" t="s">
        <v>80</v>
      </c>
      <c r="AV144" s="191" t="s">
        <v>78</v>
      </c>
      <c r="AW144" s="191" t="s">
        <v>28</v>
      </c>
      <c r="AX144" s="191" t="s">
        <v>71</v>
      </c>
      <c r="AY144" s="194" t="s">
        <v>161</v>
      </c>
    </row>
    <row r="145" spans="2:51" s="199" customFormat="1" ht="12">
      <c r="B145" s="200"/>
      <c r="D145" s="193" t="s">
        <v>169</v>
      </c>
      <c r="E145" s="201" t="s">
        <v>1</v>
      </c>
      <c r="F145" s="202" t="s">
        <v>227</v>
      </c>
      <c r="H145" s="203">
        <v>75.735</v>
      </c>
      <c r="L145" s="200"/>
      <c r="M145" s="204"/>
      <c r="N145" s="205"/>
      <c r="O145" s="205"/>
      <c r="P145" s="205"/>
      <c r="Q145" s="205"/>
      <c r="R145" s="205"/>
      <c r="S145" s="205"/>
      <c r="T145" s="206"/>
      <c r="AT145" s="201" t="s">
        <v>169</v>
      </c>
      <c r="AU145" s="201" t="s">
        <v>80</v>
      </c>
      <c r="AV145" s="199" t="s">
        <v>80</v>
      </c>
      <c r="AW145" s="199" t="s">
        <v>28</v>
      </c>
      <c r="AX145" s="199" t="s">
        <v>71</v>
      </c>
      <c r="AY145" s="201" t="s">
        <v>161</v>
      </c>
    </row>
    <row r="146" spans="2:51" s="191" customFormat="1" ht="12">
      <c r="B146" s="192"/>
      <c r="D146" s="193" t="s">
        <v>169</v>
      </c>
      <c r="E146" s="194" t="s">
        <v>1</v>
      </c>
      <c r="F146" s="195" t="s">
        <v>228</v>
      </c>
      <c r="H146" s="194" t="s">
        <v>1</v>
      </c>
      <c r="L146" s="192"/>
      <c r="M146" s="196"/>
      <c r="N146" s="197"/>
      <c r="O146" s="197"/>
      <c r="P146" s="197"/>
      <c r="Q146" s="197"/>
      <c r="R146" s="197"/>
      <c r="S146" s="197"/>
      <c r="T146" s="198"/>
      <c r="AT146" s="194" t="s">
        <v>169</v>
      </c>
      <c r="AU146" s="194" t="s">
        <v>80</v>
      </c>
      <c r="AV146" s="191" t="s">
        <v>78</v>
      </c>
      <c r="AW146" s="191" t="s">
        <v>28</v>
      </c>
      <c r="AX146" s="191" t="s">
        <v>71</v>
      </c>
      <c r="AY146" s="194" t="s">
        <v>161</v>
      </c>
    </row>
    <row r="147" spans="2:51" s="199" customFormat="1" ht="12">
      <c r="B147" s="200"/>
      <c r="D147" s="193" t="s">
        <v>169</v>
      </c>
      <c r="E147" s="201" t="s">
        <v>1</v>
      </c>
      <c r="F147" s="202" t="s">
        <v>229</v>
      </c>
      <c r="H147" s="203">
        <v>78.4</v>
      </c>
      <c r="L147" s="200"/>
      <c r="M147" s="204"/>
      <c r="N147" s="205"/>
      <c r="O147" s="205"/>
      <c r="P147" s="205"/>
      <c r="Q147" s="205"/>
      <c r="R147" s="205"/>
      <c r="S147" s="205"/>
      <c r="T147" s="206"/>
      <c r="AT147" s="201" t="s">
        <v>169</v>
      </c>
      <c r="AU147" s="201" t="s">
        <v>80</v>
      </c>
      <c r="AV147" s="199" t="s">
        <v>80</v>
      </c>
      <c r="AW147" s="199" t="s">
        <v>28</v>
      </c>
      <c r="AX147" s="199" t="s">
        <v>71</v>
      </c>
      <c r="AY147" s="201" t="s">
        <v>161</v>
      </c>
    </row>
    <row r="148" spans="2:51" s="207" customFormat="1" ht="12">
      <c r="B148" s="208"/>
      <c r="D148" s="193" t="s">
        <v>169</v>
      </c>
      <c r="E148" s="209" t="s">
        <v>1</v>
      </c>
      <c r="F148" s="210" t="s">
        <v>174</v>
      </c>
      <c r="H148" s="211">
        <v>366.985</v>
      </c>
      <c r="L148" s="208"/>
      <c r="M148" s="212"/>
      <c r="N148" s="213"/>
      <c r="O148" s="213"/>
      <c r="P148" s="213"/>
      <c r="Q148" s="213"/>
      <c r="R148" s="213"/>
      <c r="S148" s="213"/>
      <c r="T148" s="214"/>
      <c r="AT148" s="209" t="s">
        <v>169</v>
      </c>
      <c r="AU148" s="209" t="s">
        <v>80</v>
      </c>
      <c r="AV148" s="207" t="s">
        <v>167</v>
      </c>
      <c r="AW148" s="207" t="s">
        <v>28</v>
      </c>
      <c r="AX148" s="207" t="s">
        <v>78</v>
      </c>
      <c r="AY148" s="209" t="s">
        <v>161</v>
      </c>
    </row>
    <row r="149" spans="1:65" s="99" customFormat="1" ht="37.9" customHeight="1">
      <c r="A149" s="96"/>
      <c r="B149" s="97"/>
      <c r="C149" s="178" t="s">
        <v>167</v>
      </c>
      <c r="D149" s="178" t="s">
        <v>163</v>
      </c>
      <c r="E149" s="179" t="s">
        <v>232</v>
      </c>
      <c r="F149" s="180" t="s">
        <v>233</v>
      </c>
      <c r="G149" s="181" t="s">
        <v>166</v>
      </c>
      <c r="H149" s="182">
        <v>1</v>
      </c>
      <c r="I149" s="377">
        <v>0</v>
      </c>
      <c r="J149" s="183">
        <f>ROUND(I149*H149,2)</f>
        <v>0</v>
      </c>
      <c r="K149" s="184"/>
      <c r="L149" s="97"/>
      <c r="M149" s="185" t="s">
        <v>1</v>
      </c>
      <c r="N149" s="186" t="s">
        <v>36</v>
      </c>
      <c r="O149" s="187">
        <v>1.324</v>
      </c>
      <c r="P149" s="187">
        <f>O149*H149</f>
        <v>1.324</v>
      </c>
      <c r="Q149" s="187">
        <v>0.50077</v>
      </c>
      <c r="R149" s="187">
        <f>Q149*H149</f>
        <v>0.50077</v>
      </c>
      <c r="S149" s="187">
        <v>0</v>
      </c>
      <c r="T149" s="188">
        <f>S149*H149</f>
        <v>0</v>
      </c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R149" s="189" t="s">
        <v>167</v>
      </c>
      <c r="AT149" s="189" t="s">
        <v>163</v>
      </c>
      <c r="AU149" s="189" t="s">
        <v>80</v>
      </c>
      <c r="AY149" s="89" t="s">
        <v>161</v>
      </c>
      <c r="BE149" s="190">
        <f>IF(N149="základní",J149,0)</f>
        <v>0</v>
      </c>
      <c r="BF149" s="190">
        <f>IF(N149="snížená",J149,0)</f>
        <v>0</v>
      </c>
      <c r="BG149" s="190">
        <f>IF(N149="zákl. přenesená",J149,0)</f>
        <v>0</v>
      </c>
      <c r="BH149" s="190">
        <f>IF(N149="sníž. přenesená",J149,0)</f>
        <v>0</v>
      </c>
      <c r="BI149" s="190">
        <f>IF(N149="nulová",J149,0)</f>
        <v>0</v>
      </c>
      <c r="BJ149" s="89" t="s">
        <v>78</v>
      </c>
      <c r="BK149" s="190">
        <f>ROUND(I149*H149,2)</f>
        <v>0</v>
      </c>
      <c r="BL149" s="89" t="s">
        <v>167</v>
      </c>
      <c r="BM149" s="189" t="s">
        <v>234</v>
      </c>
    </row>
    <row r="150" spans="2:51" s="191" customFormat="1" ht="12">
      <c r="B150" s="192"/>
      <c r="D150" s="193" t="s">
        <v>169</v>
      </c>
      <c r="E150" s="194" t="s">
        <v>1</v>
      </c>
      <c r="F150" s="195" t="s">
        <v>235</v>
      </c>
      <c r="H150" s="194" t="s">
        <v>1</v>
      </c>
      <c r="L150" s="192"/>
      <c r="M150" s="196"/>
      <c r="N150" s="197"/>
      <c r="O150" s="197"/>
      <c r="P150" s="197"/>
      <c r="Q150" s="197"/>
      <c r="R150" s="197"/>
      <c r="S150" s="197"/>
      <c r="T150" s="198"/>
      <c r="AT150" s="194" t="s">
        <v>169</v>
      </c>
      <c r="AU150" s="194" t="s">
        <v>80</v>
      </c>
      <c r="AV150" s="191" t="s">
        <v>78</v>
      </c>
      <c r="AW150" s="191" t="s">
        <v>28</v>
      </c>
      <c r="AX150" s="191" t="s">
        <v>71</v>
      </c>
      <c r="AY150" s="194" t="s">
        <v>161</v>
      </c>
    </row>
    <row r="151" spans="2:51" s="199" customFormat="1" ht="12">
      <c r="B151" s="200"/>
      <c r="D151" s="193" t="s">
        <v>169</v>
      </c>
      <c r="E151" s="201" t="s">
        <v>1</v>
      </c>
      <c r="F151" s="202" t="s">
        <v>78</v>
      </c>
      <c r="H151" s="203">
        <v>1</v>
      </c>
      <c r="L151" s="200"/>
      <c r="M151" s="204"/>
      <c r="N151" s="205"/>
      <c r="O151" s="205"/>
      <c r="P151" s="205"/>
      <c r="Q151" s="205"/>
      <c r="R151" s="205"/>
      <c r="S151" s="205"/>
      <c r="T151" s="206"/>
      <c r="AT151" s="201" t="s">
        <v>169</v>
      </c>
      <c r="AU151" s="201" t="s">
        <v>80</v>
      </c>
      <c r="AV151" s="199" t="s">
        <v>80</v>
      </c>
      <c r="AW151" s="199" t="s">
        <v>28</v>
      </c>
      <c r="AX151" s="199" t="s">
        <v>78</v>
      </c>
      <c r="AY151" s="201" t="s">
        <v>161</v>
      </c>
    </row>
    <row r="152" spans="2:63" s="165" customFormat="1" ht="22.9" customHeight="1">
      <c r="B152" s="166"/>
      <c r="D152" s="167" t="s">
        <v>70</v>
      </c>
      <c r="E152" s="176" t="s">
        <v>236</v>
      </c>
      <c r="F152" s="176" t="s">
        <v>237</v>
      </c>
      <c r="J152" s="177">
        <f>BK152</f>
        <v>0</v>
      </c>
      <c r="L152" s="166"/>
      <c r="M152" s="170"/>
      <c r="N152" s="171"/>
      <c r="O152" s="171"/>
      <c r="P152" s="172">
        <f>P153</f>
        <v>3.6191999999999998</v>
      </c>
      <c r="Q152" s="171"/>
      <c r="R152" s="172">
        <f>R153</f>
        <v>0</v>
      </c>
      <c r="S152" s="171"/>
      <c r="T152" s="173">
        <f>T153</f>
        <v>0.8255999999999999</v>
      </c>
      <c r="AR152" s="167" t="s">
        <v>78</v>
      </c>
      <c r="AT152" s="174" t="s">
        <v>70</v>
      </c>
      <c r="AU152" s="174" t="s">
        <v>78</v>
      </c>
      <c r="AY152" s="167" t="s">
        <v>161</v>
      </c>
      <c r="BK152" s="175">
        <f>BK153</f>
        <v>0</v>
      </c>
    </row>
    <row r="153" spans="1:65" s="99" customFormat="1" ht="66.75" customHeight="1">
      <c r="A153" s="96"/>
      <c r="B153" s="97"/>
      <c r="C153" s="178" t="s">
        <v>178</v>
      </c>
      <c r="D153" s="178" t="s">
        <v>163</v>
      </c>
      <c r="E153" s="179" t="s">
        <v>238</v>
      </c>
      <c r="F153" s="180" t="s">
        <v>239</v>
      </c>
      <c r="G153" s="181" t="s">
        <v>240</v>
      </c>
      <c r="H153" s="182">
        <v>9.6</v>
      </c>
      <c r="I153" s="377">
        <v>0</v>
      </c>
      <c r="J153" s="183">
        <f>ROUND(I153*H153,2)</f>
        <v>0</v>
      </c>
      <c r="K153" s="184"/>
      <c r="L153" s="97"/>
      <c r="M153" s="185" t="s">
        <v>1</v>
      </c>
      <c r="N153" s="186" t="s">
        <v>36</v>
      </c>
      <c r="O153" s="187">
        <v>0.377</v>
      </c>
      <c r="P153" s="187">
        <f>O153*H153</f>
        <v>3.6191999999999998</v>
      </c>
      <c r="Q153" s="187">
        <v>0</v>
      </c>
      <c r="R153" s="187">
        <f>Q153*H153</f>
        <v>0</v>
      </c>
      <c r="S153" s="187">
        <v>0.086</v>
      </c>
      <c r="T153" s="188">
        <f>S153*H153</f>
        <v>0.8255999999999999</v>
      </c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R153" s="189" t="s">
        <v>167</v>
      </c>
      <c r="AT153" s="189" t="s">
        <v>163</v>
      </c>
      <c r="AU153" s="189" t="s">
        <v>80</v>
      </c>
      <c r="AY153" s="89" t="s">
        <v>161</v>
      </c>
      <c r="BE153" s="190">
        <f>IF(N153="základní",J153,0)</f>
        <v>0</v>
      </c>
      <c r="BF153" s="190">
        <f>IF(N153="snížená",J153,0)</f>
        <v>0</v>
      </c>
      <c r="BG153" s="190">
        <f>IF(N153="zákl. přenesená",J153,0)</f>
        <v>0</v>
      </c>
      <c r="BH153" s="190">
        <f>IF(N153="sníž. přenesená",J153,0)</f>
        <v>0</v>
      </c>
      <c r="BI153" s="190">
        <f>IF(N153="nulová",J153,0)</f>
        <v>0</v>
      </c>
      <c r="BJ153" s="89" t="s">
        <v>78</v>
      </c>
      <c r="BK153" s="190">
        <f>ROUND(I153*H153,2)</f>
        <v>0</v>
      </c>
      <c r="BL153" s="89" t="s">
        <v>167</v>
      </c>
      <c r="BM153" s="189" t="s">
        <v>241</v>
      </c>
    </row>
    <row r="154" spans="2:63" s="165" customFormat="1" ht="22.9" customHeight="1">
      <c r="B154" s="166"/>
      <c r="D154" s="167" t="s">
        <v>70</v>
      </c>
      <c r="E154" s="176" t="s">
        <v>185</v>
      </c>
      <c r="F154" s="176" t="s">
        <v>186</v>
      </c>
      <c r="J154" s="177">
        <f>BK154</f>
        <v>0</v>
      </c>
      <c r="L154" s="166"/>
      <c r="M154" s="170"/>
      <c r="N154" s="171"/>
      <c r="O154" s="171"/>
      <c r="P154" s="172">
        <f>SUM(P155:P159)</f>
        <v>6.6279509999999995</v>
      </c>
      <c r="Q154" s="171"/>
      <c r="R154" s="172">
        <f>SUM(R155:R159)</f>
        <v>0</v>
      </c>
      <c r="S154" s="171"/>
      <c r="T154" s="173">
        <f>SUM(T155:T159)</f>
        <v>0</v>
      </c>
      <c r="AR154" s="167" t="s">
        <v>78</v>
      </c>
      <c r="AT154" s="174" t="s">
        <v>70</v>
      </c>
      <c r="AU154" s="174" t="s">
        <v>78</v>
      </c>
      <c r="AY154" s="167" t="s">
        <v>161</v>
      </c>
      <c r="BK154" s="175">
        <f>SUM(BK155:BK159)</f>
        <v>0</v>
      </c>
    </row>
    <row r="155" spans="1:65" s="99" customFormat="1" ht="37.9" customHeight="1">
      <c r="A155" s="96"/>
      <c r="B155" s="97"/>
      <c r="C155" s="178" t="s">
        <v>196</v>
      </c>
      <c r="D155" s="178" t="s">
        <v>163</v>
      </c>
      <c r="E155" s="179" t="s">
        <v>187</v>
      </c>
      <c r="F155" s="180" t="s">
        <v>188</v>
      </c>
      <c r="G155" s="181" t="s">
        <v>189</v>
      </c>
      <c r="H155" s="182">
        <v>32.019</v>
      </c>
      <c r="I155" s="377">
        <v>0</v>
      </c>
      <c r="J155" s="183">
        <f>ROUND(I155*H155,2)</f>
        <v>0</v>
      </c>
      <c r="K155" s="184"/>
      <c r="L155" s="97"/>
      <c r="M155" s="185" t="s">
        <v>1</v>
      </c>
      <c r="N155" s="186" t="s">
        <v>36</v>
      </c>
      <c r="O155" s="187">
        <v>0.03</v>
      </c>
      <c r="P155" s="187">
        <f>O155*H155</f>
        <v>0.9605699999999999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R155" s="189" t="s">
        <v>167</v>
      </c>
      <c r="AT155" s="189" t="s">
        <v>163</v>
      </c>
      <c r="AU155" s="189" t="s">
        <v>80</v>
      </c>
      <c r="AY155" s="89" t="s">
        <v>161</v>
      </c>
      <c r="BE155" s="190">
        <f>IF(N155="základní",J155,0)</f>
        <v>0</v>
      </c>
      <c r="BF155" s="190">
        <f>IF(N155="snížená",J155,0)</f>
        <v>0</v>
      </c>
      <c r="BG155" s="190">
        <f>IF(N155="zákl. přenesená",J155,0)</f>
        <v>0</v>
      </c>
      <c r="BH155" s="190">
        <f>IF(N155="sníž. přenesená",J155,0)</f>
        <v>0</v>
      </c>
      <c r="BI155" s="190">
        <f>IF(N155="nulová",J155,0)</f>
        <v>0</v>
      </c>
      <c r="BJ155" s="89" t="s">
        <v>78</v>
      </c>
      <c r="BK155" s="190">
        <f>ROUND(I155*H155,2)</f>
        <v>0</v>
      </c>
      <c r="BL155" s="89" t="s">
        <v>167</v>
      </c>
      <c r="BM155" s="189" t="s">
        <v>242</v>
      </c>
    </row>
    <row r="156" spans="1:65" s="99" customFormat="1" ht="37.9" customHeight="1">
      <c r="A156" s="96"/>
      <c r="B156" s="97"/>
      <c r="C156" s="178" t="s">
        <v>202</v>
      </c>
      <c r="D156" s="178" t="s">
        <v>163</v>
      </c>
      <c r="E156" s="179" t="s">
        <v>191</v>
      </c>
      <c r="F156" s="180" t="s">
        <v>192</v>
      </c>
      <c r="G156" s="181" t="s">
        <v>189</v>
      </c>
      <c r="H156" s="182">
        <v>288.18</v>
      </c>
      <c r="I156" s="377">
        <v>0</v>
      </c>
      <c r="J156" s="183">
        <f>ROUND(I156*H156,2)</f>
        <v>0</v>
      </c>
      <c r="K156" s="184"/>
      <c r="L156" s="97"/>
      <c r="M156" s="185" t="s">
        <v>1</v>
      </c>
      <c r="N156" s="186" t="s">
        <v>36</v>
      </c>
      <c r="O156" s="187">
        <v>0.002</v>
      </c>
      <c r="P156" s="187">
        <f>O156*H156</f>
        <v>0.57636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R156" s="189" t="s">
        <v>167</v>
      </c>
      <c r="AT156" s="189" t="s">
        <v>163</v>
      </c>
      <c r="AU156" s="189" t="s">
        <v>80</v>
      </c>
      <c r="AY156" s="89" t="s">
        <v>161</v>
      </c>
      <c r="BE156" s="190">
        <f>IF(N156="základní",J156,0)</f>
        <v>0</v>
      </c>
      <c r="BF156" s="190">
        <f>IF(N156="snížená",J156,0)</f>
        <v>0</v>
      </c>
      <c r="BG156" s="190">
        <f>IF(N156="zákl. přenesená",J156,0)</f>
        <v>0</v>
      </c>
      <c r="BH156" s="190">
        <f>IF(N156="sníž. přenesená",J156,0)</f>
        <v>0</v>
      </c>
      <c r="BI156" s="190">
        <f>IF(N156="nulová",J156,0)</f>
        <v>0</v>
      </c>
      <c r="BJ156" s="89" t="s">
        <v>78</v>
      </c>
      <c r="BK156" s="190">
        <f>ROUND(I156*H156,2)</f>
        <v>0</v>
      </c>
      <c r="BL156" s="89" t="s">
        <v>167</v>
      </c>
      <c r="BM156" s="189" t="s">
        <v>243</v>
      </c>
    </row>
    <row r="157" spans="2:51" s="191" customFormat="1" ht="22.5">
      <c r="B157" s="192"/>
      <c r="D157" s="193" t="s">
        <v>169</v>
      </c>
      <c r="E157" s="194" t="s">
        <v>1</v>
      </c>
      <c r="F157" s="195" t="s">
        <v>194</v>
      </c>
      <c r="H157" s="194" t="s">
        <v>1</v>
      </c>
      <c r="L157" s="192"/>
      <c r="M157" s="196"/>
      <c r="N157" s="197"/>
      <c r="O157" s="197"/>
      <c r="P157" s="197"/>
      <c r="Q157" s="197"/>
      <c r="R157" s="197"/>
      <c r="S157" s="197"/>
      <c r="T157" s="198"/>
      <c r="AT157" s="194" t="s">
        <v>169</v>
      </c>
      <c r="AU157" s="194" t="s">
        <v>80</v>
      </c>
      <c r="AV157" s="191" t="s">
        <v>78</v>
      </c>
      <c r="AW157" s="191" t="s">
        <v>28</v>
      </c>
      <c r="AX157" s="191" t="s">
        <v>71</v>
      </c>
      <c r="AY157" s="194" t="s">
        <v>161</v>
      </c>
    </row>
    <row r="158" spans="2:51" s="199" customFormat="1" ht="12">
      <c r="B158" s="200"/>
      <c r="D158" s="193" t="s">
        <v>169</v>
      </c>
      <c r="E158" s="201" t="s">
        <v>1</v>
      </c>
      <c r="F158" s="202" t="s">
        <v>244</v>
      </c>
      <c r="H158" s="203">
        <v>288.18</v>
      </c>
      <c r="L158" s="200"/>
      <c r="M158" s="204"/>
      <c r="N158" s="205"/>
      <c r="O158" s="205"/>
      <c r="P158" s="205"/>
      <c r="Q158" s="205"/>
      <c r="R158" s="205"/>
      <c r="S158" s="205"/>
      <c r="T158" s="206"/>
      <c r="AT158" s="201" t="s">
        <v>169</v>
      </c>
      <c r="AU158" s="201" t="s">
        <v>80</v>
      </c>
      <c r="AV158" s="199" t="s">
        <v>80</v>
      </c>
      <c r="AW158" s="199" t="s">
        <v>28</v>
      </c>
      <c r="AX158" s="199" t="s">
        <v>78</v>
      </c>
      <c r="AY158" s="201" t="s">
        <v>161</v>
      </c>
    </row>
    <row r="159" spans="1:65" s="99" customFormat="1" ht="24.2" customHeight="1">
      <c r="A159" s="96"/>
      <c r="B159" s="97"/>
      <c r="C159" s="178" t="s">
        <v>245</v>
      </c>
      <c r="D159" s="178" t="s">
        <v>163</v>
      </c>
      <c r="E159" s="179" t="s">
        <v>197</v>
      </c>
      <c r="F159" s="180" t="s">
        <v>198</v>
      </c>
      <c r="G159" s="181" t="s">
        <v>189</v>
      </c>
      <c r="H159" s="182">
        <v>32.019</v>
      </c>
      <c r="I159" s="377">
        <v>0</v>
      </c>
      <c r="J159" s="183">
        <f>ROUND(I159*H159,2)</f>
        <v>0</v>
      </c>
      <c r="K159" s="184"/>
      <c r="L159" s="97"/>
      <c r="M159" s="185" t="s">
        <v>1</v>
      </c>
      <c r="N159" s="186" t="s">
        <v>36</v>
      </c>
      <c r="O159" s="187">
        <v>0.159</v>
      </c>
      <c r="P159" s="187">
        <f>O159*H159</f>
        <v>5.091021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R159" s="189" t="s">
        <v>167</v>
      </c>
      <c r="AT159" s="189" t="s">
        <v>163</v>
      </c>
      <c r="AU159" s="189" t="s">
        <v>80</v>
      </c>
      <c r="AY159" s="89" t="s">
        <v>161</v>
      </c>
      <c r="BE159" s="190">
        <f>IF(N159="základní",J159,0)</f>
        <v>0</v>
      </c>
      <c r="BF159" s="190">
        <f>IF(N159="snížená",J159,0)</f>
        <v>0</v>
      </c>
      <c r="BG159" s="190">
        <f>IF(N159="zákl. přenesená",J159,0)</f>
        <v>0</v>
      </c>
      <c r="BH159" s="190">
        <f>IF(N159="sníž. přenesená",J159,0)</f>
        <v>0</v>
      </c>
      <c r="BI159" s="190">
        <f>IF(N159="nulová",J159,0)</f>
        <v>0</v>
      </c>
      <c r="BJ159" s="89" t="s">
        <v>78</v>
      </c>
      <c r="BK159" s="190">
        <f>ROUND(I159*H159,2)</f>
        <v>0</v>
      </c>
      <c r="BL159" s="89" t="s">
        <v>167</v>
      </c>
      <c r="BM159" s="189" t="s">
        <v>246</v>
      </c>
    </row>
    <row r="160" spans="2:63" s="165" customFormat="1" ht="22.9" customHeight="1">
      <c r="B160" s="166"/>
      <c r="D160" s="167" t="s">
        <v>70</v>
      </c>
      <c r="E160" s="176" t="s">
        <v>200</v>
      </c>
      <c r="F160" s="176" t="s">
        <v>201</v>
      </c>
      <c r="J160" s="177">
        <f>BK160</f>
        <v>0</v>
      </c>
      <c r="L160" s="166"/>
      <c r="M160" s="170"/>
      <c r="N160" s="171"/>
      <c r="O160" s="171"/>
      <c r="P160" s="172">
        <f>P161</f>
        <v>4.326498</v>
      </c>
      <c r="Q160" s="171"/>
      <c r="R160" s="172">
        <f>R161</f>
        <v>0</v>
      </c>
      <c r="S160" s="171"/>
      <c r="T160" s="173">
        <f>T161</f>
        <v>0</v>
      </c>
      <c r="AR160" s="167" t="s">
        <v>78</v>
      </c>
      <c r="AT160" s="174" t="s">
        <v>70</v>
      </c>
      <c r="AU160" s="174" t="s">
        <v>78</v>
      </c>
      <c r="AY160" s="167" t="s">
        <v>161</v>
      </c>
      <c r="BK160" s="175">
        <f>BK161</f>
        <v>0</v>
      </c>
    </row>
    <row r="161" spans="1:65" s="99" customFormat="1" ht="44.25" customHeight="1">
      <c r="A161" s="96"/>
      <c r="B161" s="97"/>
      <c r="C161" s="178" t="s">
        <v>236</v>
      </c>
      <c r="D161" s="178" t="s">
        <v>163</v>
      </c>
      <c r="E161" s="179" t="s">
        <v>203</v>
      </c>
      <c r="F161" s="180" t="s">
        <v>204</v>
      </c>
      <c r="G161" s="181" t="s">
        <v>189</v>
      </c>
      <c r="H161" s="182">
        <v>65.553</v>
      </c>
      <c r="I161" s="377">
        <v>0</v>
      </c>
      <c r="J161" s="183">
        <f>ROUND(I161*H161,2)</f>
        <v>0</v>
      </c>
      <c r="K161" s="184"/>
      <c r="L161" s="97"/>
      <c r="M161" s="215" t="s">
        <v>1</v>
      </c>
      <c r="N161" s="216" t="s">
        <v>36</v>
      </c>
      <c r="O161" s="217">
        <v>0.066</v>
      </c>
      <c r="P161" s="217">
        <f>O161*H161</f>
        <v>4.326498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R161" s="189" t="s">
        <v>167</v>
      </c>
      <c r="AT161" s="189" t="s">
        <v>163</v>
      </c>
      <c r="AU161" s="189" t="s">
        <v>80</v>
      </c>
      <c r="AY161" s="89" t="s">
        <v>161</v>
      </c>
      <c r="BE161" s="190">
        <f>IF(N161="základní",J161,0)</f>
        <v>0</v>
      </c>
      <c r="BF161" s="190">
        <f>IF(N161="snížená",J161,0)</f>
        <v>0</v>
      </c>
      <c r="BG161" s="190">
        <f>IF(N161="zákl. přenesená",J161,0)</f>
        <v>0</v>
      </c>
      <c r="BH161" s="190">
        <f>IF(N161="sníž. přenesená",J161,0)</f>
        <v>0</v>
      </c>
      <c r="BI161" s="190">
        <f>IF(N161="nulová",J161,0)</f>
        <v>0</v>
      </c>
      <c r="BJ161" s="89" t="s">
        <v>78</v>
      </c>
      <c r="BK161" s="190">
        <f>ROUND(I161*H161,2)</f>
        <v>0</v>
      </c>
      <c r="BL161" s="89" t="s">
        <v>167</v>
      </c>
      <c r="BM161" s="189" t="s">
        <v>247</v>
      </c>
    </row>
    <row r="162" spans="1:31" s="99" customFormat="1" ht="6.95" customHeight="1">
      <c r="A162" s="96"/>
      <c r="B162" s="128"/>
      <c r="C162" s="129"/>
      <c r="D162" s="129"/>
      <c r="E162" s="129"/>
      <c r="F162" s="129"/>
      <c r="G162" s="129"/>
      <c r="H162" s="129"/>
      <c r="I162" s="129"/>
      <c r="J162" s="129"/>
      <c r="K162" s="129"/>
      <c r="L162" s="97"/>
      <c r="M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</row>
  </sheetData>
  <sheetProtection algorithmName="SHA-512" hashValue="cZDdbEkV+YUL6afJKUsmi143VDj4b5sWJNvta0Ja9ZICeaauEeZ6FNTGF1CeEjmfvCSYbp4pVgcjXxVIMRUDjw==" saltValue="dTud0A1dnS5emxiFa/cEJA==" spinCount="100000" sheet="1" objects="1" scenarios="1" selectLockedCells="1"/>
  <autoFilter ref="C125:K161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1"/>
  <sheetViews>
    <sheetView showGridLines="0" workbookViewId="0" topLeftCell="A128">
      <selection activeCell="I140" sqref="I140"/>
    </sheetView>
  </sheetViews>
  <sheetFormatPr defaultColWidth="9.140625" defaultRowHeight="12"/>
  <cols>
    <col min="1" max="1" width="8.28125" style="85" customWidth="1"/>
    <col min="2" max="2" width="1.1484375" style="85" customWidth="1"/>
    <col min="3" max="3" width="4.140625" style="85" customWidth="1"/>
    <col min="4" max="4" width="4.28125" style="85" customWidth="1"/>
    <col min="5" max="5" width="17.140625" style="85" customWidth="1"/>
    <col min="6" max="6" width="50.8515625" style="85" customWidth="1"/>
    <col min="7" max="7" width="7.421875" style="85" customWidth="1"/>
    <col min="8" max="8" width="14.00390625" style="85" customWidth="1"/>
    <col min="9" max="9" width="15.8515625" style="85" customWidth="1"/>
    <col min="10" max="10" width="22.28125" style="85" customWidth="1"/>
    <col min="11" max="11" width="22.28125" style="85" hidden="1" customWidth="1"/>
    <col min="12" max="12" width="9.28125" style="85" customWidth="1"/>
    <col min="13" max="13" width="10.8515625" style="85" hidden="1" customWidth="1"/>
    <col min="14" max="14" width="9.28125" style="85" hidden="1" customWidth="1"/>
    <col min="15" max="20" width="14.140625" style="85" hidden="1" customWidth="1"/>
    <col min="21" max="21" width="16.28125" style="85" hidden="1" customWidth="1"/>
    <col min="22" max="22" width="12.28125" style="85" customWidth="1"/>
    <col min="23" max="23" width="16.28125" style="85" customWidth="1"/>
    <col min="24" max="24" width="12.28125" style="85" customWidth="1"/>
    <col min="25" max="25" width="15.00390625" style="85" customWidth="1"/>
    <col min="26" max="26" width="11.00390625" style="85" customWidth="1"/>
    <col min="27" max="27" width="15.00390625" style="85" customWidth="1"/>
    <col min="28" max="28" width="16.28125" style="85" customWidth="1"/>
    <col min="29" max="29" width="11.00390625" style="85" customWidth="1"/>
    <col min="30" max="30" width="15.00390625" style="85" customWidth="1"/>
    <col min="31" max="31" width="16.28125" style="85" customWidth="1"/>
    <col min="32" max="43" width="9.28125" style="85" customWidth="1"/>
    <col min="44" max="65" width="9.28125" style="85" hidden="1" customWidth="1"/>
    <col min="66" max="16384" width="9.28125" style="85" customWidth="1"/>
  </cols>
  <sheetData>
    <row r="1" ht="12"/>
    <row r="2" spans="12:46" ht="36.95" customHeight="1">
      <c r="L2" s="423" t="s">
        <v>5</v>
      </c>
      <c r="M2" s="424"/>
      <c r="N2" s="424"/>
      <c r="O2" s="424"/>
      <c r="P2" s="424"/>
      <c r="Q2" s="424"/>
      <c r="R2" s="424"/>
      <c r="S2" s="424"/>
      <c r="T2" s="424"/>
      <c r="U2" s="424"/>
      <c r="V2" s="424"/>
      <c r="AT2" s="89" t="s">
        <v>97</v>
      </c>
    </row>
    <row r="3" spans="2:46" ht="6.95" customHeight="1">
      <c r="B3" s="90"/>
      <c r="C3" s="91"/>
      <c r="D3" s="91"/>
      <c r="E3" s="91"/>
      <c r="F3" s="91"/>
      <c r="G3" s="91"/>
      <c r="H3" s="91"/>
      <c r="I3" s="91"/>
      <c r="J3" s="91"/>
      <c r="K3" s="91"/>
      <c r="L3" s="92"/>
      <c r="AT3" s="89" t="s">
        <v>80</v>
      </c>
    </row>
    <row r="4" spans="2:46" ht="24.95" customHeight="1">
      <c r="B4" s="92"/>
      <c r="D4" s="93" t="s">
        <v>131</v>
      </c>
      <c r="L4" s="92"/>
      <c r="M4" s="94" t="s">
        <v>10</v>
      </c>
      <c r="AT4" s="89" t="s">
        <v>3</v>
      </c>
    </row>
    <row r="5" spans="2:12" ht="6.95" customHeight="1">
      <c r="B5" s="92"/>
      <c r="L5" s="92"/>
    </row>
    <row r="6" spans="2:12" ht="12" customHeight="1">
      <c r="B6" s="92"/>
      <c r="D6" s="95" t="s">
        <v>14</v>
      </c>
      <c r="L6" s="92"/>
    </row>
    <row r="7" spans="2:12" ht="16.5" customHeight="1">
      <c r="B7" s="92"/>
      <c r="E7" s="425" t="str">
        <f>'Rekapitulace stavby'!K6</f>
        <v>Obnova parkových cest v Liberci</v>
      </c>
      <c r="F7" s="426"/>
      <c r="G7" s="426"/>
      <c r="H7" s="426"/>
      <c r="L7" s="92"/>
    </row>
    <row r="8" spans="2:12" ht="12" customHeight="1">
      <c r="B8" s="92"/>
      <c r="D8" s="95" t="s">
        <v>132</v>
      </c>
      <c r="L8" s="92"/>
    </row>
    <row r="9" spans="1:31" s="99" customFormat="1" ht="16.5" customHeight="1">
      <c r="A9" s="96"/>
      <c r="B9" s="97"/>
      <c r="C9" s="96"/>
      <c r="D9" s="96"/>
      <c r="E9" s="425" t="s">
        <v>220</v>
      </c>
      <c r="F9" s="422"/>
      <c r="G9" s="422"/>
      <c r="H9" s="422"/>
      <c r="I9" s="96"/>
      <c r="J9" s="96"/>
      <c r="K9" s="96"/>
      <c r="L9" s="98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</row>
    <row r="10" spans="1:31" s="99" customFormat="1" ht="12" customHeight="1">
      <c r="A10" s="96"/>
      <c r="B10" s="97"/>
      <c r="C10" s="96"/>
      <c r="D10" s="95" t="s">
        <v>134</v>
      </c>
      <c r="E10" s="96"/>
      <c r="F10" s="96"/>
      <c r="G10" s="96"/>
      <c r="H10" s="96"/>
      <c r="I10" s="96"/>
      <c r="J10" s="96"/>
      <c r="K10" s="96"/>
      <c r="L10" s="98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s="99" customFormat="1" ht="30" customHeight="1">
      <c r="A11" s="96"/>
      <c r="B11" s="97"/>
      <c r="C11" s="96"/>
      <c r="D11" s="96"/>
      <c r="E11" s="421" t="s">
        <v>248</v>
      </c>
      <c r="F11" s="422"/>
      <c r="G11" s="422"/>
      <c r="H11" s="422"/>
      <c r="I11" s="96"/>
      <c r="J11" s="96"/>
      <c r="K11" s="96"/>
      <c r="L11" s="98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s="99" customFormat="1" ht="12">
      <c r="A12" s="96"/>
      <c r="B12" s="97"/>
      <c r="C12" s="96"/>
      <c r="D12" s="96"/>
      <c r="E12" s="96"/>
      <c r="F12" s="96"/>
      <c r="G12" s="96"/>
      <c r="H12" s="96"/>
      <c r="I12" s="96"/>
      <c r="J12" s="96"/>
      <c r="K12" s="96"/>
      <c r="L12" s="98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</row>
    <row r="13" spans="1:31" s="99" customFormat="1" ht="12" customHeight="1">
      <c r="A13" s="96"/>
      <c r="B13" s="97"/>
      <c r="C13" s="96"/>
      <c r="D13" s="95" t="s">
        <v>16</v>
      </c>
      <c r="E13" s="96"/>
      <c r="F13" s="100" t="s">
        <v>1</v>
      </c>
      <c r="G13" s="96"/>
      <c r="H13" s="96"/>
      <c r="I13" s="95" t="s">
        <v>17</v>
      </c>
      <c r="J13" s="100" t="s">
        <v>1</v>
      </c>
      <c r="K13" s="96"/>
      <c r="L13" s="98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s="99" customFormat="1" ht="12" customHeight="1">
      <c r="A14" s="96"/>
      <c r="B14" s="97"/>
      <c r="C14" s="96"/>
      <c r="D14" s="95" t="s">
        <v>18</v>
      </c>
      <c r="E14" s="96"/>
      <c r="F14" s="100" t="s">
        <v>19</v>
      </c>
      <c r="G14" s="96"/>
      <c r="H14" s="96"/>
      <c r="I14" s="95" t="s">
        <v>20</v>
      </c>
      <c r="J14" s="101" t="str">
        <f>'Rekapitulace stavby'!AN8</f>
        <v>vyplň údaj</v>
      </c>
      <c r="K14" s="96"/>
      <c r="L14" s="98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s="99" customFormat="1" ht="10.9" customHeight="1">
      <c r="A15" s="96"/>
      <c r="B15" s="97"/>
      <c r="C15" s="96"/>
      <c r="D15" s="96"/>
      <c r="E15" s="96"/>
      <c r="F15" s="96"/>
      <c r="G15" s="96"/>
      <c r="H15" s="96"/>
      <c r="I15" s="96"/>
      <c r="J15" s="96"/>
      <c r="K15" s="96"/>
      <c r="L15" s="98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s="99" customFormat="1" ht="12" customHeight="1">
      <c r="A16" s="96"/>
      <c r="B16" s="97"/>
      <c r="C16" s="96"/>
      <c r="D16" s="95" t="s">
        <v>21</v>
      </c>
      <c r="E16" s="96"/>
      <c r="F16" s="96"/>
      <c r="G16" s="96"/>
      <c r="H16" s="96"/>
      <c r="I16" s="95" t="s">
        <v>22</v>
      </c>
      <c r="J16" s="100" t="s">
        <v>1</v>
      </c>
      <c r="K16" s="96"/>
      <c r="L16" s="98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s="99" customFormat="1" ht="18" customHeight="1">
      <c r="A17" s="96"/>
      <c r="B17" s="97"/>
      <c r="C17" s="96"/>
      <c r="D17" s="96"/>
      <c r="E17" s="100" t="s">
        <v>23</v>
      </c>
      <c r="F17" s="96"/>
      <c r="G17" s="96"/>
      <c r="H17" s="96"/>
      <c r="I17" s="95" t="s">
        <v>24</v>
      </c>
      <c r="J17" s="100" t="s">
        <v>1</v>
      </c>
      <c r="K17" s="96"/>
      <c r="L17" s="98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1" s="99" customFormat="1" ht="6.95" customHeight="1">
      <c r="A18" s="96"/>
      <c r="B18" s="97"/>
      <c r="C18" s="96"/>
      <c r="D18" s="96"/>
      <c r="E18" s="96"/>
      <c r="F18" s="96"/>
      <c r="G18" s="96"/>
      <c r="H18" s="96"/>
      <c r="I18" s="96"/>
      <c r="J18" s="96"/>
      <c r="K18" s="96"/>
      <c r="L18" s="98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1:31" s="99" customFormat="1" ht="12" customHeight="1">
      <c r="A19" s="96"/>
      <c r="B19" s="97"/>
      <c r="C19" s="96"/>
      <c r="D19" s="95" t="s">
        <v>25</v>
      </c>
      <c r="E19" s="96"/>
      <c r="F19" s="96"/>
      <c r="G19" s="96"/>
      <c r="H19" s="96"/>
      <c r="I19" s="95" t="s">
        <v>22</v>
      </c>
      <c r="J19" s="102" t="str">
        <f>'Rekapitulace stavby'!AN13</f>
        <v>vyplň údaj</v>
      </c>
      <c r="K19" s="96"/>
      <c r="L19" s="98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1:31" s="99" customFormat="1" ht="18" customHeight="1">
      <c r="A20" s="96"/>
      <c r="B20" s="97"/>
      <c r="C20" s="96"/>
      <c r="D20" s="96"/>
      <c r="E20" s="427" t="str">
        <f>'Rekapitulace stavby'!D14</f>
        <v>vyplň údaj</v>
      </c>
      <c r="F20" s="427"/>
      <c r="G20" s="427"/>
      <c r="H20" s="427"/>
      <c r="I20" s="95" t="s">
        <v>24</v>
      </c>
      <c r="J20" s="102" t="str">
        <f>'Rekapitulace stavby'!AN14</f>
        <v>vyplň údaj</v>
      </c>
      <c r="K20" s="96"/>
      <c r="L20" s="98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1:31" s="99" customFormat="1" ht="6.95" customHeight="1">
      <c r="A21" s="96"/>
      <c r="B21" s="97"/>
      <c r="C21" s="96"/>
      <c r="D21" s="96"/>
      <c r="E21" s="96"/>
      <c r="F21" s="96"/>
      <c r="G21" s="96"/>
      <c r="H21" s="96"/>
      <c r="I21" s="96"/>
      <c r="J21" s="96"/>
      <c r="K21" s="96"/>
      <c r="L21" s="98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1:31" s="99" customFormat="1" ht="12" customHeight="1">
      <c r="A22" s="96"/>
      <c r="B22" s="97"/>
      <c r="C22" s="96"/>
      <c r="D22" s="95" t="s">
        <v>27</v>
      </c>
      <c r="E22" s="96"/>
      <c r="F22" s="96"/>
      <c r="G22" s="96"/>
      <c r="H22" s="96"/>
      <c r="I22" s="95" t="s">
        <v>22</v>
      </c>
      <c r="J22" s="100" t="str">
        <f>IF('Rekapitulace stavby'!AN16="","",'Rekapitulace stavby'!AN16)</f>
        <v/>
      </c>
      <c r="K22" s="96"/>
      <c r="L22" s="98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1:31" s="99" customFormat="1" ht="18" customHeight="1">
      <c r="A23" s="96"/>
      <c r="B23" s="97"/>
      <c r="C23" s="96"/>
      <c r="D23" s="96"/>
      <c r="E23" s="100" t="str">
        <f>IF('Rekapitulace stavby'!E17="","",'Rekapitulace stavby'!E17)</f>
        <v xml:space="preserve"> </v>
      </c>
      <c r="F23" s="96"/>
      <c r="G23" s="96"/>
      <c r="H23" s="96"/>
      <c r="I23" s="95" t="s">
        <v>24</v>
      </c>
      <c r="J23" s="100" t="str">
        <f>IF('Rekapitulace stavby'!AN17="","",'Rekapitulace stavby'!AN17)</f>
        <v/>
      </c>
      <c r="K23" s="96"/>
      <c r="L23" s="98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</row>
    <row r="24" spans="1:31" s="99" customFormat="1" ht="6.95" customHeight="1">
      <c r="A24" s="96"/>
      <c r="B24" s="97"/>
      <c r="C24" s="96"/>
      <c r="D24" s="96"/>
      <c r="E24" s="96"/>
      <c r="F24" s="96"/>
      <c r="G24" s="96"/>
      <c r="H24" s="96"/>
      <c r="I24" s="96"/>
      <c r="J24" s="96"/>
      <c r="K24" s="96"/>
      <c r="L24" s="98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</row>
    <row r="25" spans="1:31" s="99" customFormat="1" ht="12" customHeight="1">
      <c r="A25" s="96"/>
      <c r="B25" s="97"/>
      <c r="C25" s="96"/>
      <c r="D25" s="95" t="s">
        <v>29</v>
      </c>
      <c r="E25" s="96"/>
      <c r="F25" s="96"/>
      <c r="G25" s="96"/>
      <c r="H25" s="96"/>
      <c r="I25" s="95" t="s">
        <v>22</v>
      </c>
      <c r="J25" s="100" t="str">
        <f>IF('Rekapitulace stavby'!AN19="","",'Rekapitulace stavby'!AN19)</f>
        <v/>
      </c>
      <c r="K25" s="96"/>
      <c r="L25" s="98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s="99" customFormat="1" ht="18" customHeight="1">
      <c r="A26" s="96"/>
      <c r="B26" s="97"/>
      <c r="C26" s="96"/>
      <c r="D26" s="96"/>
      <c r="E26" s="100" t="str">
        <f>IF('Rekapitulace stavby'!E20="","",'Rekapitulace stavby'!E20)</f>
        <v xml:space="preserve"> </v>
      </c>
      <c r="F26" s="96"/>
      <c r="G26" s="96"/>
      <c r="H26" s="96"/>
      <c r="I26" s="95" t="s">
        <v>24</v>
      </c>
      <c r="J26" s="100" t="str">
        <f>IF('Rekapitulace stavby'!AN20="","",'Rekapitulace stavby'!AN20)</f>
        <v/>
      </c>
      <c r="K26" s="96"/>
      <c r="L26" s="98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1:31" s="99" customFormat="1" ht="6.95" customHeight="1">
      <c r="A27" s="96"/>
      <c r="B27" s="97"/>
      <c r="C27" s="96"/>
      <c r="D27" s="96"/>
      <c r="E27" s="96"/>
      <c r="F27" s="96"/>
      <c r="G27" s="96"/>
      <c r="H27" s="96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99" customFormat="1" ht="12" customHeight="1">
      <c r="A28" s="96"/>
      <c r="B28" s="97"/>
      <c r="C28" s="96"/>
      <c r="D28" s="95" t="s">
        <v>30</v>
      </c>
      <c r="E28" s="96"/>
      <c r="F28" s="96"/>
      <c r="G28" s="96"/>
      <c r="H28" s="96"/>
      <c r="I28" s="96"/>
      <c r="J28" s="96"/>
      <c r="K28" s="96"/>
      <c r="L28" s="98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1:31" s="106" customFormat="1" ht="16.5" customHeight="1">
      <c r="A29" s="103"/>
      <c r="B29" s="104"/>
      <c r="C29" s="103"/>
      <c r="D29" s="103"/>
      <c r="E29" s="428" t="s">
        <v>1</v>
      </c>
      <c r="F29" s="428"/>
      <c r="G29" s="428"/>
      <c r="H29" s="42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99" customFormat="1" ht="6.95" customHeight="1">
      <c r="A30" s="96"/>
      <c r="B30" s="97"/>
      <c r="C30" s="96"/>
      <c r="D30" s="96"/>
      <c r="E30" s="96"/>
      <c r="F30" s="96"/>
      <c r="G30" s="96"/>
      <c r="H30" s="96"/>
      <c r="I30" s="96"/>
      <c r="J30" s="96"/>
      <c r="K30" s="96"/>
      <c r="L30" s="98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</row>
    <row r="31" spans="1:31" s="99" customFormat="1" ht="6.95" customHeight="1">
      <c r="A31" s="96"/>
      <c r="B31" s="97"/>
      <c r="C31" s="96"/>
      <c r="D31" s="107"/>
      <c r="E31" s="107"/>
      <c r="F31" s="107"/>
      <c r="G31" s="107"/>
      <c r="H31" s="107"/>
      <c r="I31" s="107"/>
      <c r="J31" s="107"/>
      <c r="K31" s="107"/>
      <c r="L31" s="98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</row>
    <row r="32" spans="1:31" s="99" customFormat="1" ht="25.35" customHeight="1">
      <c r="A32" s="96"/>
      <c r="B32" s="97"/>
      <c r="C32" s="96"/>
      <c r="D32" s="108" t="s">
        <v>31</v>
      </c>
      <c r="E32" s="96"/>
      <c r="F32" s="96"/>
      <c r="G32" s="96"/>
      <c r="H32" s="96"/>
      <c r="I32" s="96"/>
      <c r="J32" s="109">
        <f>ROUND(J124,2)</f>
        <v>0</v>
      </c>
      <c r="K32" s="96"/>
      <c r="L32" s="98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</row>
    <row r="33" spans="1:31" s="99" customFormat="1" ht="6.95" customHeight="1">
      <c r="A33" s="96"/>
      <c r="B33" s="97"/>
      <c r="C33" s="96"/>
      <c r="D33" s="107"/>
      <c r="E33" s="107"/>
      <c r="F33" s="107"/>
      <c r="G33" s="107"/>
      <c r="H33" s="107"/>
      <c r="I33" s="107"/>
      <c r="J33" s="107"/>
      <c r="K33" s="107"/>
      <c r="L33" s="98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</row>
    <row r="34" spans="1:31" s="99" customFormat="1" ht="14.45" customHeight="1">
      <c r="A34" s="96"/>
      <c r="B34" s="97"/>
      <c r="C34" s="96"/>
      <c r="D34" s="96"/>
      <c r="E34" s="96"/>
      <c r="F34" s="110" t="s">
        <v>33</v>
      </c>
      <c r="G34" s="96"/>
      <c r="H34" s="96"/>
      <c r="I34" s="110" t="s">
        <v>32</v>
      </c>
      <c r="J34" s="110" t="s">
        <v>34</v>
      </c>
      <c r="K34" s="96"/>
      <c r="L34" s="98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</row>
    <row r="35" spans="1:31" s="99" customFormat="1" ht="14.45" customHeight="1">
      <c r="A35" s="96"/>
      <c r="B35" s="97"/>
      <c r="C35" s="96"/>
      <c r="D35" s="111" t="s">
        <v>35</v>
      </c>
      <c r="E35" s="95" t="s">
        <v>36</v>
      </c>
      <c r="F35" s="112">
        <f>ROUND((SUM(BE124:BE140)),2)</f>
        <v>0</v>
      </c>
      <c r="G35" s="96"/>
      <c r="H35" s="96"/>
      <c r="I35" s="113">
        <v>0.21</v>
      </c>
      <c r="J35" s="112">
        <f>ROUND(((SUM(BE124:BE140))*I35),2)</f>
        <v>0</v>
      </c>
      <c r="K35" s="96"/>
      <c r="L35" s="98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</row>
    <row r="36" spans="1:31" s="99" customFormat="1" ht="14.45" customHeight="1">
      <c r="A36" s="96"/>
      <c r="B36" s="97"/>
      <c r="C36" s="96"/>
      <c r="D36" s="96"/>
      <c r="E36" s="95" t="s">
        <v>37</v>
      </c>
      <c r="F36" s="112">
        <f>ROUND((SUM(BF124:BF140)),2)</f>
        <v>0</v>
      </c>
      <c r="G36" s="96"/>
      <c r="H36" s="96"/>
      <c r="I36" s="113">
        <v>0.15</v>
      </c>
      <c r="J36" s="112">
        <f>ROUND(((SUM(BF124:BF140))*I36),2)</f>
        <v>0</v>
      </c>
      <c r="K36" s="96"/>
      <c r="L36" s="98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</row>
    <row r="37" spans="1:31" s="99" customFormat="1" ht="14.45" customHeight="1" hidden="1">
      <c r="A37" s="96"/>
      <c r="B37" s="97"/>
      <c r="C37" s="96"/>
      <c r="D37" s="96"/>
      <c r="E37" s="95" t="s">
        <v>38</v>
      </c>
      <c r="F37" s="112">
        <f>ROUND((SUM(BG124:BG140)),2)</f>
        <v>0</v>
      </c>
      <c r="G37" s="96"/>
      <c r="H37" s="96"/>
      <c r="I37" s="113">
        <v>0.21</v>
      </c>
      <c r="J37" s="112">
        <f>0</f>
        <v>0</v>
      </c>
      <c r="K37" s="96"/>
      <c r="L37" s="98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</row>
    <row r="38" spans="1:31" s="99" customFormat="1" ht="14.45" customHeight="1" hidden="1">
      <c r="A38" s="96"/>
      <c r="B38" s="97"/>
      <c r="C38" s="96"/>
      <c r="D38" s="96"/>
      <c r="E38" s="95" t="s">
        <v>39</v>
      </c>
      <c r="F38" s="112">
        <f>ROUND((SUM(BH124:BH140)),2)</f>
        <v>0</v>
      </c>
      <c r="G38" s="96"/>
      <c r="H38" s="96"/>
      <c r="I38" s="113">
        <v>0.15</v>
      </c>
      <c r="J38" s="112">
        <f>0</f>
        <v>0</v>
      </c>
      <c r="K38" s="96"/>
      <c r="L38" s="98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</row>
    <row r="39" spans="1:31" s="99" customFormat="1" ht="14.45" customHeight="1" hidden="1">
      <c r="A39" s="96"/>
      <c r="B39" s="97"/>
      <c r="C39" s="96"/>
      <c r="D39" s="96"/>
      <c r="E39" s="95" t="s">
        <v>40</v>
      </c>
      <c r="F39" s="112">
        <f>ROUND((SUM(BI124:BI140)),2)</f>
        <v>0</v>
      </c>
      <c r="G39" s="96"/>
      <c r="H39" s="96"/>
      <c r="I39" s="113">
        <v>0</v>
      </c>
      <c r="J39" s="112">
        <f>0</f>
        <v>0</v>
      </c>
      <c r="K39" s="96"/>
      <c r="L39" s="98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</row>
    <row r="40" spans="1:31" s="99" customFormat="1" ht="6.95" customHeight="1">
      <c r="A40" s="96"/>
      <c r="B40" s="97"/>
      <c r="C40" s="96"/>
      <c r="D40" s="96"/>
      <c r="E40" s="96"/>
      <c r="F40" s="96"/>
      <c r="G40" s="96"/>
      <c r="H40" s="96"/>
      <c r="I40" s="96"/>
      <c r="J40" s="96"/>
      <c r="K40" s="96"/>
      <c r="L40" s="98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</row>
    <row r="41" spans="1:31" s="99" customFormat="1" ht="25.35" customHeight="1">
      <c r="A41" s="96"/>
      <c r="B41" s="97"/>
      <c r="C41" s="114"/>
      <c r="D41" s="115" t="s">
        <v>41</v>
      </c>
      <c r="E41" s="116"/>
      <c r="F41" s="116"/>
      <c r="G41" s="117" t="s">
        <v>42</v>
      </c>
      <c r="H41" s="118" t="s">
        <v>43</v>
      </c>
      <c r="I41" s="116"/>
      <c r="J41" s="119">
        <f>SUM(J32:J39)</f>
        <v>0</v>
      </c>
      <c r="K41" s="120"/>
      <c r="L41" s="98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</row>
    <row r="42" spans="1:31" s="99" customFormat="1" ht="14.45" customHeight="1">
      <c r="A42" s="96"/>
      <c r="B42" s="97"/>
      <c r="C42" s="96"/>
      <c r="D42" s="96"/>
      <c r="E42" s="96"/>
      <c r="F42" s="96"/>
      <c r="G42" s="96"/>
      <c r="H42" s="96"/>
      <c r="I42" s="96"/>
      <c r="J42" s="96"/>
      <c r="K42" s="96"/>
      <c r="L42" s="98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</row>
    <row r="43" spans="2:12" ht="14.45" customHeight="1">
      <c r="B43" s="92"/>
      <c r="L43" s="92"/>
    </row>
    <row r="44" spans="2:12" ht="14.45" customHeight="1">
      <c r="B44" s="92"/>
      <c r="L44" s="92"/>
    </row>
    <row r="45" spans="2:12" ht="14.45" customHeight="1">
      <c r="B45" s="92"/>
      <c r="L45" s="92"/>
    </row>
    <row r="46" spans="2:12" ht="14.45" customHeight="1">
      <c r="B46" s="92"/>
      <c r="L46" s="92"/>
    </row>
    <row r="47" spans="2:12" ht="14.45" customHeight="1">
      <c r="B47" s="92"/>
      <c r="L47" s="92"/>
    </row>
    <row r="48" spans="2:12" ht="14.45" customHeight="1">
      <c r="B48" s="92"/>
      <c r="L48" s="92"/>
    </row>
    <row r="49" spans="2:12" ht="14.45" customHeight="1">
      <c r="B49" s="92"/>
      <c r="L49" s="92"/>
    </row>
    <row r="50" spans="2:12" s="99" customFormat="1" ht="14.45" customHeight="1">
      <c r="B50" s="98"/>
      <c r="D50" s="121" t="s">
        <v>44</v>
      </c>
      <c r="E50" s="122"/>
      <c r="F50" s="122"/>
      <c r="G50" s="121" t="s">
        <v>45</v>
      </c>
      <c r="H50" s="122"/>
      <c r="I50" s="122"/>
      <c r="J50" s="122"/>
      <c r="K50" s="122"/>
      <c r="L50" s="98"/>
    </row>
    <row r="51" spans="2:12" ht="12">
      <c r="B51" s="92"/>
      <c r="L51" s="92"/>
    </row>
    <row r="52" spans="2:12" ht="12">
      <c r="B52" s="92"/>
      <c r="L52" s="92"/>
    </row>
    <row r="53" spans="2:12" ht="12">
      <c r="B53" s="92"/>
      <c r="L53" s="92"/>
    </row>
    <row r="54" spans="2:12" ht="12">
      <c r="B54" s="92"/>
      <c r="L54" s="92"/>
    </row>
    <row r="55" spans="2:12" ht="12">
      <c r="B55" s="92"/>
      <c r="L55" s="92"/>
    </row>
    <row r="56" spans="2:12" ht="12">
      <c r="B56" s="92"/>
      <c r="L56" s="92"/>
    </row>
    <row r="57" spans="2:12" ht="12">
      <c r="B57" s="92"/>
      <c r="L57" s="92"/>
    </row>
    <row r="58" spans="2:12" ht="12">
      <c r="B58" s="92"/>
      <c r="L58" s="92"/>
    </row>
    <row r="59" spans="2:12" ht="12">
      <c r="B59" s="92"/>
      <c r="L59" s="92"/>
    </row>
    <row r="60" spans="2:12" ht="12">
      <c r="B60" s="92"/>
      <c r="L60" s="92"/>
    </row>
    <row r="61" spans="1:31" s="99" customFormat="1" ht="12.75">
      <c r="A61" s="96"/>
      <c r="B61" s="97"/>
      <c r="C61" s="96"/>
      <c r="D61" s="123" t="s">
        <v>46</v>
      </c>
      <c r="E61" s="124"/>
      <c r="F61" s="125" t="s">
        <v>47</v>
      </c>
      <c r="G61" s="123" t="s">
        <v>46</v>
      </c>
      <c r="H61" s="124"/>
      <c r="I61" s="124"/>
      <c r="J61" s="126" t="s">
        <v>47</v>
      </c>
      <c r="K61" s="124"/>
      <c r="L61" s="98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</row>
    <row r="62" spans="2:12" ht="12">
      <c r="B62" s="92"/>
      <c r="L62" s="92"/>
    </row>
    <row r="63" spans="2:12" ht="12">
      <c r="B63" s="92"/>
      <c r="L63" s="92"/>
    </row>
    <row r="64" spans="2:12" ht="12">
      <c r="B64" s="92"/>
      <c r="L64" s="92"/>
    </row>
    <row r="65" spans="1:31" s="99" customFormat="1" ht="12.75">
      <c r="A65" s="96"/>
      <c r="B65" s="97"/>
      <c r="C65" s="96"/>
      <c r="D65" s="121" t="s">
        <v>48</v>
      </c>
      <c r="E65" s="127"/>
      <c r="F65" s="127"/>
      <c r="G65" s="121" t="s">
        <v>49</v>
      </c>
      <c r="H65" s="127"/>
      <c r="I65" s="127"/>
      <c r="J65" s="127"/>
      <c r="K65" s="127"/>
      <c r="L65" s="98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</row>
    <row r="66" spans="2:12" ht="12">
      <c r="B66" s="92"/>
      <c r="L66" s="92"/>
    </row>
    <row r="67" spans="2:12" ht="12">
      <c r="B67" s="92"/>
      <c r="L67" s="92"/>
    </row>
    <row r="68" spans="2:12" ht="12">
      <c r="B68" s="92"/>
      <c r="L68" s="92"/>
    </row>
    <row r="69" spans="2:12" ht="12">
      <c r="B69" s="92"/>
      <c r="L69" s="92"/>
    </row>
    <row r="70" spans="2:12" ht="12">
      <c r="B70" s="92"/>
      <c r="L70" s="92"/>
    </row>
    <row r="71" spans="2:12" ht="12">
      <c r="B71" s="92"/>
      <c r="L71" s="92"/>
    </row>
    <row r="72" spans="2:12" ht="12">
      <c r="B72" s="92"/>
      <c r="L72" s="92"/>
    </row>
    <row r="73" spans="2:12" ht="12">
      <c r="B73" s="92"/>
      <c r="L73" s="92"/>
    </row>
    <row r="74" spans="2:12" ht="12">
      <c r="B74" s="92"/>
      <c r="L74" s="92"/>
    </row>
    <row r="75" spans="2:12" ht="12">
      <c r="B75" s="92"/>
      <c r="L75" s="92"/>
    </row>
    <row r="76" spans="1:31" s="99" customFormat="1" ht="12.75">
      <c r="A76" s="96"/>
      <c r="B76" s="97"/>
      <c r="C76" s="96"/>
      <c r="D76" s="123" t="s">
        <v>46</v>
      </c>
      <c r="E76" s="124"/>
      <c r="F76" s="125" t="s">
        <v>47</v>
      </c>
      <c r="G76" s="123" t="s">
        <v>46</v>
      </c>
      <c r="H76" s="124"/>
      <c r="I76" s="124"/>
      <c r="J76" s="126" t="s">
        <v>47</v>
      </c>
      <c r="K76" s="124"/>
      <c r="L76" s="98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</row>
    <row r="77" spans="1:31" s="99" customFormat="1" ht="14.45" customHeight="1">
      <c r="A77" s="96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</row>
    <row r="81" spans="1:31" s="99" customFormat="1" ht="6.95" customHeight="1">
      <c r="A81" s="96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8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</row>
    <row r="82" spans="1:31" s="99" customFormat="1" ht="24.95" customHeight="1">
      <c r="A82" s="96"/>
      <c r="B82" s="97"/>
      <c r="C82" s="93" t="s">
        <v>136</v>
      </c>
      <c r="D82" s="96"/>
      <c r="E82" s="96"/>
      <c r="F82" s="96"/>
      <c r="G82" s="96"/>
      <c r="H82" s="96"/>
      <c r="I82" s="96"/>
      <c r="J82" s="96"/>
      <c r="K82" s="96"/>
      <c r="L82" s="98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</row>
    <row r="83" spans="1:31" s="99" customFormat="1" ht="6.95" customHeight="1">
      <c r="A83" s="96"/>
      <c r="B83" s="97"/>
      <c r="C83" s="96"/>
      <c r="D83" s="96"/>
      <c r="E83" s="96"/>
      <c r="F83" s="96"/>
      <c r="G83" s="96"/>
      <c r="H83" s="96"/>
      <c r="I83" s="96"/>
      <c r="J83" s="96"/>
      <c r="K83" s="96"/>
      <c r="L83" s="98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</row>
    <row r="84" spans="1:31" s="99" customFormat="1" ht="12" customHeight="1">
      <c r="A84" s="96"/>
      <c r="B84" s="97"/>
      <c r="C84" s="95" t="s">
        <v>14</v>
      </c>
      <c r="D84" s="96"/>
      <c r="E84" s="96"/>
      <c r="F84" s="96"/>
      <c r="G84" s="96"/>
      <c r="H84" s="96"/>
      <c r="I84" s="96"/>
      <c r="J84" s="96"/>
      <c r="K84" s="96"/>
      <c r="L84" s="98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</row>
    <row r="85" spans="1:31" s="99" customFormat="1" ht="16.5" customHeight="1">
      <c r="A85" s="96"/>
      <c r="B85" s="97"/>
      <c r="C85" s="96"/>
      <c r="D85" s="96"/>
      <c r="E85" s="425" t="str">
        <f>E7</f>
        <v>Obnova parkových cest v Liberci</v>
      </c>
      <c r="F85" s="426"/>
      <c r="G85" s="426"/>
      <c r="H85" s="426"/>
      <c r="I85" s="96"/>
      <c r="J85" s="96"/>
      <c r="K85" s="96"/>
      <c r="L85" s="98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</row>
    <row r="86" spans="2:12" ht="12" customHeight="1">
      <c r="B86" s="92"/>
      <c r="C86" s="95" t="s">
        <v>132</v>
      </c>
      <c r="L86" s="92"/>
    </row>
    <row r="87" spans="1:31" s="99" customFormat="1" ht="16.5" customHeight="1">
      <c r="A87" s="96"/>
      <c r="B87" s="97"/>
      <c r="C87" s="96"/>
      <c r="D87" s="96"/>
      <c r="E87" s="425" t="s">
        <v>220</v>
      </c>
      <c r="F87" s="422"/>
      <c r="G87" s="422"/>
      <c r="H87" s="422"/>
      <c r="I87" s="96"/>
      <c r="J87" s="96"/>
      <c r="K87" s="96"/>
      <c r="L87" s="98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1:31" s="99" customFormat="1" ht="12" customHeight="1">
      <c r="A88" s="96"/>
      <c r="B88" s="97"/>
      <c r="C88" s="95" t="s">
        <v>134</v>
      </c>
      <c r="D88" s="96"/>
      <c r="E88" s="96"/>
      <c r="F88" s="96"/>
      <c r="G88" s="96"/>
      <c r="H88" s="96"/>
      <c r="I88" s="96"/>
      <c r="J88" s="96"/>
      <c r="K88" s="96"/>
      <c r="L88" s="98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1:31" s="99" customFormat="1" ht="30" customHeight="1">
      <c r="A89" s="96"/>
      <c r="B89" s="97"/>
      <c r="C89" s="96"/>
      <c r="D89" s="96"/>
      <c r="E89" s="421" t="str">
        <f>E11</f>
        <v>SO 02.2 - Park Clam-Gallasů (bývalé letní kino) - neuznatelné náklady</v>
      </c>
      <c r="F89" s="422"/>
      <c r="G89" s="422"/>
      <c r="H89" s="422"/>
      <c r="I89" s="96"/>
      <c r="J89" s="96"/>
      <c r="K89" s="96"/>
      <c r="L89" s="98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1:31" s="99" customFormat="1" ht="6.95" customHeight="1">
      <c r="A90" s="96"/>
      <c r="B90" s="97"/>
      <c r="C90" s="96"/>
      <c r="D90" s="96"/>
      <c r="E90" s="96"/>
      <c r="F90" s="96"/>
      <c r="G90" s="96"/>
      <c r="H90" s="96"/>
      <c r="I90" s="96"/>
      <c r="J90" s="96"/>
      <c r="K90" s="96"/>
      <c r="L90" s="98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1:31" s="99" customFormat="1" ht="12" customHeight="1">
      <c r="A91" s="96"/>
      <c r="B91" s="97"/>
      <c r="C91" s="95" t="s">
        <v>18</v>
      </c>
      <c r="D91" s="96"/>
      <c r="E91" s="96"/>
      <c r="F91" s="100" t="str">
        <f>F14</f>
        <v>Liberec</v>
      </c>
      <c r="G91" s="96"/>
      <c r="H91" s="96"/>
      <c r="I91" s="95" t="s">
        <v>20</v>
      </c>
      <c r="J91" s="132" t="str">
        <f>IF(J14="","",J14)</f>
        <v>vyplň údaj</v>
      </c>
      <c r="K91" s="96"/>
      <c r="L91" s="98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</row>
    <row r="92" spans="1:31" s="99" customFormat="1" ht="6.95" customHeight="1">
      <c r="A92" s="96"/>
      <c r="B92" s="97"/>
      <c r="C92" s="96"/>
      <c r="D92" s="96"/>
      <c r="E92" s="96"/>
      <c r="F92" s="96"/>
      <c r="G92" s="96"/>
      <c r="H92" s="96"/>
      <c r="I92" s="96"/>
      <c r="J92" s="96"/>
      <c r="K92" s="96"/>
      <c r="L92" s="98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</row>
    <row r="93" spans="1:31" s="99" customFormat="1" ht="15.2" customHeight="1">
      <c r="A93" s="96"/>
      <c r="B93" s="97"/>
      <c r="C93" s="95" t="s">
        <v>21</v>
      </c>
      <c r="D93" s="96"/>
      <c r="E93" s="96"/>
      <c r="F93" s="100" t="str">
        <f>E17</f>
        <v>Statutární město Liberec</v>
      </c>
      <c r="G93" s="96"/>
      <c r="H93" s="96"/>
      <c r="I93" s="95" t="s">
        <v>27</v>
      </c>
      <c r="J93" s="133" t="str">
        <f>E23</f>
        <v xml:space="preserve"> </v>
      </c>
      <c r="K93" s="96"/>
      <c r="L93" s="98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</row>
    <row r="94" spans="1:31" s="99" customFormat="1" ht="15.2" customHeight="1">
      <c r="A94" s="96"/>
      <c r="B94" s="97"/>
      <c r="C94" s="95" t="s">
        <v>25</v>
      </c>
      <c r="D94" s="96"/>
      <c r="E94" s="96"/>
      <c r="F94" s="100" t="str">
        <f>IF(E20="","",E20)</f>
        <v>vyplň údaj</v>
      </c>
      <c r="G94" s="96"/>
      <c r="H94" s="96"/>
      <c r="I94" s="95" t="s">
        <v>29</v>
      </c>
      <c r="J94" s="133" t="str">
        <f>E26</f>
        <v xml:space="preserve"> </v>
      </c>
      <c r="K94" s="96"/>
      <c r="L94" s="98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</row>
    <row r="95" spans="1:31" s="99" customFormat="1" ht="10.35" customHeight="1">
      <c r="A95" s="96"/>
      <c r="B95" s="97"/>
      <c r="C95" s="96"/>
      <c r="D95" s="96"/>
      <c r="E95" s="96"/>
      <c r="F95" s="96"/>
      <c r="G95" s="96"/>
      <c r="H95" s="96"/>
      <c r="I95" s="96"/>
      <c r="J95" s="96"/>
      <c r="K95" s="96"/>
      <c r="L95" s="98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</row>
    <row r="96" spans="1:31" s="99" customFormat="1" ht="29.25" customHeight="1">
      <c r="A96" s="96"/>
      <c r="B96" s="97"/>
      <c r="C96" s="134" t="s">
        <v>137</v>
      </c>
      <c r="D96" s="114"/>
      <c r="E96" s="114"/>
      <c r="F96" s="114"/>
      <c r="G96" s="114"/>
      <c r="H96" s="114"/>
      <c r="I96" s="114"/>
      <c r="J96" s="135" t="s">
        <v>138</v>
      </c>
      <c r="K96" s="114"/>
      <c r="L96" s="98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</row>
    <row r="97" spans="1:31" s="99" customFormat="1" ht="10.35" customHeight="1">
      <c r="A97" s="96"/>
      <c r="B97" s="97"/>
      <c r="C97" s="96"/>
      <c r="D97" s="96"/>
      <c r="E97" s="96"/>
      <c r="F97" s="96"/>
      <c r="G97" s="96"/>
      <c r="H97" s="96"/>
      <c r="I97" s="96"/>
      <c r="J97" s="96"/>
      <c r="K97" s="96"/>
      <c r="L97" s="98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</row>
    <row r="98" spans="1:47" s="99" customFormat="1" ht="22.9" customHeight="1">
      <c r="A98" s="96"/>
      <c r="B98" s="97"/>
      <c r="C98" s="136" t="s">
        <v>139</v>
      </c>
      <c r="D98" s="96"/>
      <c r="E98" s="96"/>
      <c r="F98" s="96"/>
      <c r="G98" s="96"/>
      <c r="H98" s="96"/>
      <c r="I98" s="96"/>
      <c r="J98" s="109">
        <f>J124</f>
        <v>0</v>
      </c>
      <c r="K98" s="96"/>
      <c r="L98" s="98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U98" s="89" t="s">
        <v>140</v>
      </c>
    </row>
    <row r="99" spans="2:12" s="137" customFormat="1" ht="24.95" customHeight="1">
      <c r="B99" s="138"/>
      <c r="D99" s="139" t="s">
        <v>141</v>
      </c>
      <c r="E99" s="140"/>
      <c r="F99" s="140"/>
      <c r="G99" s="140"/>
      <c r="H99" s="140"/>
      <c r="I99" s="140"/>
      <c r="J99" s="141">
        <f>J125</f>
        <v>0</v>
      </c>
      <c r="L99" s="138"/>
    </row>
    <row r="100" spans="2:12" s="142" customFormat="1" ht="19.9" customHeight="1">
      <c r="B100" s="143"/>
      <c r="D100" s="144" t="s">
        <v>142</v>
      </c>
      <c r="E100" s="145"/>
      <c r="F100" s="145"/>
      <c r="G100" s="145"/>
      <c r="H100" s="145"/>
      <c r="I100" s="145"/>
      <c r="J100" s="146">
        <f>J126</f>
        <v>0</v>
      </c>
      <c r="L100" s="143"/>
    </row>
    <row r="101" spans="2:12" s="142" customFormat="1" ht="19.9" customHeight="1">
      <c r="B101" s="143"/>
      <c r="D101" s="144" t="s">
        <v>222</v>
      </c>
      <c r="E101" s="145"/>
      <c r="F101" s="145"/>
      <c r="G101" s="145"/>
      <c r="H101" s="145"/>
      <c r="I101" s="145"/>
      <c r="J101" s="146">
        <f>J131</f>
        <v>0</v>
      </c>
      <c r="L101" s="143"/>
    </row>
    <row r="102" spans="2:12" s="142" customFormat="1" ht="19.9" customHeight="1">
      <c r="B102" s="143"/>
      <c r="D102" s="144" t="s">
        <v>144</v>
      </c>
      <c r="E102" s="145"/>
      <c r="F102" s="145"/>
      <c r="G102" s="145"/>
      <c r="H102" s="145"/>
      <c r="I102" s="145"/>
      <c r="J102" s="146">
        <f>J135</f>
        <v>0</v>
      </c>
      <c r="L102" s="143"/>
    </row>
    <row r="103" spans="1:31" s="99" customFormat="1" ht="21.75" customHeight="1">
      <c r="A103" s="96"/>
      <c r="B103" s="97"/>
      <c r="C103" s="96"/>
      <c r="D103" s="96"/>
      <c r="E103" s="96"/>
      <c r="F103" s="96"/>
      <c r="G103" s="96"/>
      <c r="H103" s="96"/>
      <c r="I103" s="96"/>
      <c r="J103" s="96"/>
      <c r="K103" s="96"/>
      <c r="L103" s="98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</row>
    <row r="104" spans="1:31" s="99" customFormat="1" ht="6.95" customHeight="1">
      <c r="A104" s="96"/>
      <c r="B104" s="128"/>
      <c r="C104" s="129"/>
      <c r="D104" s="129"/>
      <c r="E104" s="129"/>
      <c r="F104" s="129"/>
      <c r="G104" s="129"/>
      <c r="H104" s="129"/>
      <c r="I104" s="129"/>
      <c r="J104" s="129"/>
      <c r="K104" s="129"/>
      <c r="L104" s="98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</row>
    <row r="108" spans="1:31" s="99" customFormat="1" ht="6.95" customHeight="1">
      <c r="A108" s="96"/>
      <c r="B108" s="130"/>
      <c r="C108" s="131"/>
      <c r="D108" s="131"/>
      <c r="E108" s="131"/>
      <c r="F108" s="131"/>
      <c r="G108" s="131"/>
      <c r="H108" s="131"/>
      <c r="I108" s="131"/>
      <c r="J108" s="131"/>
      <c r="K108" s="131"/>
      <c r="L108" s="98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</row>
    <row r="109" spans="1:31" s="99" customFormat="1" ht="24.95" customHeight="1">
      <c r="A109" s="96"/>
      <c r="B109" s="97"/>
      <c r="C109" s="93" t="s">
        <v>146</v>
      </c>
      <c r="D109" s="96"/>
      <c r="E109" s="96"/>
      <c r="F109" s="96"/>
      <c r="G109" s="96"/>
      <c r="H109" s="96"/>
      <c r="I109" s="96"/>
      <c r="J109" s="96"/>
      <c r="K109" s="96"/>
      <c r="L109" s="98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</row>
    <row r="110" spans="1:31" s="99" customFormat="1" ht="6.95" customHeight="1">
      <c r="A110" s="96"/>
      <c r="B110" s="97"/>
      <c r="C110" s="96"/>
      <c r="D110" s="96"/>
      <c r="E110" s="96"/>
      <c r="F110" s="96"/>
      <c r="G110" s="96"/>
      <c r="H110" s="96"/>
      <c r="I110" s="96"/>
      <c r="J110" s="96"/>
      <c r="K110" s="96"/>
      <c r="L110" s="98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</row>
    <row r="111" spans="1:31" s="99" customFormat="1" ht="12" customHeight="1">
      <c r="A111" s="96"/>
      <c r="B111" s="97"/>
      <c r="C111" s="95" t="s">
        <v>14</v>
      </c>
      <c r="D111" s="96"/>
      <c r="E111" s="96"/>
      <c r="F111" s="96"/>
      <c r="G111" s="96"/>
      <c r="H111" s="96"/>
      <c r="I111" s="96"/>
      <c r="J111" s="96"/>
      <c r="K111" s="96"/>
      <c r="L111" s="98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</row>
    <row r="112" spans="1:31" s="99" customFormat="1" ht="16.5" customHeight="1">
      <c r="A112" s="96"/>
      <c r="B112" s="97"/>
      <c r="C112" s="96"/>
      <c r="D112" s="96"/>
      <c r="E112" s="425" t="str">
        <f>E7</f>
        <v>Obnova parkových cest v Liberci</v>
      </c>
      <c r="F112" s="426"/>
      <c r="G112" s="426"/>
      <c r="H112" s="426"/>
      <c r="I112" s="96"/>
      <c r="J112" s="96"/>
      <c r="K112" s="96"/>
      <c r="L112" s="98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</row>
    <row r="113" spans="2:12" ht="12" customHeight="1">
      <c r="B113" s="92"/>
      <c r="C113" s="95" t="s">
        <v>132</v>
      </c>
      <c r="L113" s="92"/>
    </row>
    <row r="114" spans="1:31" s="99" customFormat="1" ht="16.5" customHeight="1">
      <c r="A114" s="96"/>
      <c r="B114" s="97"/>
      <c r="C114" s="96"/>
      <c r="D114" s="96"/>
      <c r="E114" s="425" t="s">
        <v>220</v>
      </c>
      <c r="F114" s="422"/>
      <c r="G114" s="422"/>
      <c r="H114" s="422"/>
      <c r="I114" s="96"/>
      <c r="J114" s="96"/>
      <c r="K114" s="96"/>
      <c r="L114" s="98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</row>
    <row r="115" spans="1:31" s="99" customFormat="1" ht="12" customHeight="1">
      <c r="A115" s="96"/>
      <c r="B115" s="97"/>
      <c r="C115" s="95" t="s">
        <v>134</v>
      </c>
      <c r="D115" s="96"/>
      <c r="E115" s="96"/>
      <c r="F115" s="96"/>
      <c r="G115" s="96"/>
      <c r="H115" s="96"/>
      <c r="I115" s="96"/>
      <c r="J115" s="96"/>
      <c r="K115" s="96"/>
      <c r="L115" s="98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</row>
    <row r="116" spans="1:31" s="99" customFormat="1" ht="30" customHeight="1">
      <c r="A116" s="96"/>
      <c r="B116" s="97"/>
      <c r="C116" s="96"/>
      <c r="D116" s="96"/>
      <c r="E116" s="421" t="str">
        <f>E11</f>
        <v>SO 02.2 - Park Clam-Gallasů (bývalé letní kino) - neuznatelné náklady</v>
      </c>
      <c r="F116" s="422"/>
      <c r="G116" s="422"/>
      <c r="H116" s="422"/>
      <c r="I116" s="96"/>
      <c r="J116" s="96"/>
      <c r="K116" s="96"/>
      <c r="L116" s="98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</row>
    <row r="117" spans="1:31" s="99" customFormat="1" ht="6.95" customHeight="1">
      <c r="A117" s="96"/>
      <c r="B117" s="97"/>
      <c r="C117" s="96"/>
      <c r="D117" s="96"/>
      <c r="E117" s="96"/>
      <c r="F117" s="96"/>
      <c r="G117" s="96"/>
      <c r="H117" s="96"/>
      <c r="I117" s="96"/>
      <c r="J117" s="96"/>
      <c r="K117" s="96"/>
      <c r="L117" s="98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</row>
    <row r="118" spans="1:31" s="99" customFormat="1" ht="12" customHeight="1">
      <c r="A118" s="96"/>
      <c r="B118" s="97"/>
      <c r="C118" s="95" t="s">
        <v>18</v>
      </c>
      <c r="D118" s="96"/>
      <c r="E118" s="96"/>
      <c r="F118" s="100" t="str">
        <f>F14</f>
        <v>Liberec</v>
      </c>
      <c r="G118" s="96"/>
      <c r="H118" s="96"/>
      <c r="I118" s="95" t="s">
        <v>20</v>
      </c>
      <c r="J118" s="132" t="str">
        <f>IF(J14="","",J14)</f>
        <v>vyplň údaj</v>
      </c>
      <c r="K118" s="96"/>
      <c r="L118" s="98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</row>
    <row r="119" spans="1:31" s="99" customFormat="1" ht="6.95" customHeight="1">
      <c r="A119" s="96"/>
      <c r="B119" s="97"/>
      <c r="C119" s="96"/>
      <c r="D119" s="96"/>
      <c r="E119" s="96"/>
      <c r="F119" s="96"/>
      <c r="G119" s="96"/>
      <c r="H119" s="96"/>
      <c r="I119" s="96"/>
      <c r="J119" s="96"/>
      <c r="K119" s="96"/>
      <c r="L119" s="98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</row>
    <row r="120" spans="1:31" s="99" customFormat="1" ht="15.2" customHeight="1">
      <c r="A120" s="96"/>
      <c r="B120" s="97"/>
      <c r="C120" s="95" t="s">
        <v>21</v>
      </c>
      <c r="D120" s="96"/>
      <c r="E120" s="96"/>
      <c r="F120" s="100" t="str">
        <f>E17</f>
        <v>Statutární město Liberec</v>
      </c>
      <c r="G120" s="96"/>
      <c r="H120" s="96"/>
      <c r="I120" s="95" t="s">
        <v>27</v>
      </c>
      <c r="J120" s="133" t="str">
        <f>E23</f>
        <v xml:space="preserve"> </v>
      </c>
      <c r="K120" s="96"/>
      <c r="L120" s="98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</row>
    <row r="121" spans="1:31" s="99" customFormat="1" ht="15.2" customHeight="1">
      <c r="A121" s="96"/>
      <c r="B121" s="97"/>
      <c r="C121" s="95" t="s">
        <v>25</v>
      </c>
      <c r="D121" s="96"/>
      <c r="E121" s="96"/>
      <c r="F121" s="100" t="str">
        <f>IF(E20="","",E20)</f>
        <v>vyplň údaj</v>
      </c>
      <c r="G121" s="96"/>
      <c r="H121" s="96"/>
      <c r="I121" s="95" t="s">
        <v>29</v>
      </c>
      <c r="J121" s="133" t="str">
        <f>E26</f>
        <v xml:space="preserve"> </v>
      </c>
      <c r="K121" s="96"/>
      <c r="L121" s="98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</row>
    <row r="122" spans="1:31" s="99" customFormat="1" ht="10.35" customHeight="1">
      <c r="A122" s="96"/>
      <c r="B122" s="97"/>
      <c r="C122" s="96"/>
      <c r="D122" s="96"/>
      <c r="E122" s="96"/>
      <c r="F122" s="96"/>
      <c r="G122" s="96"/>
      <c r="H122" s="96"/>
      <c r="I122" s="96"/>
      <c r="J122" s="96"/>
      <c r="K122" s="96"/>
      <c r="L122" s="98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</row>
    <row r="123" spans="1:31" s="157" customFormat="1" ht="29.25" customHeight="1">
      <c r="A123" s="147"/>
      <c r="B123" s="148"/>
      <c r="C123" s="149" t="s">
        <v>147</v>
      </c>
      <c r="D123" s="150" t="s">
        <v>56</v>
      </c>
      <c r="E123" s="150" t="s">
        <v>52</v>
      </c>
      <c r="F123" s="150" t="s">
        <v>53</v>
      </c>
      <c r="G123" s="150" t="s">
        <v>148</v>
      </c>
      <c r="H123" s="150" t="s">
        <v>149</v>
      </c>
      <c r="I123" s="150" t="s">
        <v>150</v>
      </c>
      <c r="J123" s="151" t="s">
        <v>138</v>
      </c>
      <c r="K123" s="152" t="s">
        <v>151</v>
      </c>
      <c r="L123" s="153"/>
      <c r="M123" s="154" t="s">
        <v>1</v>
      </c>
      <c r="N123" s="155" t="s">
        <v>35</v>
      </c>
      <c r="O123" s="155" t="s">
        <v>152</v>
      </c>
      <c r="P123" s="155" t="s">
        <v>153</v>
      </c>
      <c r="Q123" s="155" t="s">
        <v>154</v>
      </c>
      <c r="R123" s="155" t="s">
        <v>155</v>
      </c>
      <c r="S123" s="155" t="s">
        <v>156</v>
      </c>
      <c r="T123" s="156" t="s">
        <v>157</v>
      </c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</row>
    <row r="124" spans="1:63" s="99" customFormat="1" ht="22.9" customHeight="1">
      <c r="A124" s="96"/>
      <c r="B124" s="97"/>
      <c r="C124" s="158" t="s">
        <v>158</v>
      </c>
      <c r="D124" s="96"/>
      <c r="E124" s="96"/>
      <c r="F124" s="96"/>
      <c r="G124" s="96"/>
      <c r="H124" s="96"/>
      <c r="I124" s="96"/>
      <c r="J124" s="159">
        <f>BK124</f>
        <v>0</v>
      </c>
      <c r="K124" s="96"/>
      <c r="L124" s="97"/>
      <c r="M124" s="160"/>
      <c r="N124" s="161"/>
      <c r="O124" s="107"/>
      <c r="P124" s="162">
        <f>P125</f>
        <v>5.4432</v>
      </c>
      <c r="Q124" s="107"/>
      <c r="R124" s="162">
        <f>R125</f>
        <v>0</v>
      </c>
      <c r="S124" s="107"/>
      <c r="T124" s="163">
        <f>T125</f>
        <v>1.512</v>
      </c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T124" s="89" t="s">
        <v>70</v>
      </c>
      <c r="AU124" s="89" t="s">
        <v>140</v>
      </c>
      <c r="BK124" s="164">
        <f>BK125</f>
        <v>0</v>
      </c>
    </row>
    <row r="125" spans="2:63" s="165" customFormat="1" ht="25.9" customHeight="1">
      <c r="B125" s="166"/>
      <c r="D125" s="167" t="s">
        <v>70</v>
      </c>
      <c r="E125" s="168" t="s">
        <v>159</v>
      </c>
      <c r="F125" s="168" t="s">
        <v>160</v>
      </c>
      <c r="J125" s="169">
        <f>BK125</f>
        <v>0</v>
      </c>
      <c r="L125" s="166"/>
      <c r="M125" s="170"/>
      <c r="N125" s="171"/>
      <c r="O125" s="171"/>
      <c r="P125" s="172">
        <f>P126+P131+P135</f>
        <v>5.4432</v>
      </c>
      <c r="Q125" s="171"/>
      <c r="R125" s="172">
        <f>R126+R131+R135</f>
        <v>0</v>
      </c>
      <c r="S125" s="171"/>
      <c r="T125" s="173">
        <f>T126+T131+T135</f>
        <v>1.512</v>
      </c>
      <c r="AR125" s="167" t="s">
        <v>78</v>
      </c>
      <c r="AT125" s="174" t="s">
        <v>70</v>
      </c>
      <c r="AU125" s="174" t="s">
        <v>71</v>
      </c>
      <c r="AY125" s="167" t="s">
        <v>161</v>
      </c>
      <c r="BK125" s="175">
        <f>BK126+BK131+BK135</f>
        <v>0</v>
      </c>
    </row>
    <row r="126" spans="2:63" s="165" customFormat="1" ht="22.9" customHeight="1">
      <c r="B126" s="166"/>
      <c r="D126" s="167" t="s">
        <v>70</v>
      </c>
      <c r="E126" s="176" t="s">
        <v>78</v>
      </c>
      <c r="F126" s="176" t="s">
        <v>162</v>
      </c>
      <c r="J126" s="177">
        <f>BK126</f>
        <v>0</v>
      </c>
      <c r="L126" s="166"/>
      <c r="M126" s="170"/>
      <c r="N126" s="171"/>
      <c r="O126" s="171"/>
      <c r="P126" s="172">
        <f>SUM(P127:P130)</f>
        <v>0.24796800000000002</v>
      </c>
      <c r="Q126" s="171"/>
      <c r="R126" s="172">
        <f>SUM(R127:R130)</f>
        <v>0</v>
      </c>
      <c r="S126" s="171"/>
      <c r="T126" s="173">
        <f>SUM(T127:T130)</f>
        <v>0</v>
      </c>
      <c r="AR126" s="167" t="s">
        <v>78</v>
      </c>
      <c r="AT126" s="174" t="s">
        <v>70</v>
      </c>
      <c r="AU126" s="174" t="s">
        <v>78</v>
      </c>
      <c r="AY126" s="167" t="s">
        <v>161</v>
      </c>
      <c r="BK126" s="175">
        <f>SUM(BK127:BK130)</f>
        <v>0</v>
      </c>
    </row>
    <row r="127" spans="1:65" s="99" customFormat="1" ht="44.25" customHeight="1">
      <c r="A127" s="96"/>
      <c r="B127" s="97"/>
      <c r="C127" s="178" t="s">
        <v>78</v>
      </c>
      <c r="D127" s="178" t="s">
        <v>163</v>
      </c>
      <c r="E127" s="179" t="s">
        <v>249</v>
      </c>
      <c r="F127" s="180" t="s">
        <v>250</v>
      </c>
      <c r="G127" s="181" t="s">
        <v>251</v>
      </c>
      <c r="H127" s="182">
        <v>0.756</v>
      </c>
      <c r="I127" s="377">
        <v>0</v>
      </c>
      <c r="J127" s="183">
        <f>ROUND(I127*H127,2)</f>
        <v>0</v>
      </c>
      <c r="K127" s="184"/>
      <c r="L127" s="97"/>
      <c r="M127" s="185" t="s">
        <v>1</v>
      </c>
      <c r="N127" s="186" t="s">
        <v>36</v>
      </c>
      <c r="O127" s="187">
        <v>0.328</v>
      </c>
      <c r="P127" s="187">
        <f>O127*H127</f>
        <v>0.24796800000000002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R127" s="189" t="s">
        <v>167</v>
      </c>
      <c r="AT127" s="189" t="s">
        <v>163</v>
      </c>
      <c r="AU127" s="189" t="s">
        <v>80</v>
      </c>
      <c r="AY127" s="89" t="s">
        <v>161</v>
      </c>
      <c r="BE127" s="190">
        <f>IF(N127="základní",J127,0)</f>
        <v>0</v>
      </c>
      <c r="BF127" s="190">
        <f>IF(N127="snížená",J127,0)</f>
        <v>0</v>
      </c>
      <c r="BG127" s="190">
        <f>IF(N127="zákl. přenesená",J127,0)</f>
        <v>0</v>
      </c>
      <c r="BH127" s="190">
        <f>IF(N127="sníž. přenesená",J127,0)</f>
        <v>0</v>
      </c>
      <c r="BI127" s="190">
        <f>IF(N127="nulová",J127,0)</f>
        <v>0</v>
      </c>
      <c r="BJ127" s="89" t="s">
        <v>78</v>
      </c>
      <c r="BK127" s="190">
        <f>ROUND(I127*H127,2)</f>
        <v>0</v>
      </c>
      <c r="BL127" s="89" t="s">
        <v>167</v>
      </c>
      <c r="BM127" s="189" t="s">
        <v>252</v>
      </c>
    </row>
    <row r="128" spans="2:51" s="191" customFormat="1" ht="22.5">
      <c r="B128" s="192"/>
      <c r="D128" s="193" t="s">
        <v>169</v>
      </c>
      <c r="E128" s="194" t="s">
        <v>1</v>
      </c>
      <c r="F128" s="195" t="s">
        <v>253</v>
      </c>
      <c r="H128" s="194" t="s">
        <v>1</v>
      </c>
      <c r="L128" s="192"/>
      <c r="M128" s="196"/>
      <c r="N128" s="197"/>
      <c r="O128" s="197"/>
      <c r="P128" s="197"/>
      <c r="Q128" s="197"/>
      <c r="R128" s="197"/>
      <c r="S128" s="197"/>
      <c r="T128" s="198"/>
      <c r="AT128" s="194" t="s">
        <v>169</v>
      </c>
      <c r="AU128" s="194" t="s">
        <v>80</v>
      </c>
      <c r="AV128" s="191" t="s">
        <v>78</v>
      </c>
      <c r="AW128" s="191" t="s">
        <v>28</v>
      </c>
      <c r="AX128" s="191" t="s">
        <v>71</v>
      </c>
      <c r="AY128" s="194" t="s">
        <v>161</v>
      </c>
    </row>
    <row r="129" spans="2:51" s="191" customFormat="1" ht="12">
      <c r="B129" s="192"/>
      <c r="D129" s="193" t="s">
        <v>169</v>
      </c>
      <c r="E129" s="194" t="s">
        <v>1</v>
      </c>
      <c r="F129" s="195" t="s">
        <v>254</v>
      </c>
      <c r="H129" s="194" t="s">
        <v>1</v>
      </c>
      <c r="L129" s="192"/>
      <c r="M129" s="196"/>
      <c r="N129" s="197"/>
      <c r="O129" s="197"/>
      <c r="P129" s="197"/>
      <c r="Q129" s="197"/>
      <c r="R129" s="197"/>
      <c r="S129" s="197"/>
      <c r="T129" s="198"/>
      <c r="AT129" s="194" t="s">
        <v>169</v>
      </c>
      <c r="AU129" s="194" t="s">
        <v>80</v>
      </c>
      <c r="AV129" s="191" t="s">
        <v>78</v>
      </c>
      <c r="AW129" s="191" t="s">
        <v>28</v>
      </c>
      <c r="AX129" s="191" t="s">
        <v>71</v>
      </c>
      <c r="AY129" s="194" t="s">
        <v>161</v>
      </c>
    </row>
    <row r="130" spans="2:51" s="199" customFormat="1" ht="12">
      <c r="B130" s="200"/>
      <c r="D130" s="193" t="s">
        <v>169</v>
      </c>
      <c r="E130" s="201" t="s">
        <v>1</v>
      </c>
      <c r="F130" s="202" t="s">
        <v>255</v>
      </c>
      <c r="H130" s="203">
        <v>0.756</v>
      </c>
      <c r="L130" s="200"/>
      <c r="M130" s="204"/>
      <c r="N130" s="205"/>
      <c r="O130" s="205"/>
      <c r="P130" s="205"/>
      <c r="Q130" s="205"/>
      <c r="R130" s="205"/>
      <c r="S130" s="205"/>
      <c r="T130" s="206"/>
      <c r="AT130" s="201" t="s">
        <v>169</v>
      </c>
      <c r="AU130" s="201" t="s">
        <v>80</v>
      </c>
      <c r="AV130" s="199" t="s">
        <v>80</v>
      </c>
      <c r="AW130" s="199" t="s">
        <v>28</v>
      </c>
      <c r="AX130" s="199" t="s">
        <v>78</v>
      </c>
      <c r="AY130" s="201" t="s">
        <v>161</v>
      </c>
    </row>
    <row r="131" spans="2:63" s="165" customFormat="1" ht="22.9" customHeight="1">
      <c r="B131" s="166"/>
      <c r="D131" s="167" t="s">
        <v>70</v>
      </c>
      <c r="E131" s="176" t="s">
        <v>236</v>
      </c>
      <c r="F131" s="176" t="s">
        <v>237</v>
      </c>
      <c r="J131" s="177">
        <f>BK131</f>
        <v>0</v>
      </c>
      <c r="L131" s="166"/>
      <c r="M131" s="170"/>
      <c r="N131" s="171"/>
      <c r="O131" s="171"/>
      <c r="P131" s="172">
        <f>SUM(P132:P134)</f>
        <v>4.865616</v>
      </c>
      <c r="Q131" s="171"/>
      <c r="R131" s="172">
        <f>SUM(R132:R134)</f>
        <v>0</v>
      </c>
      <c r="S131" s="171"/>
      <c r="T131" s="173">
        <f>SUM(T132:T134)</f>
        <v>1.512</v>
      </c>
      <c r="AR131" s="167" t="s">
        <v>78</v>
      </c>
      <c r="AT131" s="174" t="s">
        <v>70</v>
      </c>
      <c r="AU131" s="174" t="s">
        <v>78</v>
      </c>
      <c r="AY131" s="167" t="s">
        <v>161</v>
      </c>
      <c r="BK131" s="175">
        <f>SUM(BK132:BK134)</f>
        <v>0</v>
      </c>
    </row>
    <row r="132" spans="1:65" s="99" customFormat="1" ht="16.5" customHeight="1">
      <c r="A132" s="96"/>
      <c r="B132" s="97"/>
      <c r="C132" s="178" t="s">
        <v>80</v>
      </c>
      <c r="D132" s="178" t="s">
        <v>163</v>
      </c>
      <c r="E132" s="179" t="s">
        <v>256</v>
      </c>
      <c r="F132" s="180" t="s">
        <v>257</v>
      </c>
      <c r="G132" s="181" t="s">
        <v>251</v>
      </c>
      <c r="H132" s="182">
        <v>0.756</v>
      </c>
      <c r="I132" s="377">
        <v>0</v>
      </c>
      <c r="J132" s="183">
        <f>ROUND(I132*H132,2)</f>
        <v>0</v>
      </c>
      <c r="K132" s="184"/>
      <c r="L132" s="97"/>
      <c r="M132" s="185" t="s">
        <v>1</v>
      </c>
      <c r="N132" s="186" t="s">
        <v>36</v>
      </c>
      <c r="O132" s="187">
        <v>6.436</v>
      </c>
      <c r="P132" s="187">
        <f>O132*H132</f>
        <v>4.865616</v>
      </c>
      <c r="Q132" s="187">
        <v>0</v>
      </c>
      <c r="R132" s="187">
        <f>Q132*H132</f>
        <v>0</v>
      </c>
      <c r="S132" s="187">
        <v>2</v>
      </c>
      <c r="T132" s="188">
        <f>S132*H132</f>
        <v>1.512</v>
      </c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R132" s="189" t="s">
        <v>167</v>
      </c>
      <c r="AT132" s="189" t="s">
        <v>163</v>
      </c>
      <c r="AU132" s="189" t="s">
        <v>80</v>
      </c>
      <c r="AY132" s="89" t="s">
        <v>161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89" t="s">
        <v>78</v>
      </c>
      <c r="BK132" s="190">
        <f>ROUND(I132*H132,2)</f>
        <v>0</v>
      </c>
      <c r="BL132" s="89" t="s">
        <v>167</v>
      </c>
      <c r="BM132" s="189" t="s">
        <v>258</v>
      </c>
    </row>
    <row r="133" spans="2:51" s="191" customFormat="1" ht="22.5">
      <c r="B133" s="192"/>
      <c r="D133" s="193" t="s">
        <v>169</v>
      </c>
      <c r="E133" s="194" t="s">
        <v>1</v>
      </c>
      <c r="F133" s="195" t="s">
        <v>259</v>
      </c>
      <c r="H133" s="194" t="s">
        <v>1</v>
      </c>
      <c r="L133" s="192"/>
      <c r="M133" s="196"/>
      <c r="N133" s="197"/>
      <c r="O133" s="197"/>
      <c r="P133" s="197"/>
      <c r="Q133" s="197"/>
      <c r="R133" s="197"/>
      <c r="S133" s="197"/>
      <c r="T133" s="198"/>
      <c r="AT133" s="194" t="s">
        <v>169</v>
      </c>
      <c r="AU133" s="194" t="s">
        <v>80</v>
      </c>
      <c r="AV133" s="191" t="s">
        <v>78</v>
      </c>
      <c r="AW133" s="191" t="s">
        <v>28</v>
      </c>
      <c r="AX133" s="191" t="s">
        <v>71</v>
      </c>
      <c r="AY133" s="194" t="s">
        <v>161</v>
      </c>
    </row>
    <row r="134" spans="2:51" s="199" customFormat="1" ht="12">
      <c r="B134" s="200"/>
      <c r="D134" s="193" t="s">
        <v>169</v>
      </c>
      <c r="E134" s="201" t="s">
        <v>1</v>
      </c>
      <c r="F134" s="202" t="s">
        <v>255</v>
      </c>
      <c r="H134" s="203">
        <v>0.756</v>
      </c>
      <c r="L134" s="200"/>
      <c r="M134" s="204"/>
      <c r="N134" s="205"/>
      <c r="O134" s="205"/>
      <c r="P134" s="205"/>
      <c r="Q134" s="205"/>
      <c r="R134" s="205"/>
      <c r="S134" s="205"/>
      <c r="T134" s="206"/>
      <c r="AT134" s="201" t="s">
        <v>169</v>
      </c>
      <c r="AU134" s="201" t="s">
        <v>80</v>
      </c>
      <c r="AV134" s="199" t="s">
        <v>80</v>
      </c>
      <c r="AW134" s="199" t="s">
        <v>28</v>
      </c>
      <c r="AX134" s="199" t="s">
        <v>78</v>
      </c>
      <c r="AY134" s="201" t="s">
        <v>161</v>
      </c>
    </row>
    <row r="135" spans="2:63" s="165" customFormat="1" ht="22.9" customHeight="1">
      <c r="B135" s="166"/>
      <c r="D135" s="167" t="s">
        <v>70</v>
      </c>
      <c r="E135" s="176" t="s">
        <v>185</v>
      </c>
      <c r="F135" s="176" t="s">
        <v>186</v>
      </c>
      <c r="J135" s="177">
        <f>BK135</f>
        <v>0</v>
      </c>
      <c r="L135" s="166"/>
      <c r="M135" s="170"/>
      <c r="N135" s="171"/>
      <c r="O135" s="171"/>
      <c r="P135" s="172">
        <f>SUM(P136:P140)</f>
        <v>0.329616</v>
      </c>
      <c r="Q135" s="171"/>
      <c r="R135" s="172">
        <f>SUM(R136:R140)</f>
        <v>0</v>
      </c>
      <c r="S135" s="171"/>
      <c r="T135" s="173">
        <f>SUM(T136:T140)</f>
        <v>0</v>
      </c>
      <c r="AR135" s="167" t="s">
        <v>78</v>
      </c>
      <c r="AT135" s="174" t="s">
        <v>70</v>
      </c>
      <c r="AU135" s="174" t="s">
        <v>78</v>
      </c>
      <c r="AY135" s="167" t="s">
        <v>161</v>
      </c>
      <c r="BK135" s="175">
        <f>SUM(BK136:BK140)</f>
        <v>0</v>
      </c>
    </row>
    <row r="136" spans="1:65" s="99" customFormat="1" ht="37.9" customHeight="1">
      <c r="A136" s="96"/>
      <c r="B136" s="97"/>
      <c r="C136" s="178" t="s">
        <v>180</v>
      </c>
      <c r="D136" s="178" t="s">
        <v>163</v>
      </c>
      <c r="E136" s="179" t="s">
        <v>260</v>
      </c>
      <c r="F136" s="180" t="s">
        <v>261</v>
      </c>
      <c r="G136" s="181" t="s">
        <v>189</v>
      </c>
      <c r="H136" s="182">
        <v>1.512</v>
      </c>
      <c r="I136" s="377">
        <v>0</v>
      </c>
      <c r="J136" s="183">
        <f>ROUND(I136*H136,2)</f>
        <v>0</v>
      </c>
      <c r="K136" s="184"/>
      <c r="L136" s="97"/>
      <c r="M136" s="185" t="s">
        <v>1</v>
      </c>
      <c r="N136" s="186" t="s">
        <v>36</v>
      </c>
      <c r="O136" s="187">
        <v>0.032</v>
      </c>
      <c r="P136" s="187">
        <f>O136*H136</f>
        <v>0.048384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R136" s="189" t="s">
        <v>167</v>
      </c>
      <c r="AT136" s="189" t="s">
        <v>163</v>
      </c>
      <c r="AU136" s="189" t="s">
        <v>80</v>
      </c>
      <c r="AY136" s="89" t="s">
        <v>161</v>
      </c>
      <c r="BE136" s="190">
        <f>IF(N136="základní",J136,0)</f>
        <v>0</v>
      </c>
      <c r="BF136" s="190">
        <f>IF(N136="snížená",J136,0)</f>
        <v>0</v>
      </c>
      <c r="BG136" s="190">
        <f>IF(N136="zákl. přenesená",J136,0)</f>
        <v>0</v>
      </c>
      <c r="BH136" s="190">
        <f>IF(N136="sníž. přenesená",J136,0)</f>
        <v>0</v>
      </c>
      <c r="BI136" s="190">
        <f>IF(N136="nulová",J136,0)</f>
        <v>0</v>
      </c>
      <c r="BJ136" s="89" t="s">
        <v>78</v>
      </c>
      <c r="BK136" s="190">
        <f>ROUND(I136*H136,2)</f>
        <v>0</v>
      </c>
      <c r="BL136" s="89" t="s">
        <v>167</v>
      </c>
      <c r="BM136" s="189" t="s">
        <v>262</v>
      </c>
    </row>
    <row r="137" spans="1:65" s="99" customFormat="1" ht="37.9" customHeight="1">
      <c r="A137" s="96"/>
      <c r="B137" s="97"/>
      <c r="C137" s="178" t="s">
        <v>167</v>
      </c>
      <c r="D137" s="178" t="s">
        <v>163</v>
      </c>
      <c r="E137" s="179" t="s">
        <v>263</v>
      </c>
      <c r="F137" s="180" t="s">
        <v>192</v>
      </c>
      <c r="G137" s="181" t="s">
        <v>189</v>
      </c>
      <c r="H137" s="182">
        <v>13.608</v>
      </c>
      <c r="I137" s="377">
        <v>0</v>
      </c>
      <c r="J137" s="183">
        <f>ROUND(I137*H137,2)</f>
        <v>0</v>
      </c>
      <c r="K137" s="184"/>
      <c r="L137" s="97"/>
      <c r="M137" s="185" t="s">
        <v>1</v>
      </c>
      <c r="N137" s="186" t="s">
        <v>36</v>
      </c>
      <c r="O137" s="187">
        <v>0.003</v>
      </c>
      <c r="P137" s="187">
        <f>O137*H137</f>
        <v>0.040824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R137" s="189" t="s">
        <v>167</v>
      </c>
      <c r="AT137" s="189" t="s">
        <v>163</v>
      </c>
      <c r="AU137" s="189" t="s">
        <v>80</v>
      </c>
      <c r="AY137" s="89" t="s">
        <v>161</v>
      </c>
      <c r="BE137" s="190">
        <f>IF(N137="základní",J137,0)</f>
        <v>0</v>
      </c>
      <c r="BF137" s="190">
        <f>IF(N137="snížená",J137,0)</f>
        <v>0</v>
      </c>
      <c r="BG137" s="190">
        <f>IF(N137="zákl. přenesená",J137,0)</f>
        <v>0</v>
      </c>
      <c r="BH137" s="190">
        <f>IF(N137="sníž. přenesená",J137,0)</f>
        <v>0</v>
      </c>
      <c r="BI137" s="190">
        <f>IF(N137="nulová",J137,0)</f>
        <v>0</v>
      </c>
      <c r="BJ137" s="89" t="s">
        <v>78</v>
      </c>
      <c r="BK137" s="190">
        <f>ROUND(I137*H137,2)</f>
        <v>0</v>
      </c>
      <c r="BL137" s="89" t="s">
        <v>167</v>
      </c>
      <c r="BM137" s="189" t="s">
        <v>264</v>
      </c>
    </row>
    <row r="138" spans="2:51" s="199" customFormat="1" ht="12">
      <c r="B138" s="200"/>
      <c r="D138" s="193" t="s">
        <v>169</v>
      </c>
      <c r="F138" s="202" t="s">
        <v>265</v>
      </c>
      <c r="H138" s="203">
        <v>13.608</v>
      </c>
      <c r="L138" s="200"/>
      <c r="M138" s="204"/>
      <c r="N138" s="205"/>
      <c r="O138" s="205"/>
      <c r="P138" s="205"/>
      <c r="Q138" s="205"/>
      <c r="R138" s="205"/>
      <c r="S138" s="205"/>
      <c r="T138" s="206"/>
      <c r="AT138" s="201" t="s">
        <v>169</v>
      </c>
      <c r="AU138" s="201" t="s">
        <v>80</v>
      </c>
      <c r="AV138" s="199" t="s">
        <v>80</v>
      </c>
      <c r="AW138" s="199" t="s">
        <v>3</v>
      </c>
      <c r="AX138" s="199" t="s">
        <v>78</v>
      </c>
      <c r="AY138" s="201" t="s">
        <v>161</v>
      </c>
    </row>
    <row r="139" spans="1:65" s="99" customFormat="1" ht="24.2" customHeight="1">
      <c r="A139" s="96"/>
      <c r="B139" s="97"/>
      <c r="C139" s="178" t="s">
        <v>178</v>
      </c>
      <c r="D139" s="178" t="s">
        <v>163</v>
      </c>
      <c r="E139" s="179" t="s">
        <v>197</v>
      </c>
      <c r="F139" s="180" t="s">
        <v>198</v>
      </c>
      <c r="G139" s="181" t="s">
        <v>189</v>
      </c>
      <c r="H139" s="182">
        <v>1.512</v>
      </c>
      <c r="I139" s="377">
        <v>0</v>
      </c>
      <c r="J139" s="183">
        <f>ROUND(I139*H139,2)</f>
        <v>0</v>
      </c>
      <c r="K139" s="184"/>
      <c r="L139" s="97"/>
      <c r="M139" s="185" t="s">
        <v>1</v>
      </c>
      <c r="N139" s="186" t="s">
        <v>36</v>
      </c>
      <c r="O139" s="187">
        <v>0.159</v>
      </c>
      <c r="P139" s="187">
        <f>O139*H139</f>
        <v>0.240408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R139" s="189" t="s">
        <v>167</v>
      </c>
      <c r="AT139" s="189" t="s">
        <v>163</v>
      </c>
      <c r="AU139" s="189" t="s">
        <v>80</v>
      </c>
      <c r="AY139" s="89" t="s">
        <v>161</v>
      </c>
      <c r="BE139" s="190">
        <f>IF(N139="základní",J139,0)</f>
        <v>0</v>
      </c>
      <c r="BF139" s="190">
        <f>IF(N139="snížená",J139,0)</f>
        <v>0</v>
      </c>
      <c r="BG139" s="190">
        <f>IF(N139="zákl. přenesená",J139,0)</f>
        <v>0</v>
      </c>
      <c r="BH139" s="190">
        <f>IF(N139="sníž. přenesená",J139,0)</f>
        <v>0</v>
      </c>
      <c r="BI139" s="190">
        <f>IF(N139="nulová",J139,0)</f>
        <v>0</v>
      </c>
      <c r="BJ139" s="89" t="s">
        <v>78</v>
      </c>
      <c r="BK139" s="190">
        <f>ROUND(I139*H139,2)</f>
        <v>0</v>
      </c>
      <c r="BL139" s="89" t="s">
        <v>167</v>
      </c>
      <c r="BM139" s="189" t="s">
        <v>246</v>
      </c>
    </row>
    <row r="140" spans="1:65" s="99" customFormat="1" ht="44.25" customHeight="1">
      <c r="A140" s="96"/>
      <c r="B140" s="97"/>
      <c r="C140" s="178" t="s">
        <v>196</v>
      </c>
      <c r="D140" s="178" t="s">
        <v>163</v>
      </c>
      <c r="E140" s="179" t="s">
        <v>266</v>
      </c>
      <c r="F140" s="180" t="s">
        <v>267</v>
      </c>
      <c r="G140" s="181" t="s">
        <v>189</v>
      </c>
      <c r="H140" s="182">
        <v>1.512</v>
      </c>
      <c r="I140" s="377">
        <v>0</v>
      </c>
      <c r="J140" s="183">
        <f>ROUND(I140*H140,2)</f>
        <v>0</v>
      </c>
      <c r="K140" s="184"/>
      <c r="L140" s="97"/>
      <c r="M140" s="215" t="s">
        <v>1</v>
      </c>
      <c r="N140" s="216" t="s">
        <v>36</v>
      </c>
      <c r="O140" s="217">
        <v>0</v>
      </c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R140" s="189" t="s">
        <v>167</v>
      </c>
      <c r="AT140" s="189" t="s">
        <v>163</v>
      </c>
      <c r="AU140" s="189" t="s">
        <v>80</v>
      </c>
      <c r="AY140" s="89" t="s">
        <v>161</v>
      </c>
      <c r="BE140" s="190">
        <f>IF(N140="základní",J140,0)</f>
        <v>0</v>
      </c>
      <c r="BF140" s="190">
        <f>IF(N140="snížená",J140,0)</f>
        <v>0</v>
      </c>
      <c r="BG140" s="190">
        <f>IF(N140="zákl. přenesená",J140,0)</f>
        <v>0</v>
      </c>
      <c r="BH140" s="190">
        <f>IF(N140="sníž. přenesená",J140,0)</f>
        <v>0</v>
      </c>
      <c r="BI140" s="190">
        <f>IF(N140="nulová",J140,0)</f>
        <v>0</v>
      </c>
      <c r="BJ140" s="89" t="s">
        <v>78</v>
      </c>
      <c r="BK140" s="190">
        <f>ROUND(I140*H140,2)</f>
        <v>0</v>
      </c>
      <c r="BL140" s="89" t="s">
        <v>167</v>
      </c>
      <c r="BM140" s="189" t="s">
        <v>268</v>
      </c>
    </row>
    <row r="141" spans="1:31" s="99" customFormat="1" ht="6.95" customHeight="1">
      <c r="A141" s="96"/>
      <c r="B141" s="128"/>
      <c r="C141" s="129"/>
      <c r="D141" s="129"/>
      <c r="E141" s="129"/>
      <c r="F141" s="129"/>
      <c r="G141" s="129"/>
      <c r="H141" s="129"/>
      <c r="I141" s="129"/>
      <c r="J141" s="129"/>
      <c r="K141" s="129"/>
      <c r="L141" s="97"/>
      <c r="M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</row>
  </sheetData>
  <sheetProtection algorithmName="SHA-512" hashValue="vaVbVxG+Yo6UIuWJSUOqQ9vhFHFb3r1M7T0tYk/eVchcUYXHm44yO1kvyynM8nLljAaFk+jjEp1Qv6K5oNxm0g==" saltValue="V3mZfKcOGdXAmo52HFrINw==" spinCount="100000" sheet="1" objects="1" scenarios="1" selectLockedCells="1"/>
  <autoFilter ref="C123:K140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1"/>
  <sheetViews>
    <sheetView showGridLines="0" workbookViewId="0" topLeftCell="A135">
      <selection activeCell="I160" sqref="I160"/>
    </sheetView>
  </sheetViews>
  <sheetFormatPr defaultColWidth="9.140625" defaultRowHeight="12"/>
  <cols>
    <col min="1" max="1" width="8.28125" style="85" customWidth="1"/>
    <col min="2" max="2" width="1.1484375" style="85" customWidth="1"/>
    <col min="3" max="3" width="4.140625" style="85" customWidth="1"/>
    <col min="4" max="4" width="4.28125" style="85" customWidth="1"/>
    <col min="5" max="5" width="17.140625" style="85" customWidth="1"/>
    <col min="6" max="6" width="50.8515625" style="85" customWidth="1"/>
    <col min="7" max="7" width="7.421875" style="85" customWidth="1"/>
    <col min="8" max="8" width="14.00390625" style="85" customWidth="1"/>
    <col min="9" max="9" width="15.8515625" style="85" customWidth="1"/>
    <col min="10" max="10" width="22.28125" style="85" customWidth="1"/>
    <col min="11" max="11" width="22.28125" style="85" hidden="1" customWidth="1"/>
    <col min="12" max="12" width="9.28125" style="85" customWidth="1"/>
    <col min="13" max="13" width="10.8515625" style="85" hidden="1" customWidth="1"/>
    <col min="14" max="14" width="9.28125" style="85" hidden="1" customWidth="1"/>
    <col min="15" max="20" width="14.140625" style="85" hidden="1" customWidth="1"/>
    <col min="21" max="21" width="16.28125" style="85" hidden="1" customWidth="1"/>
    <col min="22" max="22" width="12.28125" style="85" customWidth="1"/>
    <col min="23" max="23" width="16.28125" style="85" customWidth="1"/>
    <col min="24" max="24" width="12.28125" style="85" customWidth="1"/>
    <col min="25" max="25" width="15.00390625" style="85" customWidth="1"/>
    <col min="26" max="26" width="11.00390625" style="85" customWidth="1"/>
    <col min="27" max="27" width="15.00390625" style="85" customWidth="1"/>
    <col min="28" max="28" width="16.28125" style="85" customWidth="1"/>
    <col min="29" max="29" width="11.00390625" style="85" customWidth="1"/>
    <col min="30" max="30" width="15.00390625" style="85" customWidth="1"/>
    <col min="31" max="31" width="16.28125" style="85" customWidth="1"/>
    <col min="32" max="43" width="9.28125" style="85" customWidth="1"/>
    <col min="44" max="65" width="9.28125" style="85" hidden="1" customWidth="1"/>
    <col min="66" max="16384" width="9.28125" style="85" customWidth="1"/>
  </cols>
  <sheetData>
    <row r="1" ht="12"/>
    <row r="2" spans="12:46" ht="36.95" customHeight="1">
      <c r="L2" s="423" t="s">
        <v>5</v>
      </c>
      <c r="M2" s="424"/>
      <c r="N2" s="424"/>
      <c r="O2" s="424"/>
      <c r="P2" s="424"/>
      <c r="Q2" s="424"/>
      <c r="R2" s="424"/>
      <c r="S2" s="424"/>
      <c r="T2" s="424"/>
      <c r="U2" s="424"/>
      <c r="V2" s="424"/>
      <c r="AT2" s="89" t="s">
        <v>103</v>
      </c>
    </row>
    <row r="3" spans="2:46" ht="6.95" customHeight="1">
      <c r="B3" s="90"/>
      <c r="C3" s="91"/>
      <c r="D3" s="91"/>
      <c r="E3" s="91"/>
      <c r="F3" s="91"/>
      <c r="G3" s="91"/>
      <c r="H3" s="91"/>
      <c r="I3" s="91"/>
      <c r="J3" s="91"/>
      <c r="K3" s="91"/>
      <c r="L3" s="92"/>
      <c r="AT3" s="89" t="s">
        <v>80</v>
      </c>
    </row>
    <row r="4" spans="2:46" ht="24.95" customHeight="1">
      <c r="B4" s="92"/>
      <c r="D4" s="93" t="s">
        <v>131</v>
      </c>
      <c r="L4" s="92"/>
      <c r="M4" s="94" t="s">
        <v>10</v>
      </c>
      <c r="AT4" s="89" t="s">
        <v>3</v>
      </c>
    </row>
    <row r="5" spans="2:12" ht="6.95" customHeight="1">
      <c r="B5" s="92"/>
      <c r="L5" s="92"/>
    </row>
    <row r="6" spans="2:12" ht="12" customHeight="1">
      <c r="B6" s="92"/>
      <c r="D6" s="95" t="s">
        <v>14</v>
      </c>
      <c r="L6" s="92"/>
    </row>
    <row r="7" spans="2:12" ht="16.5" customHeight="1">
      <c r="B7" s="92"/>
      <c r="E7" s="425" t="str">
        <f>'Rekapitulace stavby'!K6</f>
        <v>Obnova parkových cest v Liberci</v>
      </c>
      <c r="F7" s="426"/>
      <c r="G7" s="426"/>
      <c r="H7" s="426"/>
      <c r="L7" s="92"/>
    </row>
    <row r="8" spans="2:12" ht="12" customHeight="1">
      <c r="B8" s="92"/>
      <c r="D8" s="95" t="s">
        <v>132</v>
      </c>
      <c r="L8" s="92"/>
    </row>
    <row r="9" spans="1:31" s="99" customFormat="1" ht="16.5" customHeight="1">
      <c r="A9" s="96"/>
      <c r="B9" s="97"/>
      <c r="C9" s="96"/>
      <c r="D9" s="96"/>
      <c r="E9" s="425" t="s">
        <v>269</v>
      </c>
      <c r="F9" s="422"/>
      <c r="G9" s="422"/>
      <c r="H9" s="422"/>
      <c r="I9" s="96"/>
      <c r="J9" s="96"/>
      <c r="K9" s="96"/>
      <c r="L9" s="98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</row>
    <row r="10" spans="1:31" s="99" customFormat="1" ht="12" customHeight="1">
      <c r="A10" s="96"/>
      <c r="B10" s="97"/>
      <c r="C10" s="96"/>
      <c r="D10" s="95" t="s">
        <v>134</v>
      </c>
      <c r="E10" s="96"/>
      <c r="F10" s="96"/>
      <c r="G10" s="96"/>
      <c r="H10" s="96"/>
      <c r="I10" s="96"/>
      <c r="J10" s="96"/>
      <c r="K10" s="96"/>
      <c r="L10" s="98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s="99" customFormat="1" ht="16.5" customHeight="1">
      <c r="A11" s="96"/>
      <c r="B11" s="97"/>
      <c r="C11" s="96"/>
      <c r="D11" s="96"/>
      <c r="E11" s="421" t="s">
        <v>270</v>
      </c>
      <c r="F11" s="422"/>
      <c r="G11" s="422"/>
      <c r="H11" s="422"/>
      <c r="I11" s="96"/>
      <c r="J11" s="96"/>
      <c r="K11" s="96"/>
      <c r="L11" s="98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s="99" customFormat="1" ht="12">
      <c r="A12" s="96"/>
      <c r="B12" s="97"/>
      <c r="C12" s="96"/>
      <c r="D12" s="96"/>
      <c r="E12" s="96"/>
      <c r="F12" s="96"/>
      <c r="G12" s="96"/>
      <c r="H12" s="96"/>
      <c r="I12" s="96"/>
      <c r="J12" s="96"/>
      <c r="K12" s="96"/>
      <c r="L12" s="98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</row>
    <row r="13" spans="1:31" s="99" customFormat="1" ht="12" customHeight="1">
      <c r="A13" s="96"/>
      <c r="B13" s="97"/>
      <c r="C13" s="96"/>
      <c r="D13" s="95" t="s">
        <v>16</v>
      </c>
      <c r="E13" s="96"/>
      <c r="F13" s="100" t="s">
        <v>1</v>
      </c>
      <c r="G13" s="96"/>
      <c r="H13" s="96"/>
      <c r="I13" s="95" t="s">
        <v>17</v>
      </c>
      <c r="J13" s="100" t="s">
        <v>1</v>
      </c>
      <c r="K13" s="96"/>
      <c r="L13" s="98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s="99" customFormat="1" ht="12" customHeight="1">
      <c r="A14" s="96"/>
      <c r="B14" s="97"/>
      <c r="C14" s="96"/>
      <c r="D14" s="95" t="s">
        <v>18</v>
      </c>
      <c r="E14" s="96"/>
      <c r="F14" s="100" t="s">
        <v>19</v>
      </c>
      <c r="G14" s="96"/>
      <c r="H14" s="96"/>
      <c r="I14" s="95" t="s">
        <v>20</v>
      </c>
      <c r="J14" s="101" t="str">
        <f>'Rekapitulace stavby'!AN8</f>
        <v>vyplň údaj</v>
      </c>
      <c r="K14" s="96"/>
      <c r="L14" s="98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s="99" customFormat="1" ht="10.9" customHeight="1">
      <c r="A15" s="96"/>
      <c r="B15" s="97"/>
      <c r="C15" s="96"/>
      <c r="D15" s="96"/>
      <c r="E15" s="96"/>
      <c r="F15" s="96"/>
      <c r="G15" s="96"/>
      <c r="H15" s="96"/>
      <c r="I15" s="96"/>
      <c r="J15" s="96"/>
      <c r="K15" s="96"/>
      <c r="L15" s="98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s="99" customFormat="1" ht="12" customHeight="1">
      <c r="A16" s="96"/>
      <c r="B16" s="97"/>
      <c r="C16" s="96"/>
      <c r="D16" s="95" t="s">
        <v>21</v>
      </c>
      <c r="E16" s="96"/>
      <c r="F16" s="96"/>
      <c r="G16" s="96"/>
      <c r="H16" s="96"/>
      <c r="I16" s="95" t="s">
        <v>22</v>
      </c>
      <c r="J16" s="100" t="s">
        <v>1</v>
      </c>
      <c r="K16" s="96"/>
      <c r="L16" s="98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s="99" customFormat="1" ht="18" customHeight="1">
      <c r="A17" s="96"/>
      <c r="B17" s="97"/>
      <c r="C17" s="96"/>
      <c r="D17" s="96"/>
      <c r="E17" s="100" t="s">
        <v>23</v>
      </c>
      <c r="F17" s="96"/>
      <c r="G17" s="96"/>
      <c r="H17" s="96"/>
      <c r="I17" s="95" t="s">
        <v>24</v>
      </c>
      <c r="J17" s="100" t="s">
        <v>1</v>
      </c>
      <c r="K17" s="96"/>
      <c r="L17" s="98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1" s="99" customFormat="1" ht="6.95" customHeight="1">
      <c r="A18" s="96"/>
      <c r="B18" s="97"/>
      <c r="C18" s="96"/>
      <c r="D18" s="96"/>
      <c r="E18" s="96"/>
      <c r="F18" s="96"/>
      <c r="G18" s="96"/>
      <c r="H18" s="96"/>
      <c r="I18" s="96"/>
      <c r="J18" s="96"/>
      <c r="K18" s="96"/>
      <c r="L18" s="98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1:31" s="99" customFormat="1" ht="12" customHeight="1">
      <c r="A19" s="96"/>
      <c r="B19" s="97"/>
      <c r="C19" s="96"/>
      <c r="D19" s="95" t="s">
        <v>25</v>
      </c>
      <c r="E19" s="96"/>
      <c r="F19" s="96"/>
      <c r="G19" s="96"/>
      <c r="H19" s="96"/>
      <c r="I19" s="95" t="s">
        <v>22</v>
      </c>
      <c r="J19" s="102" t="str">
        <f>'Rekapitulace stavby'!AN13</f>
        <v>vyplň údaj</v>
      </c>
      <c r="K19" s="96"/>
      <c r="L19" s="98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1:31" s="99" customFormat="1" ht="18" customHeight="1">
      <c r="A20" s="96"/>
      <c r="B20" s="97"/>
      <c r="C20" s="96"/>
      <c r="D20" s="96"/>
      <c r="E20" s="427" t="str">
        <f>'Rekapitulace stavby'!D14</f>
        <v>vyplň údaj</v>
      </c>
      <c r="F20" s="427"/>
      <c r="G20" s="427"/>
      <c r="H20" s="427"/>
      <c r="I20" s="95" t="s">
        <v>24</v>
      </c>
      <c r="J20" s="102" t="str">
        <f>'Rekapitulace stavby'!AN14</f>
        <v>vyplň údaj</v>
      </c>
      <c r="K20" s="96"/>
      <c r="L20" s="98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1:31" s="99" customFormat="1" ht="6.95" customHeight="1">
      <c r="A21" s="96"/>
      <c r="B21" s="97"/>
      <c r="C21" s="96"/>
      <c r="D21" s="96"/>
      <c r="E21" s="96"/>
      <c r="F21" s="96"/>
      <c r="G21" s="96"/>
      <c r="H21" s="96"/>
      <c r="I21" s="96"/>
      <c r="J21" s="96"/>
      <c r="K21" s="96"/>
      <c r="L21" s="98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1:31" s="99" customFormat="1" ht="12" customHeight="1">
      <c r="A22" s="96"/>
      <c r="B22" s="97"/>
      <c r="C22" s="96"/>
      <c r="D22" s="95" t="s">
        <v>27</v>
      </c>
      <c r="E22" s="96"/>
      <c r="F22" s="96"/>
      <c r="G22" s="96"/>
      <c r="H22" s="96"/>
      <c r="I22" s="95" t="s">
        <v>22</v>
      </c>
      <c r="J22" s="100" t="str">
        <f>IF('Rekapitulace stavby'!AN16="","",'Rekapitulace stavby'!AN16)</f>
        <v/>
      </c>
      <c r="K22" s="96"/>
      <c r="L22" s="98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1:31" s="99" customFormat="1" ht="18" customHeight="1">
      <c r="A23" s="96"/>
      <c r="B23" s="97"/>
      <c r="C23" s="96"/>
      <c r="D23" s="96"/>
      <c r="E23" s="100" t="str">
        <f>IF('Rekapitulace stavby'!E17="","",'Rekapitulace stavby'!E17)</f>
        <v xml:space="preserve"> </v>
      </c>
      <c r="F23" s="96"/>
      <c r="G23" s="96"/>
      <c r="H23" s="96"/>
      <c r="I23" s="95" t="s">
        <v>24</v>
      </c>
      <c r="J23" s="100" t="str">
        <f>IF('Rekapitulace stavby'!AN17="","",'Rekapitulace stavby'!AN17)</f>
        <v/>
      </c>
      <c r="K23" s="96"/>
      <c r="L23" s="98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</row>
    <row r="24" spans="1:31" s="99" customFormat="1" ht="6.95" customHeight="1">
      <c r="A24" s="96"/>
      <c r="B24" s="97"/>
      <c r="C24" s="96"/>
      <c r="D24" s="96"/>
      <c r="E24" s="96"/>
      <c r="F24" s="96"/>
      <c r="G24" s="96"/>
      <c r="H24" s="96"/>
      <c r="I24" s="96"/>
      <c r="J24" s="96"/>
      <c r="K24" s="96"/>
      <c r="L24" s="98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</row>
    <row r="25" spans="1:31" s="99" customFormat="1" ht="12" customHeight="1">
      <c r="A25" s="96"/>
      <c r="B25" s="97"/>
      <c r="C25" s="96"/>
      <c r="D25" s="95" t="s">
        <v>29</v>
      </c>
      <c r="E25" s="96"/>
      <c r="F25" s="96"/>
      <c r="G25" s="96"/>
      <c r="H25" s="96"/>
      <c r="I25" s="95" t="s">
        <v>22</v>
      </c>
      <c r="J25" s="100" t="str">
        <f>IF('Rekapitulace stavby'!AN19="","",'Rekapitulace stavby'!AN19)</f>
        <v/>
      </c>
      <c r="K25" s="96"/>
      <c r="L25" s="98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s="99" customFormat="1" ht="18" customHeight="1">
      <c r="A26" s="96"/>
      <c r="B26" s="97"/>
      <c r="C26" s="96"/>
      <c r="D26" s="96"/>
      <c r="E26" s="100" t="str">
        <f>IF('Rekapitulace stavby'!E20="","",'Rekapitulace stavby'!E20)</f>
        <v xml:space="preserve"> </v>
      </c>
      <c r="F26" s="96"/>
      <c r="G26" s="96"/>
      <c r="H26" s="96"/>
      <c r="I26" s="95" t="s">
        <v>24</v>
      </c>
      <c r="J26" s="100" t="str">
        <f>IF('Rekapitulace stavby'!AN20="","",'Rekapitulace stavby'!AN20)</f>
        <v/>
      </c>
      <c r="K26" s="96"/>
      <c r="L26" s="98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1:31" s="99" customFormat="1" ht="6.95" customHeight="1">
      <c r="A27" s="96"/>
      <c r="B27" s="97"/>
      <c r="C27" s="96"/>
      <c r="D27" s="96"/>
      <c r="E27" s="96"/>
      <c r="F27" s="96"/>
      <c r="G27" s="96"/>
      <c r="H27" s="96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99" customFormat="1" ht="12" customHeight="1">
      <c r="A28" s="96"/>
      <c r="B28" s="97"/>
      <c r="C28" s="96"/>
      <c r="D28" s="95" t="s">
        <v>30</v>
      </c>
      <c r="E28" s="96"/>
      <c r="F28" s="96"/>
      <c r="G28" s="96"/>
      <c r="H28" s="96"/>
      <c r="I28" s="96"/>
      <c r="J28" s="96"/>
      <c r="K28" s="96"/>
      <c r="L28" s="98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1:31" s="106" customFormat="1" ht="16.5" customHeight="1">
      <c r="A29" s="103"/>
      <c r="B29" s="104"/>
      <c r="C29" s="103"/>
      <c r="D29" s="103"/>
      <c r="E29" s="428" t="s">
        <v>1</v>
      </c>
      <c r="F29" s="428"/>
      <c r="G29" s="428"/>
      <c r="H29" s="42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99" customFormat="1" ht="6.95" customHeight="1">
      <c r="A30" s="96"/>
      <c r="B30" s="97"/>
      <c r="C30" s="96"/>
      <c r="D30" s="96"/>
      <c r="E30" s="96"/>
      <c r="F30" s="96"/>
      <c r="G30" s="96"/>
      <c r="H30" s="96"/>
      <c r="I30" s="96"/>
      <c r="J30" s="96"/>
      <c r="K30" s="96"/>
      <c r="L30" s="98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</row>
    <row r="31" spans="1:31" s="99" customFormat="1" ht="6.95" customHeight="1">
      <c r="A31" s="96"/>
      <c r="B31" s="97"/>
      <c r="C31" s="96"/>
      <c r="D31" s="107"/>
      <c r="E31" s="107"/>
      <c r="F31" s="107"/>
      <c r="G31" s="107"/>
      <c r="H31" s="107"/>
      <c r="I31" s="107"/>
      <c r="J31" s="107"/>
      <c r="K31" s="107"/>
      <c r="L31" s="98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</row>
    <row r="32" spans="1:31" s="99" customFormat="1" ht="25.35" customHeight="1">
      <c r="A32" s="96"/>
      <c r="B32" s="97"/>
      <c r="C32" s="96"/>
      <c r="D32" s="108" t="s">
        <v>31</v>
      </c>
      <c r="E32" s="96"/>
      <c r="F32" s="96"/>
      <c r="G32" s="96"/>
      <c r="H32" s="96"/>
      <c r="I32" s="96"/>
      <c r="J32" s="109">
        <f>ROUND(J125,2)</f>
        <v>0</v>
      </c>
      <c r="K32" s="96"/>
      <c r="L32" s="98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</row>
    <row r="33" spans="1:31" s="99" customFormat="1" ht="6.95" customHeight="1">
      <c r="A33" s="96"/>
      <c r="B33" s="97"/>
      <c r="C33" s="96"/>
      <c r="D33" s="107"/>
      <c r="E33" s="107"/>
      <c r="F33" s="107"/>
      <c r="G33" s="107"/>
      <c r="H33" s="107"/>
      <c r="I33" s="107"/>
      <c r="J33" s="107"/>
      <c r="K33" s="107"/>
      <c r="L33" s="98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</row>
    <row r="34" spans="1:31" s="99" customFormat="1" ht="14.45" customHeight="1">
      <c r="A34" s="96"/>
      <c r="B34" s="97"/>
      <c r="C34" s="96"/>
      <c r="D34" s="96"/>
      <c r="E34" s="96"/>
      <c r="F34" s="110" t="s">
        <v>33</v>
      </c>
      <c r="G34" s="96"/>
      <c r="H34" s="96"/>
      <c r="I34" s="110" t="s">
        <v>32</v>
      </c>
      <c r="J34" s="110" t="s">
        <v>34</v>
      </c>
      <c r="K34" s="96"/>
      <c r="L34" s="98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</row>
    <row r="35" spans="1:31" s="99" customFormat="1" ht="14.45" customHeight="1">
      <c r="A35" s="96"/>
      <c r="B35" s="97"/>
      <c r="C35" s="96"/>
      <c r="D35" s="111" t="s">
        <v>35</v>
      </c>
      <c r="E35" s="95" t="s">
        <v>36</v>
      </c>
      <c r="F35" s="112">
        <f>ROUND((SUM(BE125:BE160)),2)</f>
        <v>0</v>
      </c>
      <c r="G35" s="96"/>
      <c r="H35" s="96"/>
      <c r="I35" s="113">
        <v>0.21</v>
      </c>
      <c r="J35" s="112">
        <f>ROUND(((SUM(BE125:BE160))*I35),2)</f>
        <v>0</v>
      </c>
      <c r="K35" s="96"/>
      <c r="L35" s="98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</row>
    <row r="36" spans="1:31" s="99" customFormat="1" ht="14.45" customHeight="1">
      <c r="A36" s="96"/>
      <c r="B36" s="97"/>
      <c r="C36" s="96"/>
      <c r="D36" s="96"/>
      <c r="E36" s="95" t="s">
        <v>37</v>
      </c>
      <c r="F36" s="112">
        <f>ROUND((SUM(BF125:BF160)),2)</f>
        <v>0</v>
      </c>
      <c r="G36" s="96"/>
      <c r="H36" s="96"/>
      <c r="I36" s="113">
        <v>0.15</v>
      </c>
      <c r="J36" s="112">
        <f>ROUND(((SUM(BF125:BF160))*I36),2)</f>
        <v>0</v>
      </c>
      <c r="K36" s="96"/>
      <c r="L36" s="98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</row>
    <row r="37" spans="1:31" s="99" customFormat="1" ht="14.45" customHeight="1" hidden="1">
      <c r="A37" s="96"/>
      <c r="B37" s="97"/>
      <c r="C37" s="96"/>
      <c r="D37" s="96"/>
      <c r="E37" s="95" t="s">
        <v>38</v>
      </c>
      <c r="F37" s="112">
        <f>ROUND((SUM(BG125:BG160)),2)</f>
        <v>0</v>
      </c>
      <c r="G37" s="96"/>
      <c r="H37" s="96"/>
      <c r="I37" s="113">
        <v>0.21</v>
      </c>
      <c r="J37" s="112">
        <f>0</f>
        <v>0</v>
      </c>
      <c r="K37" s="96"/>
      <c r="L37" s="98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</row>
    <row r="38" spans="1:31" s="99" customFormat="1" ht="14.45" customHeight="1" hidden="1">
      <c r="A38" s="96"/>
      <c r="B38" s="97"/>
      <c r="C38" s="96"/>
      <c r="D38" s="96"/>
      <c r="E38" s="95" t="s">
        <v>39</v>
      </c>
      <c r="F38" s="112">
        <f>ROUND((SUM(BH125:BH160)),2)</f>
        <v>0</v>
      </c>
      <c r="G38" s="96"/>
      <c r="H38" s="96"/>
      <c r="I38" s="113">
        <v>0.15</v>
      </c>
      <c r="J38" s="112">
        <f>0</f>
        <v>0</v>
      </c>
      <c r="K38" s="96"/>
      <c r="L38" s="98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</row>
    <row r="39" spans="1:31" s="99" customFormat="1" ht="14.45" customHeight="1" hidden="1">
      <c r="A39" s="96"/>
      <c r="B39" s="97"/>
      <c r="C39" s="96"/>
      <c r="D39" s="96"/>
      <c r="E39" s="95" t="s">
        <v>40</v>
      </c>
      <c r="F39" s="112">
        <f>ROUND((SUM(BI125:BI160)),2)</f>
        <v>0</v>
      </c>
      <c r="G39" s="96"/>
      <c r="H39" s="96"/>
      <c r="I39" s="113">
        <v>0</v>
      </c>
      <c r="J39" s="112">
        <f>0</f>
        <v>0</v>
      </c>
      <c r="K39" s="96"/>
      <c r="L39" s="98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</row>
    <row r="40" spans="1:31" s="99" customFormat="1" ht="6.95" customHeight="1">
      <c r="A40" s="96"/>
      <c r="B40" s="97"/>
      <c r="C40" s="96"/>
      <c r="D40" s="96"/>
      <c r="E40" s="96"/>
      <c r="F40" s="96"/>
      <c r="G40" s="96"/>
      <c r="H40" s="96"/>
      <c r="I40" s="96"/>
      <c r="J40" s="96"/>
      <c r="K40" s="96"/>
      <c r="L40" s="98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</row>
    <row r="41" spans="1:31" s="99" customFormat="1" ht="25.35" customHeight="1">
      <c r="A41" s="96"/>
      <c r="B41" s="97"/>
      <c r="C41" s="114"/>
      <c r="D41" s="115" t="s">
        <v>41</v>
      </c>
      <c r="E41" s="116"/>
      <c r="F41" s="116"/>
      <c r="G41" s="117" t="s">
        <v>42</v>
      </c>
      <c r="H41" s="118" t="s">
        <v>43</v>
      </c>
      <c r="I41" s="116"/>
      <c r="J41" s="119">
        <f>SUM(J32:J39)</f>
        <v>0</v>
      </c>
      <c r="K41" s="120"/>
      <c r="L41" s="98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</row>
    <row r="42" spans="1:31" s="99" customFormat="1" ht="14.45" customHeight="1">
      <c r="A42" s="96"/>
      <c r="B42" s="97"/>
      <c r="C42" s="96"/>
      <c r="D42" s="96"/>
      <c r="E42" s="96"/>
      <c r="F42" s="96"/>
      <c r="G42" s="96"/>
      <c r="H42" s="96"/>
      <c r="I42" s="96"/>
      <c r="J42" s="96"/>
      <c r="K42" s="96"/>
      <c r="L42" s="98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</row>
    <row r="43" spans="2:12" ht="14.45" customHeight="1">
      <c r="B43" s="92"/>
      <c r="L43" s="92"/>
    </row>
    <row r="44" spans="2:12" ht="14.45" customHeight="1">
      <c r="B44" s="92"/>
      <c r="L44" s="92"/>
    </row>
    <row r="45" spans="2:12" ht="14.45" customHeight="1">
      <c r="B45" s="92"/>
      <c r="L45" s="92"/>
    </row>
    <row r="46" spans="2:12" ht="14.45" customHeight="1">
      <c r="B46" s="92"/>
      <c r="L46" s="92"/>
    </row>
    <row r="47" spans="2:12" ht="14.45" customHeight="1">
      <c r="B47" s="92"/>
      <c r="L47" s="92"/>
    </row>
    <row r="48" spans="2:12" ht="14.45" customHeight="1">
      <c r="B48" s="92"/>
      <c r="L48" s="92"/>
    </row>
    <row r="49" spans="2:12" ht="14.45" customHeight="1">
      <c r="B49" s="92"/>
      <c r="L49" s="92"/>
    </row>
    <row r="50" spans="2:12" s="99" customFormat="1" ht="14.45" customHeight="1">
      <c r="B50" s="98"/>
      <c r="D50" s="121" t="s">
        <v>44</v>
      </c>
      <c r="E50" s="122"/>
      <c r="F50" s="122"/>
      <c r="G50" s="121" t="s">
        <v>45</v>
      </c>
      <c r="H50" s="122"/>
      <c r="I50" s="122"/>
      <c r="J50" s="122"/>
      <c r="K50" s="122"/>
      <c r="L50" s="98"/>
    </row>
    <row r="51" spans="2:12" ht="12">
      <c r="B51" s="92"/>
      <c r="L51" s="92"/>
    </row>
    <row r="52" spans="2:12" ht="12">
      <c r="B52" s="92"/>
      <c r="L52" s="92"/>
    </row>
    <row r="53" spans="2:12" ht="12">
      <c r="B53" s="92"/>
      <c r="L53" s="92"/>
    </row>
    <row r="54" spans="2:12" ht="12">
      <c r="B54" s="92"/>
      <c r="L54" s="92"/>
    </row>
    <row r="55" spans="2:12" ht="12">
      <c r="B55" s="92"/>
      <c r="L55" s="92"/>
    </row>
    <row r="56" spans="2:12" ht="12">
      <c r="B56" s="92"/>
      <c r="L56" s="92"/>
    </row>
    <row r="57" spans="2:12" ht="12">
      <c r="B57" s="92"/>
      <c r="L57" s="92"/>
    </row>
    <row r="58" spans="2:12" ht="12">
      <c r="B58" s="92"/>
      <c r="L58" s="92"/>
    </row>
    <row r="59" spans="2:12" ht="12">
      <c r="B59" s="92"/>
      <c r="L59" s="92"/>
    </row>
    <row r="60" spans="2:12" ht="12">
      <c r="B60" s="92"/>
      <c r="L60" s="92"/>
    </row>
    <row r="61" spans="1:31" s="99" customFormat="1" ht="12.75">
      <c r="A61" s="96"/>
      <c r="B61" s="97"/>
      <c r="C61" s="96"/>
      <c r="D61" s="123" t="s">
        <v>46</v>
      </c>
      <c r="E61" s="124"/>
      <c r="F61" s="125" t="s">
        <v>47</v>
      </c>
      <c r="G61" s="123" t="s">
        <v>46</v>
      </c>
      <c r="H61" s="124"/>
      <c r="I61" s="124"/>
      <c r="J61" s="126" t="s">
        <v>47</v>
      </c>
      <c r="K61" s="124"/>
      <c r="L61" s="98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</row>
    <row r="62" spans="2:12" ht="12">
      <c r="B62" s="92"/>
      <c r="L62" s="92"/>
    </row>
    <row r="63" spans="2:12" ht="12">
      <c r="B63" s="92"/>
      <c r="L63" s="92"/>
    </row>
    <row r="64" spans="2:12" ht="12">
      <c r="B64" s="92"/>
      <c r="L64" s="92"/>
    </row>
    <row r="65" spans="1:31" s="99" customFormat="1" ht="12.75">
      <c r="A65" s="96"/>
      <c r="B65" s="97"/>
      <c r="C65" s="96"/>
      <c r="D65" s="121" t="s">
        <v>48</v>
      </c>
      <c r="E65" s="127"/>
      <c r="F65" s="127"/>
      <c r="G65" s="121" t="s">
        <v>49</v>
      </c>
      <c r="H65" s="127"/>
      <c r="I65" s="127"/>
      <c r="J65" s="127"/>
      <c r="K65" s="127"/>
      <c r="L65" s="98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</row>
    <row r="66" spans="2:12" ht="12">
      <c r="B66" s="92"/>
      <c r="L66" s="92"/>
    </row>
    <row r="67" spans="2:12" ht="12">
      <c r="B67" s="92"/>
      <c r="L67" s="92"/>
    </row>
    <row r="68" spans="2:12" ht="12">
      <c r="B68" s="92"/>
      <c r="L68" s="92"/>
    </row>
    <row r="69" spans="2:12" ht="12">
      <c r="B69" s="92"/>
      <c r="L69" s="92"/>
    </row>
    <row r="70" spans="2:12" ht="12">
      <c r="B70" s="92"/>
      <c r="L70" s="92"/>
    </row>
    <row r="71" spans="2:12" ht="12">
      <c r="B71" s="92"/>
      <c r="L71" s="92"/>
    </row>
    <row r="72" spans="2:12" ht="12">
      <c r="B72" s="92"/>
      <c r="L72" s="92"/>
    </row>
    <row r="73" spans="2:12" ht="12">
      <c r="B73" s="92"/>
      <c r="L73" s="92"/>
    </row>
    <row r="74" spans="2:12" ht="12">
      <c r="B74" s="92"/>
      <c r="L74" s="92"/>
    </row>
    <row r="75" spans="2:12" ht="12">
      <c r="B75" s="92"/>
      <c r="L75" s="92"/>
    </row>
    <row r="76" spans="1:31" s="99" customFormat="1" ht="12.75">
      <c r="A76" s="96"/>
      <c r="B76" s="97"/>
      <c r="C76" s="96"/>
      <c r="D76" s="123" t="s">
        <v>46</v>
      </c>
      <c r="E76" s="124"/>
      <c r="F76" s="125" t="s">
        <v>47</v>
      </c>
      <c r="G76" s="123" t="s">
        <v>46</v>
      </c>
      <c r="H76" s="124"/>
      <c r="I76" s="124"/>
      <c r="J76" s="126" t="s">
        <v>47</v>
      </c>
      <c r="K76" s="124"/>
      <c r="L76" s="98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</row>
    <row r="77" spans="1:31" s="99" customFormat="1" ht="14.45" customHeight="1">
      <c r="A77" s="96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</row>
    <row r="81" spans="1:31" s="99" customFormat="1" ht="6.95" customHeight="1">
      <c r="A81" s="96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8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</row>
    <row r="82" spans="1:31" s="99" customFormat="1" ht="24.95" customHeight="1">
      <c r="A82" s="96"/>
      <c r="B82" s="97"/>
      <c r="C82" s="93" t="s">
        <v>136</v>
      </c>
      <c r="D82" s="96"/>
      <c r="E82" s="96"/>
      <c r="F82" s="96"/>
      <c r="G82" s="96"/>
      <c r="H82" s="96"/>
      <c r="I82" s="96"/>
      <c r="J82" s="96"/>
      <c r="K82" s="96"/>
      <c r="L82" s="98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</row>
    <row r="83" spans="1:31" s="99" customFormat="1" ht="6.95" customHeight="1">
      <c r="A83" s="96"/>
      <c r="B83" s="97"/>
      <c r="C83" s="96"/>
      <c r="D83" s="96"/>
      <c r="E83" s="96"/>
      <c r="F83" s="96"/>
      <c r="G83" s="96"/>
      <c r="H83" s="96"/>
      <c r="I83" s="96"/>
      <c r="J83" s="96"/>
      <c r="K83" s="96"/>
      <c r="L83" s="98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</row>
    <row r="84" spans="1:31" s="99" customFormat="1" ht="12" customHeight="1">
      <c r="A84" s="96"/>
      <c r="B84" s="97"/>
      <c r="C84" s="95" t="s">
        <v>14</v>
      </c>
      <c r="D84" s="96"/>
      <c r="E84" s="96"/>
      <c r="F84" s="96"/>
      <c r="G84" s="96"/>
      <c r="H84" s="96"/>
      <c r="I84" s="96"/>
      <c r="J84" s="96"/>
      <c r="K84" s="96"/>
      <c r="L84" s="98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</row>
    <row r="85" spans="1:31" s="99" customFormat="1" ht="16.5" customHeight="1">
      <c r="A85" s="96"/>
      <c r="B85" s="97"/>
      <c r="C85" s="96"/>
      <c r="D85" s="96"/>
      <c r="E85" s="425" t="str">
        <f>E7</f>
        <v>Obnova parkových cest v Liberci</v>
      </c>
      <c r="F85" s="426"/>
      <c r="G85" s="426"/>
      <c r="H85" s="426"/>
      <c r="I85" s="96"/>
      <c r="J85" s="96"/>
      <c r="K85" s="96"/>
      <c r="L85" s="98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</row>
    <row r="86" spans="2:12" ht="12" customHeight="1">
      <c r="B86" s="92"/>
      <c r="C86" s="95" t="s">
        <v>132</v>
      </c>
      <c r="L86" s="92"/>
    </row>
    <row r="87" spans="1:31" s="99" customFormat="1" ht="16.5" customHeight="1">
      <c r="A87" s="96"/>
      <c r="B87" s="97"/>
      <c r="C87" s="96"/>
      <c r="D87" s="96"/>
      <c r="E87" s="425" t="s">
        <v>269</v>
      </c>
      <c r="F87" s="422"/>
      <c r="G87" s="422"/>
      <c r="H87" s="422"/>
      <c r="I87" s="96"/>
      <c r="J87" s="96"/>
      <c r="K87" s="96"/>
      <c r="L87" s="98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1:31" s="99" customFormat="1" ht="12" customHeight="1">
      <c r="A88" s="96"/>
      <c r="B88" s="97"/>
      <c r="C88" s="95" t="s">
        <v>134</v>
      </c>
      <c r="D88" s="96"/>
      <c r="E88" s="96"/>
      <c r="F88" s="96"/>
      <c r="G88" s="96"/>
      <c r="H88" s="96"/>
      <c r="I88" s="96"/>
      <c r="J88" s="96"/>
      <c r="K88" s="96"/>
      <c r="L88" s="98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1:31" s="99" customFormat="1" ht="16.5" customHeight="1">
      <c r="A89" s="96"/>
      <c r="B89" s="97"/>
      <c r="C89" s="96"/>
      <c r="D89" s="96"/>
      <c r="E89" s="421" t="str">
        <f>E11</f>
        <v>SO 03.1 - Park Zborovská rokle - uznatelné náklady</v>
      </c>
      <c r="F89" s="422"/>
      <c r="G89" s="422"/>
      <c r="H89" s="422"/>
      <c r="I89" s="96"/>
      <c r="J89" s="96"/>
      <c r="K89" s="96"/>
      <c r="L89" s="98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1:31" s="99" customFormat="1" ht="6.95" customHeight="1">
      <c r="A90" s="96"/>
      <c r="B90" s="97"/>
      <c r="C90" s="96"/>
      <c r="D90" s="96"/>
      <c r="E90" s="96"/>
      <c r="F90" s="96"/>
      <c r="G90" s="96"/>
      <c r="H90" s="96"/>
      <c r="I90" s="96"/>
      <c r="J90" s="96"/>
      <c r="K90" s="96"/>
      <c r="L90" s="98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1:31" s="99" customFormat="1" ht="12" customHeight="1">
      <c r="A91" s="96"/>
      <c r="B91" s="97"/>
      <c r="C91" s="95" t="s">
        <v>18</v>
      </c>
      <c r="D91" s="96"/>
      <c r="E91" s="96"/>
      <c r="F91" s="100" t="str">
        <f>F14</f>
        <v>Liberec</v>
      </c>
      <c r="G91" s="96"/>
      <c r="H91" s="96"/>
      <c r="I91" s="95" t="s">
        <v>20</v>
      </c>
      <c r="J91" s="132" t="str">
        <f>IF(J14="","",J14)</f>
        <v>vyplň údaj</v>
      </c>
      <c r="K91" s="96"/>
      <c r="L91" s="98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</row>
    <row r="92" spans="1:31" s="99" customFormat="1" ht="6.95" customHeight="1">
      <c r="A92" s="96"/>
      <c r="B92" s="97"/>
      <c r="C92" s="96"/>
      <c r="D92" s="96"/>
      <c r="E92" s="96"/>
      <c r="F92" s="96"/>
      <c r="G92" s="96"/>
      <c r="H92" s="96"/>
      <c r="I92" s="96"/>
      <c r="J92" s="96"/>
      <c r="K92" s="96"/>
      <c r="L92" s="98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</row>
    <row r="93" spans="1:31" s="99" customFormat="1" ht="15.2" customHeight="1">
      <c r="A93" s="96"/>
      <c r="B93" s="97"/>
      <c r="C93" s="95" t="s">
        <v>21</v>
      </c>
      <c r="D93" s="96"/>
      <c r="E93" s="96"/>
      <c r="F93" s="100" t="str">
        <f>E17</f>
        <v>Statutární město Liberec</v>
      </c>
      <c r="G93" s="96"/>
      <c r="H93" s="96"/>
      <c r="I93" s="95" t="s">
        <v>27</v>
      </c>
      <c r="J93" s="133" t="str">
        <f>E23</f>
        <v xml:space="preserve"> </v>
      </c>
      <c r="K93" s="96"/>
      <c r="L93" s="98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</row>
    <row r="94" spans="1:31" s="99" customFormat="1" ht="15.2" customHeight="1">
      <c r="A94" s="96"/>
      <c r="B94" s="97"/>
      <c r="C94" s="95" t="s">
        <v>25</v>
      </c>
      <c r="D94" s="96"/>
      <c r="E94" s="96"/>
      <c r="F94" s="100" t="str">
        <f>IF(E20="","",E20)</f>
        <v>vyplň údaj</v>
      </c>
      <c r="G94" s="96"/>
      <c r="H94" s="96"/>
      <c r="I94" s="95" t="s">
        <v>29</v>
      </c>
      <c r="J94" s="133" t="str">
        <f>E26</f>
        <v xml:space="preserve"> </v>
      </c>
      <c r="K94" s="96"/>
      <c r="L94" s="98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</row>
    <row r="95" spans="1:31" s="99" customFormat="1" ht="10.35" customHeight="1">
      <c r="A95" s="96"/>
      <c r="B95" s="97"/>
      <c r="C95" s="96"/>
      <c r="D95" s="96"/>
      <c r="E95" s="96"/>
      <c r="F95" s="96"/>
      <c r="G95" s="96"/>
      <c r="H95" s="96"/>
      <c r="I95" s="96"/>
      <c r="J95" s="96"/>
      <c r="K95" s="96"/>
      <c r="L95" s="98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</row>
    <row r="96" spans="1:31" s="99" customFormat="1" ht="29.25" customHeight="1">
      <c r="A96" s="96"/>
      <c r="B96" s="97"/>
      <c r="C96" s="134" t="s">
        <v>137</v>
      </c>
      <c r="D96" s="114"/>
      <c r="E96" s="114"/>
      <c r="F96" s="114"/>
      <c r="G96" s="114"/>
      <c r="H96" s="114"/>
      <c r="I96" s="114"/>
      <c r="J96" s="135" t="s">
        <v>138</v>
      </c>
      <c r="K96" s="114"/>
      <c r="L96" s="98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</row>
    <row r="97" spans="1:31" s="99" customFormat="1" ht="10.35" customHeight="1">
      <c r="A97" s="96"/>
      <c r="B97" s="97"/>
      <c r="C97" s="96"/>
      <c r="D97" s="96"/>
      <c r="E97" s="96"/>
      <c r="F97" s="96"/>
      <c r="G97" s="96"/>
      <c r="H97" s="96"/>
      <c r="I97" s="96"/>
      <c r="J97" s="96"/>
      <c r="K97" s="96"/>
      <c r="L97" s="98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</row>
    <row r="98" spans="1:47" s="99" customFormat="1" ht="22.9" customHeight="1">
      <c r="A98" s="96"/>
      <c r="B98" s="97"/>
      <c r="C98" s="136" t="s">
        <v>139</v>
      </c>
      <c r="D98" s="96"/>
      <c r="E98" s="96"/>
      <c r="F98" s="96"/>
      <c r="G98" s="96"/>
      <c r="H98" s="96"/>
      <c r="I98" s="96"/>
      <c r="J98" s="109">
        <f>J125</f>
        <v>0</v>
      </c>
      <c r="K98" s="96"/>
      <c r="L98" s="98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U98" s="89" t="s">
        <v>140</v>
      </c>
    </row>
    <row r="99" spans="2:12" s="137" customFormat="1" ht="24.95" customHeight="1">
      <c r="B99" s="138"/>
      <c r="D99" s="139" t="s">
        <v>141</v>
      </c>
      <c r="E99" s="140"/>
      <c r="F99" s="140"/>
      <c r="G99" s="140"/>
      <c r="H99" s="140"/>
      <c r="I99" s="140"/>
      <c r="J99" s="141">
        <f>J126</f>
        <v>0</v>
      </c>
      <c r="L99" s="138"/>
    </row>
    <row r="100" spans="2:12" s="142" customFormat="1" ht="19.9" customHeight="1">
      <c r="B100" s="143"/>
      <c r="D100" s="144" t="s">
        <v>142</v>
      </c>
      <c r="E100" s="145"/>
      <c r="F100" s="145"/>
      <c r="G100" s="145"/>
      <c r="H100" s="145"/>
      <c r="I100" s="145"/>
      <c r="J100" s="146">
        <f>J127</f>
        <v>0</v>
      </c>
      <c r="L100" s="143"/>
    </row>
    <row r="101" spans="2:12" s="142" customFormat="1" ht="19.9" customHeight="1">
      <c r="B101" s="143"/>
      <c r="D101" s="144" t="s">
        <v>143</v>
      </c>
      <c r="E101" s="145"/>
      <c r="F101" s="145"/>
      <c r="G101" s="145"/>
      <c r="H101" s="145"/>
      <c r="I101" s="145"/>
      <c r="J101" s="146">
        <f>J142</f>
        <v>0</v>
      </c>
      <c r="L101" s="143"/>
    </row>
    <row r="102" spans="2:12" s="142" customFormat="1" ht="19.9" customHeight="1">
      <c r="B102" s="143"/>
      <c r="D102" s="144" t="s">
        <v>144</v>
      </c>
      <c r="E102" s="145"/>
      <c r="F102" s="145"/>
      <c r="G102" s="145"/>
      <c r="H102" s="145"/>
      <c r="I102" s="145"/>
      <c r="J102" s="146">
        <f>J153</f>
        <v>0</v>
      </c>
      <c r="L102" s="143"/>
    </row>
    <row r="103" spans="2:12" s="142" customFormat="1" ht="19.9" customHeight="1">
      <c r="B103" s="143"/>
      <c r="D103" s="144" t="s">
        <v>145</v>
      </c>
      <c r="E103" s="145"/>
      <c r="F103" s="145"/>
      <c r="G103" s="145"/>
      <c r="H103" s="145"/>
      <c r="I103" s="145"/>
      <c r="J103" s="146">
        <f>J159</f>
        <v>0</v>
      </c>
      <c r="L103" s="143"/>
    </row>
    <row r="104" spans="1:31" s="99" customFormat="1" ht="21.75" customHeight="1">
      <c r="A104" s="96"/>
      <c r="B104" s="97"/>
      <c r="C104" s="96"/>
      <c r="D104" s="96"/>
      <c r="E104" s="96"/>
      <c r="F104" s="96"/>
      <c r="G104" s="96"/>
      <c r="H104" s="96"/>
      <c r="I104" s="96"/>
      <c r="J104" s="96"/>
      <c r="K104" s="96"/>
      <c r="L104" s="98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</row>
    <row r="105" spans="1:31" s="99" customFormat="1" ht="6.95" customHeight="1">
      <c r="A105" s="96"/>
      <c r="B105" s="128"/>
      <c r="C105" s="129"/>
      <c r="D105" s="129"/>
      <c r="E105" s="129"/>
      <c r="F105" s="129"/>
      <c r="G105" s="129"/>
      <c r="H105" s="129"/>
      <c r="I105" s="129"/>
      <c r="J105" s="129"/>
      <c r="K105" s="129"/>
      <c r="L105" s="98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</row>
    <row r="109" spans="1:31" s="99" customFormat="1" ht="6.95" customHeight="1">
      <c r="A109" s="96"/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  <c r="L109" s="98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</row>
    <row r="110" spans="1:31" s="99" customFormat="1" ht="24.95" customHeight="1">
      <c r="A110" s="96"/>
      <c r="B110" s="97"/>
      <c r="C110" s="93" t="s">
        <v>146</v>
      </c>
      <c r="D110" s="96"/>
      <c r="E110" s="96"/>
      <c r="F110" s="96"/>
      <c r="G110" s="96"/>
      <c r="H110" s="96"/>
      <c r="I110" s="96"/>
      <c r="J110" s="96"/>
      <c r="K110" s="96"/>
      <c r="L110" s="98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</row>
    <row r="111" spans="1:31" s="99" customFormat="1" ht="6.95" customHeight="1">
      <c r="A111" s="96"/>
      <c r="B111" s="97"/>
      <c r="C111" s="96"/>
      <c r="D111" s="96"/>
      <c r="E111" s="96"/>
      <c r="F111" s="96"/>
      <c r="G111" s="96"/>
      <c r="H111" s="96"/>
      <c r="I111" s="96"/>
      <c r="J111" s="96"/>
      <c r="K111" s="96"/>
      <c r="L111" s="98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</row>
    <row r="112" spans="1:31" s="99" customFormat="1" ht="12" customHeight="1">
      <c r="A112" s="96"/>
      <c r="B112" s="97"/>
      <c r="C112" s="95" t="s">
        <v>14</v>
      </c>
      <c r="D112" s="96"/>
      <c r="E112" s="96"/>
      <c r="F112" s="96"/>
      <c r="G112" s="96"/>
      <c r="H112" s="96"/>
      <c r="I112" s="96"/>
      <c r="J112" s="96"/>
      <c r="K112" s="96"/>
      <c r="L112" s="98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</row>
    <row r="113" spans="1:31" s="99" customFormat="1" ht="16.5" customHeight="1">
      <c r="A113" s="96"/>
      <c r="B113" s="97"/>
      <c r="C113" s="96"/>
      <c r="D113" s="96"/>
      <c r="E113" s="425" t="str">
        <f>E7</f>
        <v>Obnova parkových cest v Liberci</v>
      </c>
      <c r="F113" s="426"/>
      <c r="G113" s="426"/>
      <c r="H113" s="426"/>
      <c r="I113" s="96"/>
      <c r="J113" s="96"/>
      <c r="K113" s="96"/>
      <c r="L113" s="98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</row>
    <row r="114" spans="2:12" ht="12" customHeight="1">
      <c r="B114" s="92"/>
      <c r="C114" s="95" t="s">
        <v>132</v>
      </c>
      <c r="L114" s="92"/>
    </row>
    <row r="115" spans="1:31" s="99" customFormat="1" ht="16.5" customHeight="1">
      <c r="A115" s="96"/>
      <c r="B115" s="97"/>
      <c r="C115" s="96"/>
      <c r="D115" s="96"/>
      <c r="E115" s="425" t="s">
        <v>269</v>
      </c>
      <c r="F115" s="422"/>
      <c r="G115" s="422"/>
      <c r="H115" s="422"/>
      <c r="I115" s="96"/>
      <c r="J115" s="96"/>
      <c r="K115" s="96"/>
      <c r="L115" s="98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</row>
    <row r="116" spans="1:31" s="99" customFormat="1" ht="12" customHeight="1">
      <c r="A116" s="96"/>
      <c r="B116" s="97"/>
      <c r="C116" s="95" t="s">
        <v>134</v>
      </c>
      <c r="D116" s="96"/>
      <c r="E116" s="96"/>
      <c r="F116" s="96"/>
      <c r="G116" s="96"/>
      <c r="H116" s="96"/>
      <c r="I116" s="96"/>
      <c r="J116" s="96"/>
      <c r="K116" s="96"/>
      <c r="L116" s="98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</row>
    <row r="117" spans="1:31" s="99" customFormat="1" ht="16.5" customHeight="1">
      <c r="A117" s="96"/>
      <c r="B117" s="97"/>
      <c r="C117" s="96"/>
      <c r="D117" s="96"/>
      <c r="E117" s="421" t="str">
        <f>E11</f>
        <v>SO 03.1 - Park Zborovská rokle - uznatelné náklady</v>
      </c>
      <c r="F117" s="422"/>
      <c r="G117" s="422"/>
      <c r="H117" s="422"/>
      <c r="I117" s="96"/>
      <c r="J117" s="96"/>
      <c r="K117" s="96"/>
      <c r="L117" s="98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</row>
    <row r="118" spans="1:31" s="99" customFormat="1" ht="6.95" customHeight="1">
      <c r="A118" s="96"/>
      <c r="B118" s="97"/>
      <c r="C118" s="96"/>
      <c r="D118" s="96"/>
      <c r="E118" s="96"/>
      <c r="F118" s="96"/>
      <c r="G118" s="96"/>
      <c r="H118" s="96"/>
      <c r="I118" s="96"/>
      <c r="J118" s="96"/>
      <c r="K118" s="96"/>
      <c r="L118" s="98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</row>
    <row r="119" spans="1:31" s="99" customFormat="1" ht="12" customHeight="1">
      <c r="A119" s="96"/>
      <c r="B119" s="97"/>
      <c r="C119" s="95" t="s">
        <v>18</v>
      </c>
      <c r="D119" s="96"/>
      <c r="E119" s="96"/>
      <c r="F119" s="100" t="str">
        <f>F14</f>
        <v>Liberec</v>
      </c>
      <c r="G119" s="96"/>
      <c r="H119" s="96"/>
      <c r="I119" s="95" t="s">
        <v>20</v>
      </c>
      <c r="J119" s="132" t="str">
        <f>IF(J14="","",J14)</f>
        <v>vyplň údaj</v>
      </c>
      <c r="K119" s="96"/>
      <c r="L119" s="98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</row>
    <row r="120" spans="1:31" s="99" customFormat="1" ht="6.95" customHeight="1">
      <c r="A120" s="96"/>
      <c r="B120" s="97"/>
      <c r="C120" s="96"/>
      <c r="D120" s="96"/>
      <c r="E120" s="96"/>
      <c r="F120" s="96"/>
      <c r="G120" s="96"/>
      <c r="H120" s="96"/>
      <c r="I120" s="96"/>
      <c r="J120" s="96"/>
      <c r="K120" s="96"/>
      <c r="L120" s="98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</row>
    <row r="121" spans="1:31" s="99" customFormat="1" ht="15.2" customHeight="1">
      <c r="A121" s="96"/>
      <c r="B121" s="97"/>
      <c r="C121" s="95" t="s">
        <v>21</v>
      </c>
      <c r="D121" s="96"/>
      <c r="E121" s="96"/>
      <c r="F121" s="100" t="str">
        <f>E17</f>
        <v>Statutární město Liberec</v>
      </c>
      <c r="G121" s="96"/>
      <c r="H121" s="96"/>
      <c r="I121" s="95" t="s">
        <v>27</v>
      </c>
      <c r="J121" s="133" t="str">
        <f>E23</f>
        <v xml:space="preserve"> </v>
      </c>
      <c r="K121" s="96"/>
      <c r="L121" s="98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</row>
    <row r="122" spans="1:31" s="99" customFormat="1" ht="15.2" customHeight="1">
      <c r="A122" s="96"/>
      <c r="B122" s="97"/>
      <c r="C122" s="95" t="s">
        <v>25</v>
      </c>
      <c r="D122" s="96"/>
      <c r="E122" s="96"/>
      <c r="F122" s="100" t="str">
        <f>IF(E20="","",E20)</f>
        <v>vyplň údaj</v>
      </c>
      <c r="G122" s="96"/>
      <c r="H122" s="96"/>
      <c r="I122" s="95" t="s">
        <v>29</v>
      </c>
      <c r="J122" s="133" t="str">
        <f>E26</f>
        <v xml:space="preserve"> </v>
      </c>
      <c r="K122" s="96"/>
      <c r="L122" s="98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</row>
    <row r="123" spans="1:31" s="99" customFormat="1" ht="10.35" customHeight="1">
      <c r="A123" s="96"/>
      <c r="B123" s="97"/>
      <c r="C123" s="96"/>
      <c r="D123" s="96"/>
      <c r="E123" s="96"/>
      <c r="F123" s="96"/>
      <c r="G123" s="96"/>
      <c r="H123" s="96"/>
      <c r="I123" s="96"/>
      <c r="J123" s="96"/>
      <c r="K123" s="96"/>
      <c r="L123" s="98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</row>
    <row r="124" spans="1:31" s="157" customFormat="1" ht="29.25" customHeight="1">
      <c r="A124" s="147"/>
      <c r="B124" s="148"/>
      <c r="C124" s="149" t="s">
        <v>147</v>
      </c>
      <c r="D124" s="150" t="s">
        <v>56</v>
      </c>
      <c r="E124" s="150" t="s">
        <v>52</v>
      </c>
      <c r="F124" s="150" t="s">
        <v>53</v>
      </c>
      <c r="G124" s="150" t="s">
        <v>148</v>
      </c>
      <c r="H124" s="150" t="s">
        <v>149</v>
      </c>
      <c r="I124" s="150" t="s">
        <v>150</v>
      </c>
      <c r="J124" s="151" t="s">
        <v>138</v>
      </c>
      <c r="K124" s="152" t="s">
        <v>151</v>
      </c>
      <c r="L124" s="153"/>
      <c r="M124" s="154" t="s">
        <v>1</v>
      </c>
      <c r="N124" s="155" t="s">
        <v>35</v>
      </c>
      <c r="O124" s="155" t="s">
        <v>152</v>
      </c>
      <c r="P124" s="155" t="s">
        <v>153</v>
      </c>
      <c r="Q124" s="155" t="s">
        <v>154</v>
      </c>
      <c r="R124" s="155" t="s">
        <v>155</v>
      </c>
      <c r="S124" s="155" t="s">
        <v>156</v>
      </c>
      <c r="T124" s="156" t="s">
        <v>157</v>
      </c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</row>
    <row r="125" spans="1:63" s="99" customFormat="1" ht="22.9" customHeight="1">
      <c r="A125" s="96"/>
      <c r="B125" s="97"/>
      <c r="C125" s="158" t="s">
        <v>158</v>
      </c>
      <c r="D125" s="96"/>
      <c r="E125" s="96"/>
      <c r="F125" s="96"/>
      <c r="G125" s="96"/>
      <c r="H125" s="96"/>
      <c r="I125" s="96"/>
      <c r="J125" s="159">
        <f>BK125</f>
        <v>0</v>
      </c>
      <c r="K125" s="96"/>
      <c r="L125" s="97"/>
      <c r="M125" s="160"/>
      <c r="N125" s="161"/>
      <c r="O125" s="107"/>
      <c r="P125" s="162">
        <f>P126</f>
        <v>90.24607</v>
      </c>
      <c r="Q125" s="107"/>
      <c r="R125" s="162">
        <f>R126</f>
        <v>61.0199824</v>
      </c>
      <c r="S125" s="107"/>
      <c r="T125" s="163">
        <f>T126</f>
        <v>29.2604</v>
      </c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T125" s="89" t="s">
        <v>70</v>
      </c>
      <c r="AU125" s="89" t="s">
        <v>140</v>
      </c>
      <c r="BK125" s="164">
        <f>BK126</f>
        <v>0</v>
      </c>
    </row>
    <row r="126" spans="2:63" s="165" customFormat="1" ht="25.9" customHeight="1">
      <c r="B126" s="166"/>
      <c r="D126" s="167" t="s">
        <v>70</v>
      </c>
      <c r="E126" s="168" t="s">
        <v>159</v>
      </c>
      <c r="F126" s="168" t="s">
        <v>160</v>
      </c>
      <c r="J126" s="169">
        <f>BK126</f>
        <v>0</v>
      </c>
      <c r="L126" s="166"/>
      <c r="M126" s="170"/>
      <c r="N126" s="171"/>
      <c r="O126" s="171"/>
      <c r="P126" s="172">
        <f>P127+P142+P153+P159</f>
        <v>90.24607</v>
      </c>
      <c r="Q126" s="171"/>
      <c r="R126" s="172">
        <f>R127+R142+R153+R159</f>
        <v>61.0199824</v>
      </c>
      <c r="S126" s="171"/>
      <c r="T126" s="173">
        <f>T127+T142+T153+T159</f>
        <v>29.2604</v>
      </c>
      <c r="AR126" s="167" t="s">
        <v>78</v>
      </c>
      <c r="AT126" s="174" t="s">
        <v>70</v>
      </c>
      <c r="AU126" s="174" t="s">
        <v>71</v>
      </c>
      <c r="AY126" s="167" t="s">
        <v>161</v>
      </c>
      <c r="BK126" s="175">
        <f>BK127+BK142+BK153+BK159</f>
        <v>0</v>
      </c>
    </row>
    <row r="127" spans="2:63" s="165" customFormat="1" ht="22.9" customHeight="1">
      <c r="B127" s="166"/>
      <c r="D127" s="167" t="s">
        <v>70</v>
      </c>
      <c r="E127" s="176" t="s">
        <v>78</v>
      </c>
      <c r="F127" s="176" t="s">
        <v>162</v>
      </c>
      <c r="J127" s="177">
        <f>BK127</f>
        <v>0</v>
      </c>
      <c r="L127" s="166"/>
      <c r="M127" s="170"/>
      <c r="N127" s="171"/>
      <c r="O127" s="171"/>
      <c r="P127" s="172">
        <f>SUM(P128:P141)</f>
        <v>72.58865</v>
      </c>
      <c r="Q127" s="171"/>
      <c r="R127" s="172">
        <f>SUM(R128:R141)</f>
        <v>0</v>
      </c>
      <c r="S127" s="171"/>
      <c r="T127" s="173">
        <f>SUM(T128:T141)</f>
        <v>29.2604</v>
      </c>
      <c r="AR127" s="167" t="s">
        <v>78</v>
      </c>
      <c r="AT127" s="174" t="s">
        <v>70</v>
      </c>
      <c r="AU127" s="174" t="s">
        <v>78</v>
      </c>
      <c r="AY127" s="167" t="s">
        <v>161</v>
      </c>
      <c r="BK127" s="175">
        <f>SUM(BK128:BK141)</f>
        <v>0</v>
      </c>
    </row>
    <row r="128" spans="1:65" s="99" customFormat="1" ht="55.5" customHeight="1">
      <c r="A128" s="96"/>
      <c r="B128" s="97"/>
      <c r="C128" s="178" t="s">
        <v>78</v>
      </c>
      <c r="D128" s="178" t="s">
        <v>163</v>
      </c>
      <c r="E128" s="179" t="s">
        <v>271</v>
      </c>
      <c r="F128" s="180" t="s">
        <v>272</v>
      </c>
      <c r="G128" s="181" t="s">
        <v>166</v>
      </c>
      <c r="H128" s="182">
        <v>110.25</v>
      </c>
      <c r="I128" s="377">
        <v>0</v>
      </c>
      <c r="J128" s="183">
        <f>ROUND(I128*H128,2)</f>
        <v>0</v>
      </c>
      <c r="K128" s="184"/>
      <c r="L128" s="97"/>
      <c r="M128" s="185" t="s">
        <v>1</v>
      </c>
      <c r="N128" s="186" t="s">
        <v>36</v>
      </c>
      <c r="O128" s="187">
        <v>0.463</v>
      </c>
      <c r="P128" s="187">
        <f>O128*H128</f>
        <v>51.045750000000005</v>
      </c>
      <c r="Q128" s="187">
        <v>0</v>
      </c>
      <c r="R128" s="187">
        <f>Q128*H128</f>
        <v>0</v>
      </c>
      <c r="S128" s="187">
        <v>0.085</v>
      </c>
      <c r="T128" s="188">
        <f>S128*H128</f>
        <v>9.37125</v>
      </c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R128" s="189" t="s">
        <v>167</v>
      </c>
      <c r="AT128" s="189" t="s">
        <v>163</v>
      </c>
      <c r="AU128" s="189" t="s">
        <v>80</v>
      </c>
      <c r="AY128" s="89" t="s">
        <v>161</v>
      </c>
      <c r="BE128" s="190">
        <f>IF(N128="základní",J128,0)</f>
        <v>0</v>
      </c>
      <c r="BF128" s="190">
        <f>IF(N128="snížená",J128,0)</f>
        <v>0</v>
      </c>
      <c r="BG128" s="190">
        <f>IF(N128="zákl. přenesená",J128,0)</f>
        <v>0</v>
      </c>
      <c r="BH128" s="190">
        <f>IF(N128="sníž. přenesená",J128,0)</f>
        <v>0</v>
      </c>
      <c r="BI128" s="190">
        <f>IF(N128="nulová",J128,0)</f>
        <v>0</v>
      </c>
      <c r="BJ128" s="89" t="s">
        <v>78</v>
      </c>
      <c r="BK128" s="190">
        <f>ROUND(I128*H128,2)</f>
        <v>0</v>
      </c>
      <c r="BL128" s="89" t="s">
        <v>167</v>
      </c>
      <c r="BM128" s="189" t="s">
        <v>273</v>
      </c>
    </row>
    <row r="129" spans="2:51" s="191" customFormat="1" ht="22.5">
      <c r="B129" s="192"/>
      <c r="D129" s="193" t="s">
        <v>169</v>
      </c>
      <c r="E129" s="194" t="s">
        <v>1</v>
      </c>
      <c r="F129" s="195" t="s">
        <v>170</v>
      </c>
      <c r="H129" s="194" t="s">
        <v>1</v>
      </c>
      <c r="L129" s="192"/>
      <c r="M129" s="196"/>
      <c r="N129" s="197"/>
      <c r="O129" s="197"/>
      <c r="P129" s="197"/>
      <c r="Q129" s="197"/>
      <c r="R129" s="197"/>
      <c r="S129" s="197"/>
      <c r="T129" s="198"/>
      <c r="AT129" s="194" t="s">
        <v>169</v>
      </c>
      <c r="AU129" s="194" t="s">
        <v>80</v>
      </c>
      <c r="AV129" s="191" t="s">
        <v>78</v>
      </c>
      <c r="AW129" s="191" t="s">
        <v>28</v>
      </c>
      <c r="AX129" s="191" t="s">
        <v>71</v>
      </c>
      <c r="AY129" s="194" t="s">
        <v>161</v>
      </c>
    </row>
    <row r="130" spans="2:51" s="191" customFormat="1" ht="12">
      <c r="B130" s="192"/>
      <c r="D130" s="193" t="s">
        <v>169</v>
      </c>
      <c r="E130" s="194" t="s">
        <v>1</v>
      </c>
      <c r="F130" s="195" t="s">
        <v>171</v>
      </c>
      <c r="H130" s="194" t="s">
        <v>1</v>
      </c>
      <c r="L130" s="192"/>
      <c r="M130" s="196"/>
      <c r="N130" s="197"/>
      <c r="O130" s="197"/>
      <c r="P130" s="197"/>
      <c r="Q130" s="197"/>
      <c r="R130" s="197"/>
      <c r="S130" s="197"/>
      <c r="T130" s="198"/>
      <c r="AT130" s="194" t="s">
        <v>169</v>
      </c>
      <c r="AU130" s="194" t="s">
        <v>80</v>
      </c>
      <c r="AV130" s="191" t="s">
        <v>78</v>
      </c>
      <c r="AW130" s="191" t="s">
        <v>28</v>
      </c>
      <c r="AX130" s="191" t="s">
        <v>71</v>
      </c>
      <c r="AY130" s="194" t="s">
        <v>161</v>
      </c>
    </row>
    <row r="131" spans="2:51" s="199" customFormat="1" ht="12">
      <c r="B131" s="200"/>
      <c r="D131" s="193" t="s">
        <v>169</v>
      </c>
      <c r="E131" s="201" t="s">
        <v>1</v>
      </c>
      <c r="F131" s="202" t="s">
        <v>274</v>
      </c>
      <c r="H131" s="203">
        <v>110.25</v>
      </c>
      <c r="L131" s="200"/>
      <c r="M131" s="204"/>
      <c r="N131" s="205"/>
      <c r="O131" s="205"/>
      <c r="P131" s="205"/>
      <c r="Q131" s="205"/>
      <c r="R131" s="205"/>
      <c r="S131" s="205"/>
      <c r="T131" s="206"/>
      <c r="AT131" s="201" t="s">
        <v>169</v>
      </c>
      <c r="AU131" s="201" t="s">
        <v>80</v>
      </c>
      <c r="AV131" s="199" t="s">
        <v>80</v>
      </c>
      <c r="AW131" s="199" t="s">
        <v>28</v>
      </c>
      <c r="AX131" s="199" t="s">
        <v>78</v>
      </c>
      <c r="AY131" s="201" t="s">
        <v>161</v>
      </c>
    </row>
    <row r="132" spans="1:65" s="99" customFormat="1" ht="66.75" customHeight="1">
      <c r="A132" s="96"/>
      <c r="B132" s="97"/>
      <c r="C132" s="178" t="s">
        <v>80</v>
      </c>
      <c r="D132" s="178" t="s">
        <v>163</v>
      </c>
      <c r="E132" s="179" t="s">
        <v>207</v>
      </c>
      <c r="F132" s="180" t="s">
        <v>208</v>
      </c>
      <c r="G132" s="181" t="s">
        <v>166</v>
      </c>
      <c r="H132" s="182">
        <v>233.99</v>
      </c>
      <c r="I132" s="377">
        <v>0</v>
      </c>
      <c r="J132" s="183">
        <f>ROUND(I132*H132,2)</f>
        <v>0</v>
      </c>
      <c r="K132" s="184"/>
      <c r="L132" s="97"/>
      <c r="M132" s="185" t="s">
        <v>1</v>
      </c>
      <c r="N132" s="186" t="s">
        <v>36</v>
      </c>
      <c r="O132" s="187">
        <v>0.07</v>
      </c>
      <c r="P132" s="187">
        <f>O132*H132</f>
        <v>16.3793</v>
      </c>
      <c r="Q132" s="187">
        <v>0</v>
      </c>
      <c r="R132" s="187">
        <f>Q132*H132</f>
        <v>0</v>
      </c>
      <c r="S132" s="187">
        <v>0.085</v>
      </c>
      <c r="T132" s="188">
        <f>S132*H132</f>
        <v>19.88915</v>
      </c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R132" s="189" t="s">
        <v>167</v>
      </c>
      <c r="AT132" s="189" t="s">
        <v>163</v>
      </c>
      <c r="AU132" s="189" t="s">
        <v>80</v>
      </c>
      <c r="AY132" s="89" t="s">
        <v>161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89" t="s">
        <v>78</v>
      </c>
      <c r="BK132" s="190">
        <f>ROUND(I132*H132,2)</f>
        <v>0</v>
      </c>
      <c r="BL132" s="89" t="s">
        <v>167</v>
      </c>
      <c r="BM132" s="189" t="s">
        <v>275</v>
      </c>
    </row>
    <row r="133" spans="2:51" s="191" customFormat="1" ht="22.5">
      <c r="B133" s="192"/>
      <c r="D133" s="193" t="s">
        <v>169</v>
      </c>
      <c r="E133" s="194" t="s">
        <v>1</v>
      </c>
      <c r="F133" s="195" t="s">
        <v>170</v>
      </c>
      <c r="H133" s="194" t="s">
        <v>1</v>
      </c>
      <c r="L133" s="192"/>
      <c r="M133" s="196"/>
      <c r="N133" s="197"/>
      <c r="O133" s="197"/>
      <c r="P133" s="197"/>
      <c r="Q133" s="197"/>
      <c r="R133" s="197"/>
      <c r="S133" s="197"/>
      <c r="T133" s="198"/>
      <c r="AT133" s="194" t="s">
        <v>169</v>
      </c>
      <c r="AU133" s="194" t="s">
        <v>80</v>
      </c>
      <c r="AV133" s="191" t="s">
        <v>78</v>
      </c>
      <c r="AW133" s="191" t="s">
        <v>28</v>
      </c>
      <c r="AX133" s="191" t="s">
        <v>71</v>
      </c>
      <c r="AY133" s="194" t="s">
        <v>161</v>
      </c>
    </row>
    <row r="134" spans="2:51" s="191" customFormat="1" ht="12">
      <c r="B134" s="192"/>
      <c r="D134" s="193" t="s">
        <v>169</v>
      </c>
      <c r="E134" s="194" t="s">
        <v>1</v>
      </c>
      <c r="F134" s="195" t="s">
        <v>276</v>
      </c>
      <c r="H134" s="194" t="s">
        <v>1</v>
      </c>
      <c r="L134" s="192"/>
      <c r="M134" s="196"/>
      <c r="N134" s="197"/>
      <c r="O134" s="197"/>
      <c r="P134" s="197"/>
      <c r="Q134" s="197"/>
      <c r="R134" s="197"/>
      <c r="S134" s="197"/>
      <c r="T134" s="198"/>
      <c r="AT134" s="194" t="s">
        <v>169</v>
      </c>
      <c r="AU134" s="194" t="s">
        <v>80</v>
      </c>
      <c r="AV134" s="191" t="s">
        <v>78</v>
      </c>
      <c r="AW134" s="191" t="s">
        <v>28</v>
      </c>
      <c r="AX134" s="191" t="s">
        <v>71</v>
      </c>
      <c r="AY134" s="194" t="s">
        <v>161</v>
      </c>
    </row>
    <row r="135" spans="2:51" s="199" customFormat="1" ht="12">
      <c r="B135" s="200"/>
      <c r="D135" s="193" t="s">
        <v>169</v>
      </c>
      <c r="E135" s="201" t="s">
        <v>1</v>
      </c>
      <c r="F135" s="202" t="s">
        <v>277</v>
      </c>
      <c r="H135" s="203">
        <v>79.55</v>
      </c>
      <c r="L135" s="200"/>
      <c r="M135" s="204"/>
      <c r="N135" s="205"/>
      <c r="O135" s="205"/>
      <c r="P135" s="205"/>
      <c r="Q135" s="205"/>
      <c r="R135" s="205"/>
      <c r="S135" s="205"/>
      <c r="T135" s="206"/>
      <c r="AT135" s="201" t="s">
        <v>169</v>
      </c>
      <c r="AU135" s="201" t="s">
        <v>80</v>
      </c>
      <c r="AV135" s="199" t="s">
        <v>80</v>
      </c>
      <c r="AW135" s="199" t="s">
        <v>28</v>
      </c>
      <c r="AX135" s="199" t="s">
        <v>71</v>
      </c>
      <c r="AY135" s="201" t="s">
        <v>161</v>
      </c>
    </row>
    <row r="136" spans="2:51" s="199" customFormat="1" ht="12">
      <c r="B136" s="200"/>
      <c r="D136" s="193" t="s">
        <v>169</v>
      </c>
      <c r="E136" s="201" t="s">
        <v>1</v>
      </c>
      <c r="F136" s="202" t="s">
        <v>278</v>
      </c>
      <c r="H136" s="203">
        <v>37.44</v>
      </c>
      <c r="L136" s="200"/>
      <c r="M136" s="204"/>
      <c r="N136" s="205"/>
      <c r="O136" s="205"/>
      <c r="P136" s="205"/>
      <c r="Q136" s="205"/>
      <c r="R136" s="205"/>
      <c r="S136" s="205"/>
      <c r="T136" s="206"/>
      <c r="AT136" s="201" t="s">
        <v>169</v>
      </c>
      <c r="AU136" s="201" t="s">
        <v>80</v>
      </c>
      <c r="AV136" s="199" t="s">
        <v>80</v>
      </c>
      <c r="AW136" s="199" t="s">
        <v>28</v>
      </c>
      <c r="AX136" s="199" t="s">
        <v>71</v>
      </c>
      <c r="AY136" s="201" t="s">
        <v>161</v>
      </c>
    </row>
    <row r="137" spans="2:51" s="199" customFormat="1" ht="12">
      <c r="B137" s="200"/>
      <c r="D137" s="193" t="s">
        <v>169</v>
      </c>
      <c r="E137" s="201" t="s">
        <v>1</v>
      </c>
      <c r="F137" s="202" t="s">
        <v>279</v>
      </c>
      <c r="H137" s="203">
        <v>36</v>
      </c>
      <c r="L137" s="200"/>
      <c r="M137" s="204"/>
      <c r="N137" s="205"/>
      <c r="O137" s="205"/>
      <c r="P137" s="205"/>
      <c r="Q137" s="205"/>
      <c r="R137" s="205"/>
      <c r="S137" s="205"/>
      <c r="T137" s="206"/>
      <c r="AT137" s="201" t="s">
        <v>169</v>
      </c>
      <c r="AU137" s="201" t="s">
        <v>80</v>
      </c>
      <c r="AV137" s="199" t="s">
        <v>80</v>
      </c>
      <c r="AW137" s="199" t="s">
        <v>28</v>
      </c>
      <c r="AX137" s="199" t="s">
        <v>71</v>
      </c>
      <c r="AY137" s="201" t="s">
        <v>161</v>
      </c>
    </row>
    <row r="138" spans="2:51" s="199" customFormat="1" ht="12">
      <c r="B138" s="200"/>
      <c r="D138" s="193" t="s">
        <v>169</v>
      </c>
      <c r="E138" s="201" t="s">
        <v>1</v>
      </c>
      <c r="F138" s="202" t="s">
        <v>280</v>
      </c>
      <c r="H138" s="203">
        <v>81</v>
      </c>
      <c r="L138" s="200"/>
      <c r="M138" s="204"/>
      <c r="N138" s="205"/>
      <c r="O138" s="205"/>
      <c r="P138" s="205"/>
      <c r="Q138" s="205"/>
      <c r="R138" s="205"/>
      <c r="S138" s="205"/>
      <c r="T138" s="206"/>
      <c r="AT138" s="201" t="s">
        <v>169</v>
      </c>
      <c r="AU138" s="201" t="s">
        <v>80</v>
      </c>
      <c r="AV138" s="199" t="s">
        <v>80</v>
      </c>
      <c r="AW138" s="199" t="s">
        <v>28</v>
      </c>
      <c r="AX138" s="199" t="s">
        <v>71</v>
      </c>
      <c r="AY138" s="201" t="s">
        <v>161</v>
      </c>
    </row>
    <row r="139" spans="2:51" s="207" customFormat="1" ht="12">
      <c r="B139" s="208"/>
      <c r="D139" s="193" t="s">
        <v>169</v>
      </c>
      <c r="E139" s="209" t="s">
        <v>1</v>
      </c>
      <c r="F139" s="210" t="s">
        <v>174</v>
      </c>
      <c r="H139" s="211">
        <v>233.99</v>
      </c>
      <c r="L139" s="208"/>
      <c r="M139" s="212"/>
      <c r="N139" s="213"/>
      <c r="O139" s="213"/>
      <c r="P139" s="213"/>
      <c r="Q139" s="213"/>
      <c r="R139" s="213"/>
      <c r="S139" s="213"/>
      <c r="T139" s="214"/>
      <c r="AT139" s="209" t="s">
        <v>169</v>
      </c>
      <c r="AU139" s="209" t="s">
        <v>80</v>
      </c>
      <c r="AV139" s="207" t="s">
        <v>167</v>
      </c>
      <c r="AW139" s="207" t="s">
        <v>28</v>
      </c>
      <c r="AX139" s="207" t="s">
        <v>78</v>
      </c>
      <c r="AY139" s="209" t="s">
        <v>161</v>
      </c>
    </row>
    <row r="140" spans="1:65" s="99" customFormat="1" ht="24.2" customHeight="1">
      <c r="A140" s="96"/>
      <c r="B140" s="97"/>
      <c r="C140" s="178" t="s">
        <v>180</v>
      </c>
      <c r="D140" s="178" t="s">
        <v>163</v>
      </c>
      <c r="E140" s="179" t="s">
        <v>175</v>
      </c>
      <c r="F140" s="180" t="s">
        <v>176</v>
      </c>
      <c r="G140" s="181" t="s">
        <v>166</v>
      </c>
      <c r="H140" s="182">
        <v>344.24</v>
      </c>
      <c r="I140" s="377">
        <v>0</v>
      </c>
      <c r="J140" s="183">
        <f>ROUND(I140*H140,2)</f>
        <v>0</v>
      </c>
      <c r="K140" s="184"/>
      <c r="L140" s="97"/>
      <c r="M140" s="185" t="s">
        <v>1</v>
      </c>
      <c r="N140" s="186" t="s">
        <v>36</v>
      </c>
      <c r="O140" s="187">
        <v>0.015</v>
      </c>
      <c r="P140" s="187">
        <f>O140*H140</f>
        <v>5.1636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R140" s="189" t="s">
        <v>167</v>
      </c>
      <c r="AT140" s="189" t="s">
        <v>163</v>
      </c>
      <c r="AU140" s="189" t="s">
        <v>80</v>
      </c>
      <c r="AY140" s="89" t="s">
        <v>161</v>
      </c>
      <c r="BE140" s="190">
        <f>IF(N140="základní",J140,0)</f>
        <v>0</v>
      </c>
      <c r="BF140" s="190">
        <f>IF(N140="snížená",J140,0)</f>
        <v>0</v>
      </c>
      <c r="BG140" s="190">
        <f>IF(N140="zákl. přenesená",J140,0)</f>
        <v>0</v>
      </c>
      <c r="BH140" s="190">
        <f>IF(N140="sníž. přenesená",J140,0)</f>
        <v>0</v>
      </c>
      <c r="BI140" s="190">
        <f>IF(N140="nulová",J140,0)</f>
        <v>0</v>
      </c>
      <c r="BJ140" s="89" t="s">
        <v>78</v>
      </c>
      <c r="BK140" s="190">
        <f>ROUND(I140*H140,2)</f>
        <v>0</v>
      </c>
      <c r="BL140" s="89" t="s">
        <v>167</v>
      </c>
      <c r="BM140" s="189" t="s">
        <v>281</v>
      </c>
    </row>
    <row r="141" spans="2:51" s="199" customFormat="1" ht="12">
      <c r="B141" s="200"/>
      <c r="D141" s="193" t="s">
        <v>169</v>
      </c>
      <c r="E141" s="201" t="s">
        <v>1</v>
      </c>
      <c r="F141" s="202" t="s">
        <v>282</v>
      </c>
      <c r="H141" s="203">
        <v>344.24</v>
      </c>
      <c r="L141" s="200"/>
      <c r="M141" s="204"/>
      <c r="N141" s="205"/>
      <c r="O141" s="205"/>
      <c r="P141" s="205"/>
      <c r="Q141" s="205"/>
      <c r="R141" s="205"/>
      <c r="S141" s="205"/>
      <c r="T141" s="206"/>
      <c r="AT141" s="201" t="s">
        <v>169</v>
      </c>
      <c r="AU141" s="201" t="s">
        <v>80</v>
      </c>
      <c r="AV141" s="199" t="s">
        <v>80</v>
      </c>
      <c r="AW141" s="199" t="s">
        <v>28</v>
      </c>
      <c r="AX141" s="199" t="s">
        <v>78</v>
      </c>
      <c r="AY141" s="201" t="s">
        <v>161</v>
      </c>
    </row>
    <row r="142" spans="2:63" s="165" customFormat="1" ht="22.9" customHeight="1">
      <c r="B142" s="166"/>
      <c r="D142" s="167" t="s">
        <v>70</v>
      </c>
      <c r="E142" s="176" t="s">
        <v>178</v>
      </c>
      <c r="F142" s="176" t="s">
        <v>179</v>
      </c>
      <c r="J142" s="177">
        <f>BK142</f>
        <v>0</v>
      </c>
      <c r="L142" s="166"/>
      <c r="M142" s="170"/>
      <c r="N142" s="171"/>
      <c r="O142" s="171"/>
      <c r="P142" s="172">
        <f>SUM(P143:P152)</f>
        <v>7.57328</v>
      </c>
      <c r="Q142" s="171"/>
      <c r="R142" s="172">
        <f>SUM(R143:R152)</f>
        <v>61.0199824</v>
      </c>
      <c r="S142" s="171"/>
      <c r="T142" s="173">
        <f>SUM(T143:T152)</f>
        <v>0</v>
      </c>
      <c r="AR142" s="167" t="s">
        <v>78</v>
      </c>
      <c r="AT142" s="174" t="s">
        <v>70</v>
      </c>
      <c r="AU142" s="174" t="s">
        <v>78</v>
      </c>
      <c r="AY142" s="167" t="s">
        <v>161</v>
      </c>
      <c r="BK142" s="175">
        <f>SUM(BK143:BK152)</f>
        <v>0</v>
      </c>
    </row>
    <row r="143" spans="1:65" s="99" customFormat="1" ht="66.75" customHeight="1">
      <c r="A143" s="96"/>
      <c r="B143" s="97"/>
      <c r="C143" s="178" t="s">
        <v>167</v>
      </c>
      <c r="D143" s="178" t="s">
        <v>163</v>
      </c>
      <c r="E143" s="179" t="s">
        <v>181</v>
      </c>
      <c r="F143" s="180" t="s">
        <v>182</v>
      </c>
      <c r="G143" s="181" t="s">
        <v>166</v>
      </c>
      <c r="H143" s="182">
        <v>344.24</v>
      </c>
      <c r="I143" s="377">
        <v>0</v>
      </c>
      <c r="J143" s="183">
        <f>ROUND(I143*H143,2)</f>
        <v>0</v>
      </c>
      <c r="K143" s="184"/>
      <c r="L143" s="97"/>
      <c r="M143" s="185" t="s">
        <v>1</v>
      </c>
      <c r="N143" s="186" t="s">
        <v>36</v>
      </c>
      <c r="O143" s="187">
        <v>0.022</v>
      </c>
      <c r="P143" s="187">
        <f>O143*H143</f>
        <v>7.57328</v>
      </c>
      <c r="Q143" s="187">
        <v>0.17726</v>
      </c>
      <c r="R143" s="187">
        <f>Q143*H143</f>
        <v>61.0199824</v>
      </c>
      <c r="S143" s="187">
        <v>0</v>
      </c>
      <c r="T143" s="188">
        <f>S143*H143</f>
        <v>0</v>
      </c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R143" s="189" t="s">
        <v>167</v>
      </c>
      <c r="AT143" s="189" t="s">
        <v>163</v>
      </c>
      <c r="AU143" s="189" t="s">
        <v>80</v>
      </c>
      <c r="AY143" s="89" t="s">
        <v>161</v>
      </c>
      <c r="BE143" s="190">
        <f>IF(N143="základní",J143,0)</f>
        <v>0</v>
      </c>
      <c r="BF143" s="190">
        <f>IF(N143="snížená",J143,0)</f>
        <v>0</v>
      </c>
      <c r="BG143" s="190">
        <f>IF(N143="zákl. přenesená",J143,0)</f>
        <v>0</v>
      </c>
      <c r="BH143" s="190">
        <f>IF(N143="sníž. přenesená",J143,0)</f>
        <v>0</v>
      </c>
      <c r="BI143" s="190">
        <f>IF(N143="nulová",J143,0)</f>
        <v>0</v>
      </c>
      <c r="BJ143" s="89" t="s">
        <v>78</v>
      </c>
      <c r="BK143" s="190">
        <f>ROUND(I143*H143,2)</f>
        <v>0</v>
      </c>
      <c r="BL143" s="89" t="s">
        <v>167</v>
      </c>
      <c r="BM143" s="189" t="s">
        <v>283</v>
      </c>
    </row>
    <row r="144" spans="2:51" s="191" customFormat="1" ht="12">
      <c r="B144" s="192"/>
      <c r="D144" s="193" t="s">
        <v>169</v>
      </c>
      <c r="E144" s="194" t="s">
        <v>1</v>
      </c>
      <c r="F144" s="195" t="s">
        <v>184</v>
      </c>
      <c r="H144" s="194" t="s">
        <v>1</v>
      </c>
      <c r="L144" s="192"/>
      <c r="M144" s="196"/>
      <c r="N144" s="197"/>
      <c r="O144" s="197"/>
      <c r="P144" s="197"/>
      <c r="Q144" s="197"/>
      <c r="R144" s="197"/>
      <c r="S144" s="197"/>
      <c r="T144" s="198"/>
      <c r="AT144" s="194" t="s">
        <v>169</v>
      </c>
      <c r="AU144" s="194" t="s">
        <v>80</v>
      </c>
      <c r="AV144" s="191" t="s">
        <v>78</v>
      </c>
      <c r="AW144" s="191" t="s">
        <v>28</v>
      </c>
      <c r="AX144" s="191" t="s">
        <v>71</v>
      </c>
      <c r="AY144" s="194" t="s">
        <v>161</v>
      </c>
    </row>
    <row r="145" spans="2:51" s="191" customFormat="1" ht="12">
      <c r="B145" s="192"/>
      <c r="D145" s="193" t="s">
        <v>169</v>
      </c>
      <c r="E145" s="194" t="s">
        <v>1</v>
      </c>
      <c r="F145" s="195" t="s">
        <v>276</v>
      </c>
      <c r="H145" s="194" t="s">
        <v>1</v>
      </c>
      <c r="L145" s="192"/>
      <c r="M145" s="196"/>
      <c r="N145" s="197"/>
      <c r="O145" s="197"/>
      <c r="P145" s="197"/>
      <c r="Q145" s="197"/>
      <c r="R145" s="197"/>
      <c r="S145" s="197"/>
      <c r="T145" s="198"/>
      <c r="AT145" s="194" t="s">
        <v>169</v>
      </c>
      <c r="AU145" s="194" t="s">
        <v>80</v>
      </c>
      <c r="AV145" s="191" t="s">
        <v>78</v>
      </c>
      <c r="AW145" s="191" t="s">
        <v>28</v>
      </c>
      <c r="AX145" s="191" t="s">
        <v>71</v>
      </c>
      <c r="AY145" s="194" t="s">
        <v>161</v>
      </c>
    </row>
    <row r="146" spans="2:51" s="199" customFormat="1" ht="12">
      <c r="B146" s="200"/>
      <c r="D146" s="193" t="s">
        <v>169</v>
      </c>
      <c r="E146" s="201" t="s">
        <v>1</v>
      </c>
      <c r="F146" s="202" t="s">
        <v>277</v>
      </c>
      <c r="H146" s="203">
        <v>79.55</v>
      </c>
      <c r="L146" s="200"/>
      <c r="M146" s="204"/>
      <c r="N146" s="205"/>
      <c r="O146" s="205"/>
      <c r="P146" s="205"/>
      <c r="Q146" s="205"/>
      <c r="R146" s="205"/>
      <c r="S146" s="205"/>
      <c r="T146" s="206"/>
      <c r="AT146" s="201" t="s">
        <v>169</v>
      </c>
      <c r="AU146" s="201" t="s">
        <v>80</v>
      </c>
      <c r="AV146" s="199" t="s">
        <v>80</v>
      </c>
      <c r="AW146" s="199" t="s">
        <v>28</v>
      </c>
      <c r="AX146" s="199" t="s">
        <v>71</v>
      </c>
      <c r="AY146" s="201" t="s">
        <v>161</v>
      </c>
    </row>
    <row r="147" spans="2:51" s="199" customFormat="1" ht="12">
      <c r="B147" s="200"/>
      <c r="D147" s="193" t="s">
        <v>169</v>
      </c>
      <c r="E147" s="201" t="s">
        <v>1</v>
      </c>
      <c r="F147" s="202" t="s">
        <v>278</v>
      </c>
      <c r="H147" s="203">
        <v>37.44</v>
      </c>
      <c r="L147" s="200"/>
      <c r="M147" s="204"/>
      <c r="N147" s="205"/>
      <c r="O147" s="205"/>
      <c r="P147" s="205"/>
      <c r="Q147" s="205"/>
      <c r="R147" s="205"/>
      <c r="S147" s="205"/>
      <c r="T147" s="206"/>
      <c r="AT147" s="201" t="s">
        <v>169</v>
      </c>
      <c r="AU147" s="201" t="s">
        <v>80</v>
      </c>
      <c r="AV147" s="199" t="s">
        <v>80</v>
      </c>
      <c r="AW147" s="199" t="s">
        <v>28</v>
      </c>
      <c r="AX147" s="199" t="s">
        <v>71</v>
      </c>
      <c r="AY147" s="201" t="s">
        <v>161</v>
      </c>
    </row>
    <row r="148" spans="2:51" s="199" customFormat="1" ht="12">
      <c r="B148" s="200"/>
      <c r="D148" s="193" t="s">
        <v>169</v>
      </c>
      <c r="E148" s="201" t="s">
        <v>1</v>
      </c>
      <c r="F148" s="202" t="s">
        <v>279</v>
      </c>
      <c r="H148" s="203">
        <v>36</v>
      </c>
      <c r="L148" s="200"/>
      <c r="M148" s="204"/>
      <c r="N148" s="205"/>
      <c r="O148" s="205"/>
      <c r="P148" s="205"/>
      <c r="Q148" s="205"/>
      <c r="R148" s="205"/>
      <c r="S148" s="205"/>
      <c r="T148" s="206"/>
      <c r="AT148" s="201" t="s">
        <v>169</v>
      </c>
      <c r="AU148" s="201" t="s">
        <v>80</v>
      </c>
      <c r="AV148" s="199" t="s">
        <v>80</v>
      </c>
      <c r="AW148" s="199" t="s">
        <v>28</v>
      </c>
      <c r="AX148" s="199" t="s">
        <v>71</v>
      </c>
      <c r="AY148" s="201" t="s">
        <v>161</v>
      </c>
    </row>
    <row r="149" spans="2:51" s="199" customFormat="1" ht="12">
      <c r="B149" s="200"/>
      <c r="D149" s="193" t="s">
        <v>169</v>
      </c>
      <c r="E149" s="201" t="s">
        <v>1</v>
      </c>
      <c r="F149" s="202" t="s">
        <v>280</v>
      </c>
      <c r="H149" s="203">
        <v>81</v>
      </c>
      <c r="L149" s="200"/>
      <c r="M149" s="204"/>
      <c r="N149" s="205"/>
      <c r="O149" s="205"/>
      <c r="P149" s="205"/>
      <c r="Q149" s="205"/>
      <c r="R149" s="205"/>
      <c r="S149" s="205"/>
      <c r="T149" s="206"/>
      <c r="AT149" s="201" t="s">
        <v>169</v>
      </c>
      <c r="AU149" s="201" t="s">
        <v>80</v>
      </c>
      <c r="AV149" s="199" t="s">
        <v>80</v>
      </c>
      <c r="AW149" s="199" t="s">
        <v>28</v>
      </c>
      <c r="AX149" s="199" t="s">
        <v>71</v>
      </c>
      <c r="AY149" s="201" t="s">
        <v>161</v>
      </c>
    </row>
    <row r="150" spans="2:51" s="191" customFormat="1" ht="12">
      <c r="B150" s="192"/>
      <c r="D150" s="193" t="s">
        <v>169</v>
      </c>
      <c r="E150" s="194" t="s">
        <v>1</v>
      </c>
      <c r="F150" s="195" t="s">
        <v>171</v>
      </c>
      <c r="H150" s="194" t="s">
        <v>1</v>
      </c>
      <c r="L150" s="192"/>
      <c r="M150" s="196"/>
      <c r="N150" s="197"/>
      <c r="O150" s="197"/>
      <c r="P150" s="197"/>
      <c r="Q150" s="197"/>
      <c r="R150" s="197"/>
      <c r="S150" s="197"/>
      <c r="T150" s="198"/>
      <c r="AT150" s="194" t="s">
        <v>169</v>
      </c>
      <c r="AU150" s="194" t="s">
        <v>80</v>
      </c>
      <c r="AV150" s="191" t="s">
        <v>78</v>
      </c>
      <c r="AW150" s="191" t="s">
        <v>28</v>
      </c>
      <c r="AX150" s="191" t="s">
        <v>71</v>
      </c>
      <c r="AY150" s="194" t="s">
        <v>161</v>
      </c>
    </row>
    <row r="151" spans="2:51" s="199" customFormat="1" ht="12">
      <c r="B151" s="200"/>
      <c r="D151" s="193" t="s">
        <v>169</v>
      </c>
      <c r="E151" s="201" t="s">
        <v>1</v>
      </c>
      <c r="F151" s="202" t="s">
        <v>274</v>
      </c>
      <c r="H151" s="203">
        <v>110.25</v>
      </c>
      <c r="L151" s="200"/>
      <c r="M151" s="204"/>
      <c r="N151" s="205"/>
      <c r="O151" s="205"/>
      <c r="P151" s="205"/>
      <c r="Q151" s="205"/>
      <c r="R151" s="205"/>
      <c r="S151" s="205"/>
      <c r="T151" s="206"/>
      <c r="AT151" s="201" t="s">
        <v>169</v>
      </c>
      <c r="AU151" s="201" t="s">
        <v>80</v>
      </c>
      <c r="AV151" s="199" t="s">
        <v>80</v>
      </c>
      <c r="AW151" s="199" t="s">
        <v>28</v>
      </c>
      <c r="AX151" s="199" t="s">
        <v>71</v>
      </c>
      <c r="AY151" s="201" t="s">
        <v>161</v>
      </c>
    </row>
    <row r="152" spans="2:51" s="207" customFormat="1" ht="12">
      <c r="B152" s="208"/>
      <c r="D152" s="193" t="s">
        <v>169</v>
      </c>
      <c r="E152" s="209" t="s">
        <v>1</v>
      </c>
      <c r="F152" s="210" t="s">
        <v>174</v>
      </c>
      <c r="H152" s="211">
        <v>344.24</v>
      </c>
      <c r="L152" s="208"/>
      <c r="M152" s="212"/>
      <c r="N152" s="213"/>
      <c r="O152" s="213"/>
      <c r="P152" s="213"/>
      <c r="Q152" s="213"/>
      <c r="R152" s="213"/>
      <c r="S152" s="213"/>
      <c r="T152" s="214"/>
      <c r="AT152" s="209" t="s">
        <v>169</v>
      </c>
      <c r="AU152" s="209" t="s">
        <v>80</v>
      </c>
      <c r="AV152" s="207" t="s">
        <v>167</v>
      </c>
      <c r="AW152" s="207" t="s">
        <v>28</v>
      </c>
      <c r="AX152" s="207" t="s">
        <v>78</v>
      </c>
      <c r="AY152" s="209" t="s">
        <v>161</v>
      </c>
    </row>
    <row r="153" spans="2:63" s="165" customFormat="1" ht="22.9" customHeight="1">
      <c r="B153" s="166"/>
      <c r="D153" s="167" t="s">
        <v>70</v>
      </c>
      <c r="E153" s="176" t="s">
        <v>185</v>
      </c>
      <c r="F153" s="176" t="s">
        <v>186</v>
      </c>
      <c r="J153" s="177">
        <f>BK153</f>
        <v>0</v>
      </c>
      <c r="L153" s="166"/>
      <c r="M153" s="170"/>
      <c r="N153" s="171"/>
      <c r="O153" s="171"/>
      <c r="P153" s="172">
        <f>SUM(P154:P158)</f>
        <v>6.05682</v>
      </c>
      <c r="Q153" s="171"/>
      <c r="R153" s="172">
        <f>SUM(R154:R158)</f>
        <v>0</v>
      </c>
      <c r="S153" s="171"/>
      <c r="T153" s="173">
        <f>SUM(T154:T158)</f>
        <v>0</v>
      </c>
      <c r="AR153" s="167" t="s">
        <v>78</v>
      </c>
      <c r="AT153" s="174" t="s">
        <v>70</v>
      </c>
      <c r="AU153" s="174" t="s">
        <v>78</v>
      </c>
      <c r="AY153" s="167" t="s">
        <v>161</v>
      </c>
      <c r="BK153" s="175">
        <f>SUM(BK154:BK158)</f>
        <v>0</v>
      </c>
    </row>
    <row r="154" spans="1:65" s="99" customFormat="1" ht="37.9" customHeight="1">
      <c r="A154" s="96"/>
      <c r="B154" s="97"/>
      <c r="C154" s="178" t="s">
        <v>178</v>
      </c>
      <c r="D154" s="178" t="s">
        <v>163</v>
      </c>
      <c r="E154" s="179" t="s">
        <v>187</v>
      </c>
      <c r="F154" s="180" t="s">
        <v>188</v>
      </c>
      <c r="G154" s="181" t="s">
        <v>189</v>
      </c>
      <c r="H154" s="182">
        <v>29.26</v>
      </c>
      <c r="I154" s="377">
        <v>0</v>
      </c>
      <c r="J154" s="183">
        <f>ROUND(I154*H154,2)</f>
        <v>0</v>
      </c>
      <c r="K154" s="184"/>
      <c r="L154" s="97"/>
      <c r="M154" s="185" t="s">
        <v>1</v>
      </c>
      <c r="N154" s="186" t="s">
        <v>36</v>
      </c>
      <c r="O154" s="187">
        <v>0.03</v>
      </c>
      <c r="P154" s="187">
        <f>O154*H154</f>
        <v>0.8778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R154" s="189" t="s">
        <v>167</v>
      </c>
      <c r="AT154" s="189" t="s">
        <v>163</v>
      </c>
      <c r="AU154" s="189" t="s">
        <v>80</v>
      </c>
      <c r="AY154" s="89" t="s">
        <v>161</v>
      </c>
      <c r="BE154" s="190">
        <f>IF(N154="základní",J154,0)</f>
        <v>0</v>
      </c>
      <c r="BF154" s="190">
        <f>IF(N154="snížená",J154,0)</f>
        <v>0</v>
      </c>
      <c r="BG154" s="190">
        <f>IF(N154="zákl. přenesená",J154,0)</f>
        <v>0</v>
      </c>
      <c r="BH154" s="190">
        <f>IF(N154="sníž. přenesená",J154,0)</f>
        <v>0</v>
      </c>
      <c r="BI154" s="190">
        <f>IF(N154="nulová",J154,0)</f>
        <v>0</v>
      </c>
      <c r="BJ154" s="89" t="s">
        <v>78</v>
      </c>
      <c r="BK154" s="190">
        <f>ROUND(I154*H154,2)</f>
        <v>0</v>
      </c>
      <c r="BL154" s="89" t="s">
        <v>167</v>
      </c>
      <c r="BM154" s="189" t="s">
        <v>284</v>
      </c>
    </row>
    <row r="155" spans="1:65" s="99" customFormat="1" ht="37.9" customHeight="1">
      <c r="A155" s="96"/>
      <c r="B155" s="97"/>
      <c r="C155" s="178" t="s">
        <v>196</v>
      </c>
      <c r="D155" s="178" t="s">
        <v>163</v>
      </c>
      <c r="E155" s="179" t="s">
        <v>191</v>
      </c>
      <c r="F155" s="180" t="s">
        <v>192</v>
      </c>
      <c r="G155" s="181" t="s">
        <v>189</v>
      </c>
      <c r="H155" s="182">
        <v>263.34</v>
      </c>
      <c r="I155" s="377">
        <v>0</v>
      </c>
      <c r="J155" s="183">
        <f>ROUND(I155*H155,2)</f>
        <v>0</v>
      </c>
      <c r="K155" s="184"/>
      <c r="L155" s="97"/>
      <c r="M155" s="185" t="s">
        <v>1</v>
      </c>
      <c r="N155" s="186" t="s">
        <v>36</v>
      </c>
      <c r="O155" s="187">
        <v>0.002</v>
      </c>
      <c r="P155" s="187">
        <f>O155*H155</f>
        <v>0.5266799999999999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R155" s="189" t="s">
        <v>167</v>
      </c>
      <c r="AT155" s="189" t="s">
        <v>163</v>
      </c>
      <c r="AU155" s="189" t="s">
        <v>80</v>
      </c>
      <c r="AY155" s="89" t="s">
        <v>161</v>
      </c>
      <c r="BE155" s="190">
        <f>IF(N155="základní",J155,0)</f>
        <v>0</v>
      </c>
      <c r="BF155" s="190">
        <f>IF(N155="snížená",J155,0)</f>
        <v>0</v>
      </c>
      <c r="BG155" s="190">
        <f>IF(N155="zákl. přenesená",J155,0)</f>
        <v>0</v>
      </c>
      <c r="BH155" s="190">
        <f>IF(N155="sníž. přenesená",J155,0)</f>
        <v>0</v>
      </c>
      <c r="BI155" s="190">
        <f>IF(N155="nulová",J155,0)</f>
        <v>0</v>
      </c>
      <c r="BJ155" s="89" t="s">
        <v>78</v>
      </c>
      <c r="BK155" s="190">
        <f>ROUND(I155*H155,2)</f>
        <v>0</v>
      </c>
      <c r="BL155" s="89" t="s">
        <v>167</v>
      </c>
      <c r="BM155" s="189" t="s">
        <v>285</v>
      </c>
    </row>
    <row r="156" spans="2:51" s="191" customFormat="1" ht="22.5">
      <c r="B156" s="192"/>
      <c r="D156" s="193" t="s">
        <v>169</v>
      </c>
      <c r="E156" s="194" t="s">
        <v>1</v>
      </c>
      <c r="F156" s="195" t="s">
        <v>194</v>
      </c>
      <c r="H156" s="194" t="s">
        <v>1</v>
      </c>
      <c r="L156" s="192"/>
      <c r="M156" s="196"/>
      <c r="N156" s="197"/>
      <c r="O156" s="197"/>
      <c r="P156" s="197"/>
      <c r="Q156" s="197"/>
      <c r="R156" s="197"/>
      <c r="S156" s="197"/>
      <c r="T156" s="198"/>
      <c r="AT156" s="194" t="s">
        <v>169</v>
      </c>
      <c r="AU156" s="194" t="s">
        <v>80</v>
      </c>
      <c r="AV156" s="191" t="s">
        <v>78</v>
      </c>
      <c r="AW156" s="191" t="s">
        <v>28</v>
      </c>
      <c r="AX156" s="191" t="s">
        <v>71</v>
      </c>
      <c r="AY156" s="194" t="s">
        <v>161</v>
      </c>
    </row>
    <row r="157" spans="2:51" s="199" customFormat="1" ht="12">
      <c r="B157" s="200"/>
      <c r="D157" s="193" t="s">
        <v>169</v>
      </c>
      <c r="E157" s="201" t="s">
        <v>1</v>
      </c>
      <c r="F157" s="202" t="s">
        <v>286</v>
      </c>
      <c r="H157" s="203">
        <v>263.34</v>
      </c>
      <c r="L157" s="200"/>
      <c r="M157" s="204"/>
      <c r="N157" s="205"/>
      <c r="O157" s="205"/>
      <c r="P157" s="205"/>
      <c r="Q157" s="205"/>
      <c r="R157" s="205"/>
      <c r="S157" s="205"/>
      <c r="T157" s="206"/>
      <c r="AT157" s="201" t="s">
        <v>169</v>
      </c>
      <c r="AU157" s="201" t="s">
        <v>80</v>
      </c>
      <c r="AV157" s="199" t="s">
        <v>80</v>
      </c>
      <c r="AW157" s="199" t="s">
        <v>28</v>
      </c>
      <c r="AX157" s="199" t="s">
        <v>78</v>
      </c>
      <c r="AY157" s="201" t="s">
        <v>161</v>
      </c>
    </row>
    <row r="158" spans="1:65" s="99" customFormat="1" ht="24.2" customHeight="1">
      <c r="A158" s="96"/>
      <c r="B158" s="97"/>
      <c r="C158" s="178" t="s">
        <v>202</v>
      </c>
      <c r="D158" s="178" t="s">
        <v>163</v>
      </c>
      <c r="E158" s="179" t="s">
        <v>197</v>
      </c>
      <c r="F158" s="180" t="s">
        <v>198</v>
      </c>
      <c r="G158" s="181" t="s">
        <v>189</v>
      </c>
      <c r="H158" s="182">
        <v>29.26</v>
      </c>
      <c r="I158" s="377">
        <v>0</v>
      </c>
      <c r="J158" s="183">
        <f>ROUND(I158*H158,2)</f>
        <v>0</v>
      </c>
      <c r="K158" s="184"/>
      <c r="L158" s="97"/>
      <c r="M158" s="185" t="s">
        <v>1</v>
      </c>
      <c r="N158" s="186" t="s">
        <v>36</v>
      </c>
      <c r="O158" s="187">
        <v>0.159</v>
      </c>
      <c r="P158" s="187">
        <f>O158*H158</f>
        <v>4.652340000000001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R158" s="189" t="s">
        <v>167</v>
      </c>
      <c r="AT158" s="189" t="s">
        <v>163</v>
      </c>
      <c r="AU158" s="189" t="s">
        <v>80</v>
      </c>
      <c r="AY158" s="89" t="s">
        <v>161</v>
      </c>
      <c r="BE158" s="190">
        <f>IF(N158="základní",J158,0)</f>
        <v>0</v>
      </c>
      <c r="BF158" s="190">
        <f>IF(N158="snížená",J158,0)</f>
        <v>0</v>
      </c>
      <c r="BG158" s="190">
        <f>IF(N158="zákl. přenesená",J158,0)</f>
        <v>0</v>
      </c>
      <c r="BH158" s="190">
        <f>IF(N158="sníž. přenesená",J158,0)</f>
        <v>0</v>
      </c>
      <c r="BI158" s="190">
        <f>IF(N158="nulová",J158,0)</f>
        <v>0</v>
      </c>
      <c r="BJ158" s="89" t="s">
        <v>78</v>
      </c>
      <c r="BK158" s="190">
        <f>ROUND(I158*H158,2)</f>
        <v>0</v>
      </c>
      <c r="BL158" s="89" t="s">
        <v>167</v>
      </c>
      <c r="BM158" s="189" t="s">
        <v>287</v>
      </c>
    </row>
    <row r="159" spans="2:63" s="165" customFormat="1" ht="22.9" customHeight="1">
      <c r="B159" s="166"/>
      <c r="D159" s="167" t="s">
        <v>70</v>
      </c>
      <c r="E159" s="176" t="s">
        <v>200</v>
      </c>
      <c r="F159" s="176" t="s">
        <v>201</v>
      </c>
      <c r="J159" s="177">
        <f>BK159</f>
        <v>0</v>
      </c>
      <c r="L159" s="166"/>
      <c r="M159" s="170"/>
      <c r="N159" s="171"/>
      <c r="O159" s="171"/>
      <c r="P159" s="172">
        <f>P160</f>
        <v>4.0273200000000005</v>
      </c>
      <c r="Q159" s="171"/>
      <c r="R159" s="172">
        <f>R160</f>
        <v>0</v>
      </c>
      <c r="S159" s="171"/>
      <c r="T159" s="173">
        <f>T160</f>
        <v>0</v>
      </c>
      <c r="AR159" s="167" t="s">
        <v>78</v>
      </c>
      <c r="AT159" s="174" t="s">
        <v>70</v>
      </c>
      <c r="AU159" s="174" t="s">
        <v>78</v>
      </c>
      <c r="AY159" s="167" t="s">
        <v>161</v>
      </c>
      <c r="BK159" s="175">
        <f>BK160</f>
        <v>0</v>
      </c>
    </row>
    <row r="160" spans="1:65" s="99" customFormat="1" ht="44.25" customHeight="1">
      <c r="A160" s="96"/>
      <c r="B160" s="97"/>
      <c r="C160" s="178" t="s">
        <v>245</v>
      </c>
      <c r="D160" s="178" t="s">
        <v>163</v>
      </c>
      <c r="E160" s="179" t="s">
        <v>203</v>
      </c>
      <c r="F160" s="180" t="s">
        <v>204</v>
      </c>
      <c r="G160" s="181" t="s">
        <v>189</v>
      </c>
      <c r="H160" s="182">
        <v>61.02</v>
      </c>
      <c r="I160" s="377">
        <v>0</v>
      </c>
      <c r="J160" s="183">
        <f>ROUND(I160*H160,2)</f>
        <v>0</v>
      </c>
      <c r="K160" s="184"/>
      <c r="L160" s="97"/>
      <c r="M160" s="215" t="s">
        <v>1</v>
      </c>
      <c r="N160" s="216" t="s">
        <v>36</v>
      </c>
      <c r="O160" s="217">
        <v>0.066</v>
      </c>
      <c r="P160" s="217">
        <f>O160*H160</f>
        <v>4.0273200000000005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R160" s="189" t="s">
        <v>167</v>
      </c>
      <c r="AT160" s="189" t="s">
        <v>163</v>
      </c>
      <c r="AU160" s="189" t="s">
        <v>80</v>
      </c>
      <c r="AY160" s="89" t="s">
        <v>161</v>
      </c>
      <c r="BE160" s="190">
        <f>IF(N160="základní",J160,0)</f>
        <v>0</v>
      </c>
      <c r="BF160" s="190">
        <f>IF(N160="snížená",J160,0)</f>
        <v>0</v>
      </c>
      <c r="BG160" s="190">
        <f>IF(N160="zákl. přenesená",J160,0)</f>
        <v>0</v>
      </c>
      <c r="BH160" s="190">
        <f>IF(N160="sníž. přenesená",J160,0)</f>
        <v>0</v>
      </c>
      <c r="BI160" s="190">
        <f>IF(N160="nulová",J160,0)</f>
        <v>0</v>
      </c>
      <c r="BJ160" s="89" t="s">
        <v>78</v>
      </c>
      <c r="BK160" s="190">
        <f>ROUND(I160*H160,2)</f>
        <v>0</v>
      </c>
      <c r="BL160" s="89" t="s">
        <v>167</v>
      </c>
      <c r="BM160" s="189" t="s">
        <v>288</v>
      </c>
    </row>
    <row r="161" spans="1:31" s="99" customFormat="1" ht="6.95" customHeight="1">
      <c r="A161" s="96"/>
      <c r="B161" s="128"/>
      <c r="C161" s="129"/>
      <c r="D161" s="129"/>
      <c r="E161" s="129"/>
      <c r="F161" s="129"/>
      <c r="G161" s="129"/>
      <c r="H161" s="129"/>
      <c r="I161" s="129"/>
      <c r="J161" s="129"/>
      <c r="K161" s="129"/>
      <c r="L161" s="97"/>
      <c r="M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</row>
  </sheetData>
  <sheetProtection algorithmName="SHA-512" hashValue="peEDAvejFo7uK3FkAK74R7LhskPa+37IgQ4wNkVALL69M6j1ls3HJyGToA6h3EoYFI2njlbvL1odeXNEvqu7zg==" saltValue="+yQy0133JlaBDkUsElK1hg==" spinCount="100000" sheet="1" objects="1" scenarios="1" selectLockedCells="1"/>
  <autoFilter ref="C124:K160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2"/>
  <sheetViews>
    <sheetView showGridLines="0" workbookViewId="0" topLeftCell="A170">
      <selection activeCell="I188" sqref="I188"/>
    </sheetView>
  </sheetViews>
  <sheetFormatPr defaultColWidth="9.140625" defaultRowHeight="12"/>
  <cols>
    <col min="1" max="1" width="8.28125" style="85" customWidth="1"/>
    <col min="2" max="2" width="1.1484375" style="85" customWidth="1"/>
    <col min="3" max="3" width="4.140625" style="85" customWidth="1"/>
    <col min="4" max="4" width="4.28125" style="85" customWidth="1"/>
    <col min="5" max="5" width="17.140625" style="85" customWidth="1"/>
    <col min="6" max="6" width="50.8515625" style="85" customWidth="1"/>
    <col min="7" max="7" width="7.421875" style="85" customWidth="1"/>
    <col min="8" max="8" width="14.00390625" style="85" customWidth="1"/>
    <col min="9" max="9" width="15.8515625" style="85" customWidth="1"/>
    <col min="10" max="10" width="22.28125" style="85" customWidth="1"/>
    <col min="11" max="11" width="22.28125" style="85" hidden="1" customWidth="1"/>
    <col min="12" max="12" width="9.28125" style="85" customWidth="1"/>
    <col min="13" max="13" width="10.8515625" style="85" hidden="1" customWidth="1"/>
    <col min="14" max="14" width="9.28125" style="85" hidden="1" customWidth="1"/>
    <col min="15" max="20" width="14.140625" style="85" hidden="1" customWidth="1"/>
    <col min="21" max="21" width="16.28125" style="85" hidden="1" customWidth="1"/>
    <col min="22" max="22" width="12.28125" style="85" customWidth="1"/>
    <col min="23" max="23" width="16.28125" style="85" customWidth="1"/>
    <col min="24" max="24" width="12.28125" style="85" customWidth="1"/>
    <col min="25" max="25" width="15.00390625" style="85" customWidth="1"/>
    <col min="26" max="26" width="11.00390625" style="85" customWidth="1"/>
    <col min="27" max="27" width="15.00390625" style="85" customWidth="1"/>
    <col min="28" max="28" width="16.28125" style="85" customWidth="1"/>
    <col min="29" max="29" width="11.00390625" style="85" customWidth="1"/>
    <col min="30" max="30" width="15.00390625" style="85" customWidth="1"/>
    <col min="31" max="31" width="16.28125" style="85" customWidth="1"/>
    <col min="32" max="43" width="9.28125" style="85" customWidth="1"/>
    <col min="44" max="65" width="9.28125" style="85" hidden="1" customWidth="1"/>
    <col min="66" max="16384" width="9.28125" style="85" customWidth="1"/>
  </cols>
  <sheetData>
    <row r="1" ht="12"/>
    <row r="2" spans="12:46" ht="36.95" customHeight="1">
      <c r="L2" s="423" t="s">
        <v>5</v>
      </c>
      <c r="M2" s="424"/>
      <c r="N2" s="424"/>
      <c r="O2" s="424"/>
      <c r="P2" s="424"/>
      <c r="Q2" s="424"/>
      <c r="R2" s="424"/>
      <c r="S2" s="424"/>
      <c r="T2" s="424"/>
      <c r="U2" s="424"/>
      <c r="V2" s="424"/>
      <c r="AT2" s="89" t="s">
        <v>106</v>
      </c>
    </row>
    <row r="3" spans="2:46" ht="6.95" customHeight="1">
      <c r="B3" s="90"/>
      <c r="C3" s="91"/>
      <c r="D3" s="91"/>
      <c r="E3" s="91"/>
      <c r="F3" s="91"/>
      <c r="G3" s="91"/>
      <c r="H3" s="91"/>
      <c r="I3" s="91"/>
      <c r="J3" s="91"/>
      <c r="K3" s="91"/>
      <c r="L3" s="92"/>
      <c r="AT3" s="89" t="s">
        <v>80</v>
      </c>
    </row>
    <row r="4" spans="2:46" ht="24.95" customHeight="1">
      <c r="B4" s="92"/>
      <c r="D4" s="93" t="s">
        <v>131</v>
      </c>
      <c r="L4" s="92"/>
      <c r="M4" s="94" t="s">
        <v>10</v>
      </c>
      <c r="AT4" s="89" t="s">
        <v>3</v>
      </c>
    </row>
    <row r="5" spans="2:12" ht="6.95" customHeight="1">
      <c r="B5" s="92"/>
      <c r="L5" s="92"/>
    </row>
    <row r="6" spans="2:12" ht="12" customHeight="1">
      <c r="B6" s="92"/>
      <c r="D6" s="95" t="s">
        <v>14</v>
      </c>
      <c r="L6" s="92"/>
    </row>
    <row r="7" spans="2:12" ht="16.5" customHeight="1">
      <c r="B7" s="92"/>
      <c r="E7" s="425" t="str">
        <f>'Rekapitulace stavby'!K6</f>
        <v>Obnova parkových cest v Liberci</v>
      </c>
      <c r="F7" s="426"/>
      <c r="G7" s="426"/>
      <c r="H7" s="426"/>
      <c r="L7" s="92"/>
    </row>
    <row r="8" spans="2:12" ht="12" customHeight="1">
      <c r="B8" s="92"/>
      <c r="D8" s="95" t="s">
        <v>132</v>
      </c>
      <c r="L8" s="92"/>
    </row>
    <row r="9" spans="1:31" s="99" customFormat="1" ht="16.5" customHeight="1">
      <c r="A9" s="96"/>
      <c r="B9" s="97"/>
      <c r="C9" s="96"/>
      <c r="D9" s="96"/>
      <c r="E9" s="425" t="s">
        <v>269</v>
      </c>
      <c r="F9" s="422"/>
      <c r="G9" s="422"/>
      <c r="H9" s="422"/>
      <c r="I9" s="96"/>
      <c r="J9" s="96"/>
      <c r="K9" s="96"/>
      <c r="L9" s="98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</row>
    <row r="10" spans="1:31" s="99" customFormat="1" ht="12" customHeight="1">
      <c r="A10" s="96"/>
      <c r="B10" s="97"/>
      <c r="C10" s="96"/>
      <c r="D10" s="95" t="s">
        <v>134</v>
      </c>
      <c r="E10" s="96"/>
      <c r="F10" s="96"/>
      <c r="G10" s="96"/>
      <c r="H10" s="96"/>
      <c r="I10" s="96"/>
      <c r="J10" s="96"/>
      <c r="K10" s="96"/>
      <c r="L10" s="98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s="99" customFormat="1" ht="16.5" customHeight="1">
      <c r="A11" s="96"/>
      <c r="B11" s="97"/>
      <c r="C11" s="96"/>
      <c r="D11" s="96"/>
      <c r="E11" s="421" t="s">
        <v>289</v>
      </c>
      <c r="F11" s="422"/>
      <c r="G11" s="422"/>
      <c r="H11" s="422"/>
      <c r="I11" s="96"/>
      <c r="J11" s="96"/>
      <c r="K11" s="96"/>
      <c r="L11" s="98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s="99" customFormat="1" ht="12">
      <c r="A12" s="96"/>
      <c r="B12" s="97"/>
      <c r="C12" s="96"/>
      <c r="D12" s="96"/>
      <c r="E12" s="96"/>
      <c r="F12" s="96"/>
      <c r="G12" s="96"/>
      <c r="H12" s="96"/>
      <c r="I12" s="96"/>
      <c r="J12" s="96"/>
      <c r="K12" s="96"/>
      <c r="L12" s="98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</row>
    <row r="13" spans="1:31" s="99" customFormat="1" ht="12" customHeight="1">
      <c r="A13" s="96"/>
      <c r="B13" s="97"/>
      <c r="C13" s="96"/>
      <c r="D13" s="95" t="s">
        <v>16</v>
      </c>
      <c r="E13" s="96"/>
      <c r="F13" s="100" t="s">
        <v>1</v>
      </c>
      <c r="G13" s="96"/>
      <c r="H13" s="96"/>
      <c r="I13" s="95" t="s">
        <v>17</v>
      </c>
      <c r="J13" s="100" t="s">
        <v>1</v>
      </c>
      <c r="K13" s="96"/>
      <c r="L13" s="98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s="99" customFormat="1" ht="12" customHeight="1">
      <c r="A14" s="96"/>
      <c r="B14" s="97"/>
      <c r="C14" s="96"/>
      <c r="D14" s="95" t="s">
        <v>18</v>
      </c>
      <c r="E14" s="96"/>
      <c r="F14" s="100" t="s">
        <v>19</v>
      </c>
      <c r="G14" s="96"/>
      <c r="H14" s="96"/>
      <c r="I14" s="95" t="s">
        <v>20</v>
      </c>
      <c r="J14" s="101" t="str">
        <f>'Rekapitulace stavby'!AN8</f>
        <v>vyplň údaj</v>
      </c>
      <c r="K14" s="96"/>
      <c r="L14" s="98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s="99" customFormat="1" ht="10.9" customHeight="1">
      <c r="A15" s="96"/>
      <c r="B15" s="97"/>
      <c r="C15" s="96"/>
      <c r="D15" s="96"/>
      <c r="E15" s="96"/>
      <c r="F15" s="96"/>
      <c r="G15" s="96"/>
      <c r="H15" s="96"/>
      <c r="I15" s="96"/>
      <c r="J15" s="96"/>
      <c r="K15" s="96"/>
      <c r="L15" s="98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s="99" customFormat="1" ht="12" customHeight="1">
      <c r="A16" s="96"/>
      <c r="B16" s="97"/>
      <c r="C16" s="96"/>
      <c r="D16" s="95" t="s">
        <v>21</v>
      </c>
      <c r="E16" s="96"/>
      <c r="F16" s="96"/>
      <c r="G16" s="96"/>
      <c r="H16" s="96"/>
      <c r="I16" s="95" t="s">
        <v>22</v>
      </c>
      <c r="J16" s="100" t="s">
        <v>1</v>
      </c>
      <c r="K16" s="96"/>
      <c r="L16" s="98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s="99" customFormat="1" ht="18" customHeight="1">
      <c r="A17" s="96"/>
      <c r="B17" s="97"/>
      <c r="C17" s="96"/>
      <c r="D17" s="96"/>
      <c r="E17" s="100" t="s">
        <v>23</v>
      </c>
      <c r="F17" s="96"/>
      <c r="G17" s="96"/>
      <c r="H17" s="96"/>
      <c r="I17" s="95" t="s">
        <v>24</v>
      </c>
      <c r="J17" s="100" t="s">
        <v>1</v>
      </c>
      <c r="K17" s="96"/>
      <c r="L17" s="98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1" s="99" customFormat="1" ht="6.95" customHeight="1">
      <c r="A18" s="96"/>
      <c r="B18" s="97"/>
      <c r="C18" s="96"/>
      <c r="D18" s="96"/>
      <c r="E18" s="96"/>
      <c r="F18" s="96"/>
      <c r="G18" s="96"/>
      <c r="H18" s="96"/>
      <c r="I18" s="96"/>
      <c r="J18" s="96"/>
      <c r="K18" s="96"/>
      <c r="L18" s="98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1:31" s="99" customFormat="1" ht="12" customHeight="1">
      <c r="A19" s="96"/>
      <c r="B19" s="97"/>
      <c r="C19" s="96"/>
      <c r="D19" s="95" t="s">
        <v>25</v>
      </c>
      <c r="E19" s="96"/>
      <c r="F19" s="96"/>
      <c r="G19" s="96"/>
      <c r="H19" s="96"/>
      <c r="I19" s="95" t="s">
        <v>22</v>
      </c>
      <c r="J19" s="102" t="str">
        <f>'Rekapitulace stavby'!AN13</f>
        <v>vyplň údaj</v>
      </c>
      <c r="K19" s="96"/>
      <c r="L19" s="98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1:31" s="99" customFormat="1" ht="18" customHeight="1">
      <c r="A20" s="96"/>
      <c r="B20" s="97"/>
      <c r="C20" s="96"/>
      <c r="D20" s="96"/>
      <c r="E20" s="427" t="str">
        <f>'Rekapitulace stavby'!D14</f>
        <v>vyplň údaj</v>
      </c>
      <c r="F20" s="427"/>
      <c r="G20" s="427"/>
      <c r="H20" s="427"/>
      <c r="I20" s="95" t="s">
        <v>24</v>
      </c>
      <c r="J20" s="102" t="str">
        <f>'Rekapitulace stavby'!AN14</f>
        <v>vyplň údaj</v>
      </c>
      <c r="K20" s="96"/>
      <c r="L20" s="98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1:31" s="99" customFormat="1" ht="6.95" customHeight="1">
      <c r="A21" s="96"/>
      <c r="B21" s="97"/>
      <c r="C21" s="96"/>
      <c r="D21" s="96"/>
      <c r="E21" s="96"/>
      <c r="F21" s="96"/>
      <c r="G21" s="96"/>
      <c r="H21" s="96"/>
      <c r="I21" s="96"/>
      <c r="J21" s="96"/>
      <c r="K21" s="96"/>
      <c r="L21" s="98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1:31" s="99" customFormat="1" ht="12" customHeight="1">
      <c r="A22" s="96"/>
      <c r="B22" s="97"/>
      <c r="C22" s="96"/>
      <c r="D22" s="95" t="s">
        <v>27</v>
      </c>
      <c r="E22" s="96"/>
      <c r="F22" s="96"/>
      <c r="G22" s="96"/>
      <c r="H22" s="96"/>
      <c r="I22" s="95" t="s">
        <v>22</v>
      </c>
      <c r="J22" s="100" t="str">
        <f>IF('Rekapitulace stavby'!AN16="","",'Rekapitulace stavby'!AN16)</f>
        <v/>
      </c>
      <c r="K22" s="96"/>
      <c r="L22" s="98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1:31" s="99" customFormat="1" ht="18" customHeight="1">
      <c r="A23" s="96"/>
      <c r="B23" s="97"/>
      <c r="C23" s="96"/>
      <c r="D23" s="96"/>
      <c r="E23" s="100" t="str">
        <f>IF('Rekapitulace stavby'!E17="","",'Rekapitulace stavby'!E17)</f>
        <v xml:space="preserve"> </v>
      </c>
      <c r="F23" s="96"/>
      <c r="G23" s="96"/>
      <c r="H23" s="96"/>
      <c r="I23" s="95" t="s">
        <v>24</v>
      </c>
      <c r="J23" s="100" t="str">
        <f>IF('Rekapitulace stavby'!AN17="","",'Rekapitulace stavby'!AN17)</f>
        <v/>
      </c>
      <c r="K23" s="96"/>
      <c r="L23" s="98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</row>
    <row r="24" spans="1:31" s="99" customFormat="1" ht="6.95" customHeight="1">
      <c r="A24" s="96"/>
      <c r="B24" s="97"/>
      <c r="C24" s="96"/>
      <c r="D24" s="96"/>
      <c r="E24" s="96"/>
      <c r="F24" s="96"/>
      <c r="G24" s="96"/>
      <c r="H24" s="96"/>
      <c r="I24" s="96"/>
      <c r="J24" s="96"/>
      <c r="K24" s="96"/>
      <c r="L24" s="98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</row>
    <row r="25" spans="1:31" s="99" customFormat="1" ht="12" customHeight="1">
      <c r="A25" s="96"/>
      <c r="B25" s="97"/>
      <c r="C25" s="96"/>
      <c r="D25" s="95" t="s">
        <v>29</v>
      </c>
      <c r="E25" s="96"/>
      <c r="F25" s="96"/>
      <c r="G25" s="96"/>
      <c r="H25" s="96"/>
      <c r="I25" s="95" t="s">
        <v>22</v>
      </c>
      <c r="J25" s="100" t="str">
        <f>IF('Rekapitulace stavby'!AN19="","",'Rekapitulace stavby'!AN19)</f>
        <v/>
      </c>
      <c r="K25" s="96"/>
      <c r="L25" s="98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s="99" customFormat="1" ht="18" customHeight="1">
      <c r="A26" s="96"/>
      <c r="B26" s="97"/>
      <c r="C26" s="96"/>
      <c r="D26" s="96"/>
      <c r="E26" s="100" t="str">
        <f>IF('Rekapitulace stavby'!E20="","",'Rekapitulace stavby'!E20)</f>
        <v xml:space="preserve"> </v>
      </c>
      <c r="F26" s="96"/>
      <c r="G26" s="96"/>
      <c r="H26" s="96"/>
      <c r="I26" s="95" t="s">
        <v>24</v>
      </c>
      <c r="J26" s="100" t="str">
        <f>IF('Rekapitulace stavby'!AN20="","",'Rekapitulace stavby'!AN20)</f>
        <v/>
      </c>
      <c r="K26" s="96"/>
      <c r="L26" s="98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1:31" s="99" customFormat="1" ht="6.95" customHeight="1">
      <c r="A27" s="96"/>
      <c r="B27" s="97"/>
      <c r="C27" s="96"/>
      <c r="D27" s="96"/>
      <c r="E27" s="96"/>
      <c r="F27" s="96"/>
      <c r="G27" s="96"/>
      <c r="H27" s="96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99" customFormat="1" ht="12" customHeight="1">
      <c r="A28" s="96"/>
      <c r="B28" s="97"/>
      <c r="C28" s="96"/>
      <c r="D28" s="95" t="s">
        <v>30</v>
      </c>
      <c r="E28" s="96"/>
      <c r="F28" s="96"/>
      <c r="G28" s="96"/>
      <c r="H28" s="96"/>
      <c r="I28" s="96"/>
      <c r="J28" s="96"/>
      <c r="K28" s="96"/>
      <c r="L28" s="98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1:31" s="106" customFormat="1" ht="16.5" customHeight="1">
      <c r="A29" s="103"/>
      <c r="B29" s="104"/>
      <c r="C29" s="103"/>
      <c r="D29" s="103"/>
      <c r="E29" s="428" t="s">
        <v>1</v>
      </c>
      <c r="F29" s="428"/>
      <c r="G29" s="428"/>
      <c r="H29" s="42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99" customFormat="1" ht="6.95" customHeight="1">
      <c r="A30" s="96"/>
      <c r="B30" s="97"/>
      <c r="C30" s="96"/>
      <c r="D30" s="96"/>
      <c r="E30" s="96"/>
      <c r="F30" s="96"/>
      <c r="G30" s="96"/>
      <c r="H30" s="96"/>
      <c r="I30" s="96"/>
      <c r="J30" s="96"/>
      <c r="K30" s="96"/>
      <c r="L30" s="98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</row>
    <row r="31" spans="1:31" s="99" customFormat="1" ht="6.95" customHeight="1">
      <c r="A31" s="96"/>
      <c r="B31" s="97"/>
      <c r="C31" s="96"/>
      <c r="D31" s="107"/>
      <c r="E31" s="107"/>
      <c r="F31" s="107"/>
      <c r="G31" s="107"/>
      <c r="H31" s="107"/>
      <c r="I31" s="107"/>
      <c r="J31" s="107"/>
      <c r="K31" s="107"/>
      <c r="L31" s="98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</row>
    <row r="32" spans="1:31" s="99" customFormat="1" ht="25.35" customHeight="1">
      <c r="A32" s="96"/>
      <c r="B32" s="97"/>
      <c r="C32" s="96"/>
      <c r="D32" s="108" t="s">
        <v>31</v>
      </c>
      <c r="E32" s="96"/>
      <c r="F32" s="96"/>
      <c r="G32" s="96"/>
      <c r="H32" s="96"/>
      <c r="I32" s="96"/>
      <c r="J32" s="109">
        <f>ROUND(J126,2)</f>
        <v>0</v>
      </c>
      <c r="K32" s="96"/>
      <c r="L32" s="98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</row>
    <row r="33" spans="1:31" s="99" customFormat="1" ht="6.95" customHeight="1">
      <c r="A33" s="96"/>
      <c r="B33" s="97"/>
      <c r="C33" s="96"/>
      <c r="D33" s="107"/>
      <c r="E33" s="107"/>
      <c r="F33" s="107"/>
      <c r="G33" s="107"/>
      <c r="H33" s="107"/>
      <c r="I33" s="107"/>
      <c r="J33" s="107"/>
      <c r="K33" s="107"/>
      <c r="L33" s="98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</row>
    <row r="34" spans="1:31" s="99" customFormat="1" ht="14.45" customHeight="1">
      <c r="A34" s="96"/>
      <c r="B34" s="97"/>
      <c r="C34" s="96"/>
      <c r="D34" s="96"/>
      <c r="E34" s="96"/>
      <c r="F34" s="110" t="s">
        <v>33</v>
      </c>
      <c r="G34" s="96"/>
      <c r="H34" s="96"/>
      <c r="I34" s="110" t="s">
        <v>32</v>
      </c>
      <c r="J34" s="110" t="s">
        <v>34</v>
      </c>
      <c r="K34" s="96"/>
      <c r="L34" s="98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</row>
    <row r="35" spans="1:31" s="99" customFormat="1" ht="14.45" customHeight="1">
      <c r="A35" s="96"/>
      <c r="B35" s="97"/>
      <c r="C35" s="96"/>
      <c r="D35" s="111" t="s">
        <v>35</v>
      </c>
      <c r="E35" s="95" t="s">
        <v>36</v>
      </c>
      <c r="F35" s="112">
        <f>ROUND((SUM(BE126:BE191)),2)</f>
        <v>0</v>
      </c>
      <c r="G35" s="96"/>
      <c r="H35" s="96"/>
      <c r="I35" s="113">
        <v>0.21</v>
      </c>
      <c r="J35" s="112">
        <f>ROUND(((SUM(BE126:BE191))*I35),2)</f>
        <v>0</v>
      </c>
      <c r="K35" s="96"/>
      <c r="L35" s="98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</row>
    <row r="36" spans="1:31" s="99" customFormat="1" ht="14.45" customHeight="1">
      <c r="A36" s="96"/>
      <c r="B36" s="97"/>
      <c r="C36" s="96"/>
      <c r="D36" s="96"/>
      <c r="E36" s="95" t="s">
        <v>37</v>
      </c>
      <c r="F36" s="112">
        <f>ROUND((SUM(BF126:BF191)),2)</f>
        <v>0</v>
      </c>
      <c r="G36" s="96"/>
      <c r="H36" s="96"/>
      <c r="I36" s="113">
        <v>0.15</v>
      </c>
      <c r="J36" s="112">
        <f>ROUND(((SUM(BF126:BF191))*I36),2)</f>
        <v>0</v>
      </c>
      <c r="K36" s="96"/>
      <c r="L36" s="98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</row>
    <row r="37" spans="1:31" s="99" customFormat="1" ht="14.45" customHeight="1" hidden="1">
      <c r="A37" s="96"/>
      <c r="B37" s="97"/>
      <c r="C37" s="96"/>
      <c r="D37" s="96"/>
      <c r="E37" s="95" t="s">
        <v>38</v>
      </c>
      <c r="F37" s="112">
        <f>ROUND((SUM(BG126:BG191)),2)</f>
        <v>0</v>
      </c>
      <c r="G37" s="96"/>
      <c r="H37" s="96"/>
      <c r="I37" s="113">
        <v>0.21</v>
      </c>
      <c r="J37" s="112">
        <f>0</f>
        <v>0</v>
      </c>
      <c r="K37" s="96"/>
      <c r="L37" s="98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</row>
    <row r="38" spans="1:31" s="99" customFormat="1" ht="14.45" customHeight="1" hidden="1">
      <c r="A38" s="96"/>
      <c r="B38" s="97"/>
      <c r="C38" s="96"/>
      <c r="D38" s="96"/>
      <c r="E38" s="95" t="s">
        <v>39</v>
      </c>
      <c r="F38" s="112">
        <f>ROUND((SUM(BH126:BH191)),2)</f>
        <v>0</v>
      </c>
      <c r="G38" s="96"/>
      <c r="H38" s="96"/>
      <c r="I38" s="113">
        <v>0.15</v>
      </c>
      <c r="J38" s="112">
        <f>0</f>
        <v>0</v>
      </c>
      <c r="K38" s="96"/>
      <c r="L38" s="98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</row>
    <row r="39" spans="1:31" s="99" customFormat="1" ht="14.45" customHeight="1" hidden="1">
      <c r="A39" s="96"/>
      <c r="B39" s="97"/>
      <c r="C39" s="96"/>
      <c r="D39" s="96"/>
      <c r="E39" s="95" t="s">
        <v>40</v>
      </c>
      <c r="F39" s="112">
        <f>ROUND((SUM(BI126:BI191)),2)</f>
        <v>0</v>
      </c>
      <c r="G39" s="96"/>
      <c r="H39" s="96"/>
      <c r="I39" s="113">
        <v>0</v>
      </c>
      <c r="J39" s="112">
        <f>0</f>
        <v>0</v>
      </c>
      <c r="K39" s="96"/>
      <c r="L39" s="98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</row>
    <row r="40" spans="1:31" s="99" customFormat="1" ht="6.95" customHeight="1">
      <c r="A40" s="96"/>
      <c r="B40" s="97"/>
      <c r="C40" s="96"/>
      <c r="D40" s="96"/>
      <c r="E40" s="96"/>
      <c r="F40" s="96"/>
      <c r="G40" s="96"/>
      <c r="H40" s="96"/>
      <c r="I40" s="96"/>
      <c r="J40" s="96"/>
      <c r="K40" s="96"/>
      <c r="L40" s="98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</row>
    <row r="41" spans="1:31" s="99" customFormat="1" ht="25.35" customHeight="1">
      <c r="A41" s="96"/>
      <c r="B41" s="97"/>
      <c r="C41" s="114"/>
      <c r="D41" s="115" t="s">
        <v>41</v>
      </c>
      <c r="E41" s="116"/>
      <c r="F41" s="116"/>
      <c r="G41" s="117" t="s">
        <v>42</v>
      </c>
      <c r="H41" s="118" t="s">
        <v>43</v>
      </c>
      <c r="I41" s="116"/>
      <c r="J41" s="119">
        <f>SUM(J32:J39)</f>
        <v>0</v>
      </c>
      <c r="K41" s="120"/>
      <c r="L41" s="98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</row>
    <row r="42" spans="1:31" s="99" customFormat="1" ht="14.45" customHeight="1">
      <c r="A42" s="96"/>
      <c r="B42" s="97"/>
      <c r="C42" s="96"/>
      <c r="D42" s="96"/>
      <c r="E42" s="96"/>
      <c r="F42" s="96"/>
      <c r="G42" s="96"/>
      <c r="H42" s="96"/>
      <c r="I42" s="96"/>
      <c r="J42" s="96"/>
      <c r="K42" s="96"/>
      <c r="L42" s="98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</row>
    <row r="43" spans="2:12" ht="14.45" customHeight="1">
      <c r="B43" s="92"/>
      <c r="L43" s="92"/>
    </row>
    <row r="44" spans="2:12" ht="14.45" customHeight="1">
      <c r="B44" s="92"/>
      <c r="L44" s="92"/>
    </row>
    <row r="45" spans="2:12" ht="14.45" customHeight="1">
      <c r="B45" s="92"/>
      <c r="L45" s="92"/>
    </row>
    <row r="46" spans="2:12" ht="14.45" customHeight="1">
      <c r="B46" s="92"/>
      <c r="L46" s="92"/>
    </row>
    <row r="47" spans="2:12" ht="14.45" customHeight="1">
      <c r="B47" s="92"/>
      <c r="L47" s="92"/>
    </row>
    <row r="48" spans="2:12" ht="14.45" customHeight="1">
      <c r="B48" s="92"/>
      <c r="L48" s="92"/>
    </row>
    <row r="49" spans="2:12" ht="14.45" customHeight="1">
      <c r="B49" s="92"/>
      <c r="L49" s="92"/>
    </row>
    <row r="50" spans="2:12" s="99" customFormat="1" ht="14.45" customHeight="1">
      <c r="B50" s="98"/>
      <c r="D50" s="121" t="s">
        <v>44</v>
      </c>
      <c r="E50" s="122"/>
      <c r="F50" s="122"/>
      <c r="G50" s="121" t="s">
        <v>45</v>
      </c>
      <c r="H50" s="122"/>
      <c r="I50" s="122"/>
      <c r="J50" s="122"/>
      <c r="K50" s="122"/>
      <c r="L50" s="98"/>
    </row>
    <row r="51" spans="2:12" ht="12">
      <c r="B51" s="92"/>
      <c r="L51" s="92"/>
    </row>
    <row r="52" spans="2:12" ht="12">
      <c r="B52" s="92"/>
      <c r="L52" s="92"/>
    </row>
    <row r="53" spans="2:12" ht="12">
      <c r="B53" s="92"/>
      <c r="L53" s="92"/>
    </row>
    <row r="54" spans="2:12" ht="12">
      <c r="B54" s="92"/>
      <c r="L54" s="92"/>
    </row>
    <row r="55" spans="2:12" ht="12">
      <c r="B55" s="92"/>
      <c r="L55" s="92"/>
    </row>
    <row r="56" spans="2:12" ht="12">
      <c r="B56" s="92"/>
      <c r="L56" s="92"/>
    </row>
    <row r="57" spans="2:12" ht="12">
      <c r="B57" s="92"/>
      <c r="L57" s="92"/>
    </row>
    <row r="58" spans="2:12" ht="12">
      <c r="B58" s="92"/>
      <c r="L58" s="92"/>
    </row>
    <row r="59" spans="2:12" ht="12">
      <c r="B59" s="92"/>
      <c r="L59" s="92"/>
    </row>
    <row r="60" spans="2:12" ht="12">
      <c r="B60" s="92"/>
      <c r="L60" s="92"/>
    </row>
    <row r="61" spans="1:31" s="99" customFormat="1" ht="12.75">
      <c r="A61" s="96"/>
      <c r="B61" s="97"/>
      <c r="C61" s="96"/>
      <c r="D61" s="123" t="s">
        <v>46</v>
      </c>
      <c r="E61" s="124"/>
      <c r="F61" s="125" t="s">
        <v>47</v>
      </c>
      <c r="G61" s="123" t="s">
        <v>46</v>
      </c>
      <c r="H61" s="124"/>
      <c r="I61" s="124"/>
      <c r="J61" s="126" t="s">
        <v>47</v>
      </c>
      <c r="K61" s="124"/>
      <c r="L61" s="98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</row>
    <row r="62" spans="2:12" ht="12">
      <c r="B62" s="92"/>
      <c r="L62" s="92"/>
    </row>
    <row r="63" spans="2:12" ht="12">
      <c r="B63" s="92"/>
      <c r="L63" s="92"/>
    </row>
    <row r="64" spans="2:12" ht="12">
      <c r="B64" s="92"/>
      <c r="L64" s="92"/>
    </row>
    <row r="65" spans="1:31" s="99" customFormat="1" ht="12.75">
      <c r="A65" s="96"/>
      <c r="B65" s="97"/>
      <c r="C65" s="96"/>
      <c r="D65" s="121" t="s">
        <v>48</v>
      </c>
      <c r="E65" s="127"/>
      <c r="F65" s="127"/>
      <c r="G65" s="121" t="s">
        <v>49</v>
      </c>
      <c r="H65" s="127"/>
      <c r="I65" s="127"/>
      <c r="J65" s="127"/>
      <c r="K65" s="127"/>
      <c r="L65" s="98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</row>
    <row r="66" spans="2:12" ht="12">
      <c r="B66" s="92"/>
      <c r="L66" s="92"/>
    </row>
    <row r="67" spans="2:12" ht="12">
      <c r="B67" s="92"/>
      <c r="L67" s="92"/>
    </row>
    <row r="68" spans="2:12" ht="12">
      <c r="B68" s="92"/>
      <c r="L68" s="92"/>
    </row>
    <row r="69" spans="2:12" ht="12">
      <c r="B69" s="92"/>
      <c r="L69" s="92"/>
    </row>
    <row r="70" spans="2:12" ht="12">
      <c r="B70" s="92"/>
      <c r="L70" s="92"/>
    </row>
    <row r="71" spans="2:12" ht="12">
      <c r="B71" s="92"/>
      <c r="L71" s="92"/>
    </row>
    <row r="72" spans="2:12" ht="12">
      <c r="B72" s="92"/>
      <c r="L72" s="92"/>
    </row>
    <row r="73" spans="2:12" ht="12">
      <c r="B73" s="92"/>
      <c r="L73" s="92"/>
    </row>
    <row r="74" spans="2:12" ht="12">
      <c r="B74" s="92"/>
      <c r="L74" s="92"/>
    </row>
    <row r="75" spans="2:12" ht="12">
      <c r="B75" s="92"/>
      <c r="L75" s="92"/>
    </row>
    <row r="76" spans="1:31" s="99" customFormat="1" ht="12.75">
      <c r="A76" s="96"/>
      <c r="B76" s="97"/>
      <c r="C76" s="96"/>
      <c r="D76" s="123" t="s">
        <v>46</v>
      </c>
      <c r="E76" s="124"/>
      <c r="F76" s="125" t="s">
        <v>47</v>
      </c>
      <c r="G76" s="123" t="s">
        <v>46</v>
      </c>
      <c r="H76" s="124"/>
      <c r="I76" s="124"/>
      <c r="J76" s="126" t="s">
        <v>47</v>
      </c>
      <c r="K76" s="124"/>
      <c r="L76" s="98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</row>
    <row r="77" spans="1:31" s="99" customFormat="1" ht="14.45" customHeight="1">
      <c r="A77" s="96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</row>
    <row r="81" spans="1:31" s="99" customFormat="1" ht="6.95" customHeight="1">
      <c r="A81" s="96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8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</row>
    <row r="82" spans="1:31" s="99" customFormat="1" ht="24.95" customHeight="1">
      <c r="A82" s="96"/>
      <c r="B82" s="97"/>
      <c r="C82" s="93" t="s">
        <v>136</v>
      </c>
      <c r="D82" s="96"/>
      <c r="E82" s="96"/>
      <c r="F82" s="96"/>
      <c r="G82" s="96"/>
      <c r="H82" s="96"/>
      <c r="I82" s="96"/>
      <c r="J82" s="96"/>
      <c r="K82" s="96"/>
      <c r="L82" s="98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</row>
    <row r="83" spans="1:31" s="99" customFormat="1" ht="6.95" customHeight="1">
      <c r="A83" s="96"/>
      <c r="B83" s="97"/>
      <c r="C83" s="96"/>
      <c r="D83" s="96"/>
      <c r="E83" s="96"/>
      <c r="F83" s="96"/>
      <c r="G83" s="96"/>
      <c r="H83" s="96"/>
      <c r="I83" s="96"/>
      <c r="J83" s="96"/>
      <c r="K83" s="96"/>
      <c r="L83" s="98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</row>
    <row r="84" spans="1:31" s="99" customFormat="1" ht="12" customHeight="1">
      <c r="A84" s="96"/>
      <c r="B84" s="97"/>
      <c r="C84" s="95" t="s">
        <v>14</v>
      </c>
      <c r="D84" s="96"/>
      <c r="E84" s="96"/>
      <c r="F84" s="96"/>
      <c r="G84" s="96"/>
      <c r="H84" s="96"/>
      <c r="I84" s="96"/>
      <c r="J84" s="96"/>
      <c r="K84" s="96"/>
      <c r="L84" s="98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</row>
    <row r="85" spans="1:31" s="99" customFormat="1" ht="16.5" customHeight="1">
      <c r="A85" s="96"/>
      <c r="B85" s="97"/>
      <c r="C85" s="96"/>
      <c r="D85" s="96"/>
      <c r="E85" s="425" t="str">
        <f>E7</f>
        <v>Obnova parkových cest v Liberci</v>
      </c>
      <c r="F85" s="426"/>
      <c r="G85" s="426"/>
      <c r="H85" s="426"/>
      <c r="I85" s="96"/>
      <c r="J85" s="96"/>
      <c r="K85" s="96"/>
      <c r="L85" s="98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</row>
    <row r="86" spans="2:12" ht="12" customHeight="1">
      <c r="B86" s="92"/>
      <c r="C86" s="95" t="s">
        <v>132</v>
      </c>
      <c r="L86" s="92"/>
    </row>
    <row r="87" spans="1:31" s="99" customFormat="1" ht="16.5" customHeight="1">
      <c r="A87" s="96"/>
      <c r="B87" s="97"/>
      <c r="C87" s="96"/>
      <c r="D87" s="96"/>
      <c r="E87" s="425" t="s">
        <v>269</v>
      </c>
      <c r="F87" s="422"/>
      <c r="G87" s="422"/>
      <c r="H87" s="422"/>
      <c r="I87" s="96"/>
      <c r="J87" s="96"/>
      <c r="K87" s="96"/>
      <c r="L87" s="98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1:31" s="99" customFormat="1" ht="12" customHeight="1">
      <c r="A88" s="96"/>
      <c r="B88" s="97"/>
      <c r="C88" s="95" t="s">
        <v>134</v>
      </c>
      <c r="D88" s="96"/>
      <c r="E88" s="96"/>
      <c r="F88" s="96"/>
      <c r="G88" s="96"/>
      <c r="H88" s="96"/>
      <c r="I88" s="96"/>
      <c r="J88" s="96"/>
      <c r="K88" s="96"/>
      <c r="L88" s="98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1:31" s="99" customFormat="1" ht="16.5" customHeight="1">
      <c r="A89" s="96"/>
      <c r="B89" s="97"/>
      <c r="C89" s="96"/>
      <c r="D89" s="96"/>
      <c r="E89" s="421" t="str">
        <f>E11</f>
        <v>SO 03.2 - Park Zborovská rokle - neuznatelné náklady</v>
      </c>
      <c r="F89" s="422"/>
      <c r="G89" s="422"/>
      <c r="H89" s="422"/>
      <c r="I89" s="96"/>
      <c r="J89" s="96"/>
      <c r="K89" s="96"/>
      <c r="L89" s="98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1:31" s="99" customFormat="1" ht="6.95" customHeight="1">
      <c r="A90" s="96"/>
      <c r="B90" s="97"/>
      <c r="C90" s="96"/>
      <c r="D90" s="96"/>
      <c r="E90" s="96"/>
      <c r="F90" s="96"/>
      <c r="G90" s="96"/>
      <c r="H90" s="96"/>
      <c r="I90" s="96"/>
      <c r="J90" s="96"/>
      <c r="K90" s="96"/>
      <c r="L90" s="98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1:31" s="99" customFormat="1" ht="12" customHeight="1">
      <c r="A91" s="96"/>
      <c r="B91" s="97"/>
      <c r="C91" s="95" t="s">
        <v>18</v>
      </c>
      <c r="D91" s="96"/>
      <c r="E91" s="96"/>
      <c r="F91" s="100" t="str">
        <f>F14</f>
        <v>Liberec</v>
      </c>
      <c r="G91" s="96"/>
      <c r="H91" s="96"/>
      <c r="I91" s="95" t="s">
        <v>20</v>
      </c>
      <c r="J91" s="132" t="str">
        <f>IF(J14="","",J14)</f>
        <v>vyplň údaj</v>
      </c>
      <c r="K91" s="96"/>
      <c r="L91" s="98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</row>
    <row r="92" spans="1:31" s="99" customFormat="1" ht="6.95" customHeight="1">
      <c r="A92" s="96"/>
      <c r="B92" s="97"/>
      <c r="C92" s="96"/>
      <c r="D92" s="96"/>
      <c r="E92" s="96"/>
      <c r="F92" s="96"/>
      <c r="G92" s="96"/>
      <c r="H92" s="96"/>
      <c r="I92" s="96"/>
      <c r="J92" s="96"/>
      <c r="K92" s="96"/>
      <c r="L92" s="98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</row>
    <row r="93" spans="1:31" s="99" customFormat="1" ht="15.2" customHeight="1">
      <c r="A93" s="96"/>
      <c r="B93" s="97"/>
      <c r="C93" s="95" t="s">
        <v>21</v>
      </c>
      <c r="D93" s="96"/>
      <c r="E93" s="96"/>
      <c r="F93" s="100" t="str">
        <f>E17</f>
        <v>Statutární město Liberec</v>
      </c>
      <c r="G93" s="96"/>
      <c r="H93" s="96"/>
      <c r="I93" s="95" t="s">
        <v>27</v>
      </c>
      <c r="J93" s="133" t="str">
        <f>E23</f>
        <v xml:space="preserve"> </v>
      </c>
      <c r="K93" s="96"/>
      <c r="L93" s="98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</row>
    <row r="94" spans="1:31" s="99" customFormat="1" ht="15.2" customHeight="1">
      <c r="A94" s="96"/>
      <c r="B94" s="97"/>
      <c r="C94" s="95" t="s">
        <v>25</v>
      </c>
      <c r="D94" s="96"/>
      <c r="E94" s="96"/>
      <c r="F94" s="100" t="str">
        <f>IF(E20="","",E20)</f>
        <v>vyplň údaj</v>
      </c>
      <c r="G94" s="96"/>
      <c r="H94" s="96"/>
      <c r="I94" s="95" t="s">
        <v>29</v>
      </c>
      <c r="J94" s="133" t="str">
        <f>E26</f>
        <v xml:space="preserve"> </v>
      </c>
      <c r="K94" s="96"/>
      <c r="L94" s="98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</row>
    <row r="95" spans="1:31" s="99" customFormat="1" ht="10.35" customHeight="1">
      <c r="A95" s="96"/>
      <c r="B95" s="97"/>
      <c r="C95" s="96"/>
      <c r="D95" s="96"/>
      <c r="E95" s="96"/>
      <c r="F95" s="96"/>
      <c r="G95" s="96"/>
      <c r="H95" s="96"/>
      <c r="I95" s="96"/>
      <c r="J95" s="96"/>
      <c r="K95" s="96"/>
      <c r="L95" s="98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</row>
    <row r="96" spans="1:31" s="99" customFormat="1" ht="29.25" customHeight="1">
      <c r="A96" s="96"/>
      <c r="B96" s="97"/>
      <c r="C96" s="134" t="s">
        <v>137</v>
      </c>
      <c r="D96" s="114"/>
      <c r="E96" s="114"/>
      <c r="F96" s="114"/>
      <c r="G96" s="114"/>
      <c r="H96" s="114"/>
      <c r="I96" s="114"/>
      <c r="J96" s="135" t="s">
        <v>138</v>
      </c>
      <c r="K96" s="114"/>
      <c r="L96" s="98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</row>
    <row r="97" spans="1:31" s="99" customFormat="1" ht="10.35" customHeight="1">
      <c r="A97" s="96"/>
      <c r="B97" s="97"/>
      <c r="C97" s="96"/>
      <c r="D97" s="96"/>
      <c r="E97" s="96"/>
      <c r="F97" s="96"/>
      <c r="G97" s="96"/>
      <c r="H97" s="96"/>
      <c r="I97" s="96"/>
      <c r="J97" s="96"/>
      <c r="K97" s="96"/>
      <c r="L97" s="98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</row>
    <row r="98" spans="1:47" s="99" customFormat="1" ht="22.9" customHeight="1">
      <c r="A98" s="96"/>
      <c r="B98" s="97"/>
      <c r="C98" s="136" t="s">
        <v>139</v>
      </c>
      <c r="D98" s="96"/>
      <c r="E98" s="96"/>
      <c r="F98" s="96"/>
      <c r="G98" s="96"/>
      <c r="H98" s="96"/>
      <c r="I98" s="96"/>
      <c r="J98" s="109">
        <f>J126</f>
        <v>0</v>
      </c>
      <c r="K98" s="96"/>
      <c r="L98" s="98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U98" s="89" t="s">
        <v>140</v>
      </c>
    </row>
    <row r="99" spans="2:12" s="137" customFormat="1" ht="24.95" customHeight="1">
      <c r="B99" s="138"/>
      <c r="D99" s="139" t="s">
        <v>141</v>
      </c>
      <c r="E99" s="140"/>
      <c r="F99" s="140"/>
      <c r="G99" s="140"/>
      <c r="H99" s="140"/>
      <c r="I99" s="140"/>
      <c r="J99" s="141">
        <f>J127</f>
        <v>0</v>
      </c>
      <c r="L99" s="138"/>
    </row>
    <row r="100" spans="2:12" s="142" customFormat="1" ht="19.9" customHeight="1">
      <c r="B100" s="143"/>
      <c r="D100" s="144" t="s">
        <v>142</v>
      </c>
      <c r="E100" s="145"/>
      <c r="F100" s="145"/>
      <c r="G100" s="145"/>
      <c r="H100" s="145"/>
      <c r="I100" s="145"/>
      <c r="J100" s="146">
        <f>J128</f>
        <v>0</v>
      </c>
      <c r="L100" s="143"/>
    </row>
    <row r="101" spans="2:12" s="142" customFormat="1" ht="19.9" customHeight="1">
      <c r="B101" s="143"/>
      <c r="D101" s="144" t="s">
        <v>290</v>
      </c>
      <c r="E101" s="145"/>
      <c r="F101" s="145"/>
      <c r="G101" s="145"/>
      <c r="H101" s="145"/>
      <c r="I101" s="145"/>
      <c r="J101" s="146">
        <f>J171</f>
        <v>0</v>
      </c>
      <c r="L101" s="143"/>
    </row>
    <row r="102" spans="2:12" s="142" customFormat="1" ht="19.9" customHeight="1">
      <c r="B102" s="143"/>
      <c r="D102" s="144" t="s">
        <v>143</v>
      </c>
      <c r="E102" s="145"/>
      <c r="F102" s="145"/>
      <c r="G102" s="145"/>
      <c r="H102" s="145"/>
      <c r="I102" s="145"/>
      <c r="J102" s="146">
        <f>J175</f>
        <v>0</v>
      </c>
      <c r="L102" s="143"/>
    </row>
    <row r="103" spans="2:12" s="142" customFormat="1" ht="19.9" customHeight="1">
      <c r="B103" s="143"/>
      <c r="D103" s="144" t="s">
        <v>222</v>
      </c>
      <c r="E103" s="145"/>
      <c r="F103" s="145"/>
      <c r="G103" s="145"/>
      <c r="H103" s="145"/>
      <c r="I103" s="145"/>
      <c r="J103" s="146">
        <f>J179</f>
        <v>0</v>
      </c>
      <c r="L103" s="143"/>
    </row>
    <row r="104" spans="2:12" s="142" customFormat="1" ht="19.9" customHeight="1">
      <c r="B104" s="143"/>
      <c r="D104" s="144" t="s">
        <v>145</v>
      </c>
      <c r="E104" s="145"/>
      <c r="F104" s="145"/>
      <c r="G104" s="145"/>
      <c r="H104" s="145"/>
      <c r="I104" s="145"/>
      <c r="J104" s="146">
        <f>J190</f>
        <v>0</v>
      </c>
      <c r="L104" s="143"/>
    </row>
    <row r="105" spans="1:31" s="99" customFormat="1" ht="21.75" customHeight="1">
      <c r="A105" s="96"/>
      <c r="B105" s="97"/>
      <c r="C105" s="96"/>
      <c r="D105" s="96"/>
      <c r="E105" s="96"/>
      <c r="F105" s="96"/>
      <c r="G105" s="96"/>
      <c r="H105" s="96"/>
      <c r="I105" s="96"/>
      <c r="J105" s="96"/>
      <c r="K105" s="96"/>
      <c r="L105" s="98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</row>
    <row r="106" spans="1:31" s="99" customFormat="1" ht="6.95" customHeight="1">
      <c r="A106" s="96"/>
      <c r="B106" s="128"/>
      <c r="C106" s="129"/>
      <c r="D106" s="129"/>
      <c r="E106" s="129"/>
      <c r="F106" s="129"/>
      <c r="G106" s="129"/>
      <c r="H106" s="129"/>
      <c r="I106" s="129"/>
      <c r="J106" s="129"/>
      <c r="K106" s="129"/>
      <c r="L106" s="98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</row>
    <row r="110" spans="1:31" s="99" customFormat="1" ht="6.95" customHeight="1">
      <c r="A110" s="96"/>
      <c r="B110" s="130"/>
      <c r="C110" s="131"/>
      <c r="D110" s="131"/>
      <c r="E110" s="131"/>
      <c r="F110" s="131"/>
      <c r="G110" s="131"/>
      <c r="H110" s="131"/>
      <c r="I110" s="131"/>
      <c r="J110" s="131"/>
      <c r="K110" s="131"/>
      <c r="L110" s="98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</row>
    <row r="111" spans="1:31" s="99" customFormat="1" ht="24.95" customHeight="1">
      <c r="A111" s="96"/>
      <c r="B111" s="97"/>
      <c r="C111" s="93" t="s">
        <v>146</v>
      </c>
      <c r="D111" s="96"/>
      <c r="E111" s="96"/>
      <c r="F111" s="96"/>
      <c r="G111" s="96"/>
      <c r="H111" s="96"/>
      <c r="I111" s="96"/>
      <c r="J111" s="96"/>
      <c r="K111" s="96"/>
      <c r="L111" s="98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</row>
    <row r="112" spans="1:31" s="99" customFormat="1" ht="6.95" customHeight="1">
      <c r="A112" s="96"/>
      <c r="B112" s="97"/>
      <c r="C112" s="96"/>
      <c r="D112" s="96"/>
      <c r="E112" s="96"/>
      <c r="F112" s="96"/>
      <c r="G112" s="96"/>
      <c r="H112" s="96"/>
      <c r="I112" s="96"/>
      <c r="J112" s="96"/>
      <c r="K112" s="96"/>
      <c r="L112" s="98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</row>
    <row r="113" spans="1:31" s="99" customFormat="1" ht="12" customHeight="1">
      <c r="A113" s="96"/>
      <c r="B113" s="97"/>
      <c r="C113" s="95" t="s">
        <v>14</v>
      </c>
      <c r="D113" s="96"/>
      <c r="E113" s="96"/>
      <c r="F113" s="96"/>
      <c r="G113" s="96"/>
      <c r="H113" s="96"/>
      <c r="I113" s="96"/>
      <c r="J113" s="96"/>
      <c r="K113" s="96"/>
      <c r="L113" s="98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</row>
    <row r="114" spans="1:31" s="99" customFormat="1" ht="16.5" customHeight="1">
      <c r="A114" s="96"/>
      <c r="B114" s="97"/>
      <c r="C114" s="96"/>
      <c r="D114" s="96"/>
      <c r="E114" s="425" t="str">
        <f>E7</f>
        <v>Obnova parkových cest v Liberci</v>
      </c>
      <c r="F114" s="426"/>
      <c r="G114" s="426"/>
      <c r="H114" s="426"/>
      <c r="I114" s="96"/>
      <c r="J114" s="96"/>
      <c r="K114" s="96"/>
      <c r="L114" s="98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</row>
    <row r="115" spans="2:12" ht="12" customHeight="1">
      <c r="B115" s="92"/>
      <c r="C115" s="95" t="s">
        <v>132</v>
      </c>
      <c r="L115" s="92"/>
    </row>
    <row r="116" spans="1:31" s="99" customFormat="1" ht="16.5" customHeight="1">
      <c r="A116" s="96"/>
      <c r="B116" s="97"/>
      <c r="C116" s="96"/>
      <c r="D116" s="96"/>
      <c r="E116" s="425" t="s">
        <v>269</v>
      </c>
      <c r="F116" s="422"/>
      <c r="G116" s="422"/>
      <c r="H116" s="422"/>
      <c r="I116" s="96"/>
      <c r="J116" s="96"/>
      <c r="K116" s="96"/>
      <c r="L116" s="98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</row>
    <row r="117" spans="1:31" s="99" customFormat="1" ht="12" customHeight="1">
      <c r="A117" s="96"/>
      <c r="B117" s="97"/>
      <c r="C117" s="95" t="s">
        <v>134</v>
      </c>
      <c r="D117" s="96"/>
      <c r="E117" s="96"/>
      <c r="F117" s="96"/>
      <c r="G117" s="96"/>
      <c r="H117" s="96"/>
      <c r="I117" s="96"/>
      <c r="J117" s="96"/>
      <c r="K117" s="96"/>
      <c r="L117" s="98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</row>
    <row r="118" spans="1:31" s="99" customFormat="1" ht="16.5" customHeight="1">
      <c r="A118" s="96"/>
      <c r="B118" s="97"/>
      <c r="C118" s="96"/>
      <c r="D118" s="96"/>
      <c r="E118" s="421" t="str">
        <f>E11</f>
        <v>SO 03.2 - Park Zborovská rokle - neuznatelné náklady</v>
      </c>
      <c r="F118" s="422"/>
      <c r="G118" s="422"/>
      <c r="H118" s="422"/>
      <c r="I118" s="96"/>
      <c r="J118" s="96"/>
      <c r="K118" s="96"/>
      <c r="L118" s="98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</row>
    <row r="119" spans="1:31" s="99" customFormat="1" ht="6.95" customHeight="1">
      <c r="A119" s="96"/>
      <c r="B119" s="97"/>
      <c r="C119" s="96"/>
      <c r="D119" s="96"/>
      <c r="E119" s="96"/>
      <c r="F119" s="96"/>
      <c r="G119" s="96"/>
      <c r="H119" s="96"/>
      <c r="I119" s="96"/>
      <c r="J119" s="96"/>
      <c r="K119" s="96"/>
      <c r="L119" s="98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</row>
    <row r="120" spans="1:31" s="99" customFormat="1" ht="12" customHeight="1">
      <c r="A120" s="96"/>
      <c r="B120" s="97"/>
      <c r="C120" s="95" t="s">
        <v>18</v>
      </c>
      <c r="D120" s="96"/>
      <c r="E120" s="96"/>
      <c r="F120" s="100" t="str">
        <f>F14</f>
        <v>Liberec</v>
      </c>
      <c r="G120" s="96"/>
      <c r="H120" s="96"/>
      <c r="I120" s="95" t="s">
        <v>20</v>
      </c>
      <c r="J120" s="132" t="str">
        <f>IF(J14="","",J14)</f>
        <v>vyplň údaj</v>
      </c>
      <c r="K120" s="96"/>
      <c r="L120" s="98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</row>
    <row r="121" spans="1:31" s="99" customFormat="1" ht="6.95" customHeight="1">
      <c r="A121" s="96"/>
      <c r="B121" s="97"/>
      <c r="C121" s="96"/>
      <c r="D121" s="96"/>
      <c r="E121" s="96"/>
      <c r="F121" s="96"/>
      <c r="G121" s="96"/>
      <c r="H121" s="96"/>
      <c r="I121" s="96"/>
      <c r="J121" s="96"/>
      <c r="K121" s="96"/>
      <c r="L121" s="98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</row>
    <row r="122" spans="1:31" s="99" customFormat="1" ht="15.2" customHeight="1">
      <c r="A122" s="96"/>
      <c r="B122" s="97"/>
      <c r="C122" s="95" t="s">
        <v>21</v>
      </c>
      <c r="D122" s="96"/>
      <c r="E122" s="96"/>
      <c r="F122" s="100" t="str">
        <f>E17</f>
        <v>Statutární město Liberec</v>
      </c>
      <c r="G122" s="96"/>
      <c r="H122" s="96"/>
      <c r="I122" s="95" t="s">
        <v>27</v>
      </c>
      <c r="J122" s="133" t="str">
        <f>E23</f>
        <v xml:space="preserve"> </v>
      </c>
      <c r="K122" s="96"/>
      <c r="L122" s="98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</row>
    <row r="123" spans="1:31" s="99" customFormat="1" ht="15.2" customHeight="1">
      <c r="A123" s="96"/>
      <c r="B123" s="97"/>
      <c r="C123" s="95" t="s">
        <v>25</v>
      </c>
      <c r="D123" s="96"/>
      <c r="E123" s="96"/>
      <c r="F123" s="100" t="str">
        <f>IF(E20="","",E20)</f>
        <v>vyplň údaj</v>
      </c>
      <c r="G123" s="96"/>
      <c r="H123" s="96"/>
      <c r="I123" s="95" t="s">
        <v>29</v>
      </c>
      <c r="J123" s="133" t="str">
        <f>E26</f>
        <v xml:space="preserve"> </v>
      </c>
      <c r="K123" s="96"/>
      <c r="L123" s="98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</row>
    <row r="124" spans="1:31" s="99" customFormat="1" ht="10.35" customHeight="1">
      <c r="A124" s="96"/>
      <c r="B124" s="97"/>
      <c r="C124" s="96"/>
      <c r="D124" s="96"/>
      <c r="E124" s="96"/>
      <c r="F124" s="96"/>
      <c r="G124" s="96"/>
      <c r="H124" s="96"/>
      <c r="I124" s="96"/>
      <c r="J124" s="96"/>
      <c r="K124" s="96"/>
      <c r="L124" s="98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</row>
    <row r="125" spans="1:31" s="157" customFormat="1" ht="29.25" customHeight="1">
      <c r="A125" s="147"/>
      <c r="B125" s="148"/>
      <c r="C125" s="149" t="s">
        <v>147</v>
      </c>
      <c r="D125" s="150" t="s">
        <v>56</v>
      </c>
      <c r="E125" s="150" t="s">
        <v>52</v>
      </c>
      <c r="F125" s="150" t="s">
        <v>53</v>
      </c>
      <c r="G125" s="150" t="s">
        <v>148</v>
      </c>
      <c r="H125" s="150" t="s">
        <v>149</v>
      </c>
      <c r="I125" s="150" t="s">
        <v>150</v>
      </c>
      <c r="J125" s="151" t="s">
        <v>138</v>
      </c>
      <c r="K125" s="152" t="s">
        <v>151</v>
      </c>
      <c r="L125" s="153"/>
      <c r="M125" s="154" t="s">
        <v>1</v>
      </c>
      <c r="N125" s="155" t="s">
        <v>35</v>
      </c>
      <c r="O125" s="155" t="s">
        <v>152</v>
      </c>
      <c r="P125" s="155" t="s">
        <v>153</v>
      </c>
      <c r="Q125" s="155" t="s">
        <v>154</v>
      </c>
      <c r="R125" s="155" t="s">
        <v>155</v>
      </c>
      <c r="S125" s="155" t="s">
        <v>156</v>
      </c>
      <c r="T125" s="156" t="s">
        <v>157</v>
      </c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</row>
    <row r="126" spans="1:63" s="99" customFormat="1" ht="22.9" customHeight="1">
      <c r="A126" s="96"/>
      <c r="B126" s="97"/>
      <c r="C126" s="158" t="s">
        <v>158</v>
      </c>
      <c r="D126" s="96"/>
      <c r="E126" s="96"/>
      <c r="F126" s="96"/>
      <c r="G126" s="96"/>
      <c r="H126" s="96"/>
      <c r="I126" s="96"/>
      <c r="J126" s="159">
        <f>BK126</f>
        <v>0</v>
      </c>
      <c r="K126" s="96"/>
      <c r="L126" s="97"/>
      <c r="M126" s="160"/>
      <c r="N126" s="161"/>
      <c r="O126" s="107"/>
      <c r="P126" s="162">
        <f>P127</f>
        <v>90.769056</v>
      </c>
      <c r="Q126" s="107"/>
      <c r="R126" s="162">
        <f>R127</f>
        <v>4.4496755199999996</v>
      </c>
      <c r="S126" s="107"/>
      <c r="T126" s="163">
        <f>T127</f>
        <v>0</v>
      </c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T126" s="89" t="s">
        <v>70</v>
      </c>
      <c r="AU126" s="89" t="s">
        <v>140</v>
      </c>
      <c r="BK126" s="164">
        <f>BK127</f>
        <v>0</v>
      </c>
    </row>
    <row r="127" spans="2:63" s="165" customFormat="1" ht="25.9" customHeight="1">
      <c r="B127" s="166"/>
      <c r="D127" s="167" t="s">
        <v>70</v>
      </c>
      <c r="E127" s="168" t="s">
        <v>159</v>
      </c>
      <c r="F127" s="168" t="s">
        <v>160</v>
      </c>
      <c r="J127" s="169">
        <f>BK127</f>
        <v>0</v>
      </c>
      <c r="L127" s="166"/>
      <c r="M127" s="170"/>
      <c r="N127" s="171"/>
      <c r="O127" s="171"/>
      <c r="P127" s="172">
        <f>P128+P171+P175+P179+P190</f>
        <v>90.769056</v>
      </c>
      <c r="Q127" s="171"/>
      <c r="R127" s="172">
        <f>R128+R171+R175+R179+R190</f>
        <v>4.4496755199999996</v>
      </c>
      <c r="S127" s="171"/>
      <c r="T127" s="173">
        <f>T128+T171+T175+T179+T190</f>
        <v>0</v>
      </c>
      <c r="AR127" s="167" t="s">
        <v>78</v>
      </c>
      <c r="AT127" s="174" t="s">
        <v>70</v>
      </c>
      <c r="AU127" s="174" t="s">
        <v>71</v>
      </c>
      <c r="AY127" s="167" t="s">
        <v>161</v>
      </c>
      <c r="BK127" s="175">
        <f>BK128+BK171+BK175+BK179+BK190</f>
        <v>0</v>
      </c>
    </row>
    <row r="128" spans="2:63" s="165" customFormat="1" ht="22.9" customHeight="1">
      <c r="B128" s="166"/>
      <c r="D128" s="167" t="s">
        <v>70</v>
      </c>
      <c r="E128" s="176" t="s">
        <v>78</v>
      </c>
      <c r="F128" s="176" t="s">
        <v>162</v>
      </c>
      <c r="J128" s="177">
        <f>BK128</f>
        <v>0</v>
      </c>
      <c r="L128" s="166"/>
      <c r="M128" s="170"/>
      <c r="N128" s="171"/>
      <c r="O128" s="171"/>
      <c r="P128" s="172">
        <f>SUM(P129:P170)</f>
        <v>84.207496</v>
      </c>
      <c r="Q128" s="171"/>
      <c r="R128" s="172">
        <f>SUM(R129:R170)</f>
        <v>0.0007199999999999999</v>
      </c>
      <c r="S128" s="171"/>
      <c r="T128" s="173">
        <f>SUM(T129:T170)</f>
        <v>0</v>
      </c>
      <c r="AR128" s="167" t="s">
        <v>78</v>
      </c>
      <c r="AT128" s="174" t="s">
        <v>70</v>
      </c>
      <c r="AU128" s="174" t="s">
        <v>78</v>
      </c>
      <c r="AY128" s="167" t="s">
        <v>161</v>
      </c>
      <c r="BK128" s="175">
        <f>SUM(BK129:BK170)</f>
        <v>0</v>
      </c>
    </row>
    <row r="129" spans="1:65" s="99" customFormat="1" ht="44.25" customHeight="1">
      <c r="A129" s="96"/>
      <c r="B129" s="97"/>
      <c r="C129" s="178" t="s">
        <v>78</v>
      </c>
      <c r="D129" s="178" t="s">
        <v>163</v>
      </c>
      <c r="E129" s="179" t="s">
        <v>291</v>
      </c>
      <c r="F129" s="180" t="s">
        <v>292</v>
      </c>
      <c r="G129" s="181" t="s">
        <v>251</v>
      </c>
      <c r="H129" s="182">
        <v>1.024</v>
      </c>
      <c r="I129" s="377">
        <v>0</v>
      </c>
      <c r="J129" s="183">
        <f>ROUND(I129*H129,2)</f>
        <v>0</v>
      </c>
      <c r="K129" s="184"/>
      <c r="L129" s="97"/>
      <c r="M129" s="185" t="s">
        <v>1</v>
      </c>
      <c r="N129" s="186" t="s">
        <v>36</v>
      </c>
      <c r="O129" s="187">
        <v>6.153</v>
      </c>
      <c r="P129" s="187">
        <f>O129*H129</f>
        <v>6.300672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R129" s="189" t="s">
        <v>167</v>
      </c>
      <c r="AT129" s="189" t="s">
        <v>163</v>
      </c>
      <c r="AU129" s="189" t="s">
        <v>80</v>
      </c>
      <c r="AY129" s="89" t="s">
        <v>161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89" t="s">
        <v>78</v>
      </c>
      <c r="BK129" s="190">
        <f>ROUND(I129*H129,2)</f>
        <v>0</v>
      </c>
      <c r="BL129" s="89" t="s">
        <v>167</v>
      </c>
      <c r="BM129" s="189" t="s">
        <v>293</v>
      </c>
    </row>
    <row r="130" spans="2:51" s="191" customFormat="1" ht="12">
      <c r="B130" s="192"/>
      <c r="D130" s="193" t="s">
        <v>169</v>
      </c>
      <c r="E130" s="194" t="s">
        <v>1</v>
      </c>
      <c r="F130" s="195" t="s">
        <v>294</v>
      </c>
      <c r="H130" s="194" t="s">
        <v>1</v>
      </c>
      <c r="L130" s="192"/>
      <c r="M130" s="196"/>
      <c r="N130" s="197"/>
      <c r="O130" s="197"/>
      <c r="P130" s="197"/>
      <c r="Q130" s="197"/>
      <c r="R130" s="197"/>
      <c r="S130" s="197"/>
      <c r="T130" s="198"/>
      <c r="AT130" s="194" t="s">
        <v>169</v>
      </c>
      <c r="AU130" s="194" t="s">
        <v>80</v>
      </c>
      <c r="AV130" s="191" t="s">
        <v>78</v>
      </c>
      <c r="AW130" s="191" t="s">
        <v>28</v>
      </c>
      <c r="AX130" s="191" t="s">
        <v>71</v>
      </c>
      <c r="AY130" s="194" t="s">
        <v>161</v>
      </c>
    </row>
    <row r="131" spans="2:51" s="191" customFormat="1" ht="12">
      <c r="B131" s="192"/>
      <c r="D131" s="193" t="s">
        <v>169</v>
      </c>
      <c r="E131" s="194" t="s">
        <v>1</v>
      </c>
      <c r="F131" s="195" t="s">
        <v>295</v>
      </c>
      <c r="H131" s="194" t="s">
        <v>1</v>
      </c>
      <c r="L131" s="192"/>
      <c r="M131" s="196"/>
      <c r="N131" s="197"/>
      <c r="O131" s="197"/>
      <c r="P131" s="197"/>
      <c r="Q131" s="197"/>
      <c r="R131" s="197"/>
      <c r="S131" s="197"/>
      <c r="T131" s="198"/>
      <c r="AT131" s="194" t="s">
        <v>169</v>
      </c>
      <c r="AU131" s="194" t="s">
        <v>80</v>
      </c>
      <c r="AV131" s="191" t="s">
        <v>78</v>
      </c>
      <c r="AW131" s="191" t="s">
        <v>28</v>
      </c>
      <c r="AX131" s="191" t="s">
        <v>71</v>
      </c>
      <c r="AY131" s="194" t="s">
        <v>161</v>
      </c>
    </row>
    <row r="132" spans="2:51" s="199" customFormat="1" ht="12">
      <c r="B132" s="200"/>
      <c r="D132" s="193" t="s">
        <v>169</v>
      </c>
      <c r="E132" s="201" t="s">
        <v>1</v>
      </c>
      <c r="F132" s="202" t="s">
        <v>296</v>
      </c>
      <c r="H132" s="203">
        <v>0.924</v>
      </c>
      <c r="L132" s="200"/>
      <c r="M132" s="204"/>
      <c r="N132" s="205"/>
      <c r="O132" s="205"/>
      <c r="P132" s="205"/>
      <c r="Q132" s="205"/>
      <c r="R132" s="205"/>
      <c r="S132" s="205"/>
      <c r="T132" s="206"/>
      <c r="AT132" s="201" t="s">
        <v>169</v>
      </c>
      <c r="AU132" s="201" t="s">
        <v>80</v>
      </c>
      <c r="AV132" s="199" t="s">
        <v>80</v>
      </c>
      <c r="AW132" s="199" t="s">
        <v>28</v>
      </c>
      <c r="AX132" s="199" t="s">
        <v>71</v>
      </c>
      <c r="AY132" s="201" t="s">
        <v>161</v>
      </c>
    </row>
    <row r="133" spans="2:51" s="191" customFormat="1" ht="12">
      <c r="B133" s="192"/>
      <c r="D133" s="193" t="s">
        <v>169</v>
      </c>
      <c r="E133" s="194" t="s">
        <v>1</v>
      </c>
      <c r="F133" s="195" t="s">
        <v>297</v>
      </c>
      <c r="H133" s="194" t="s">
        <v>1</v>
      </c>
      <c r="L133" s="192"/>
      <c r="M133" s="196"/>
      <c r="N133" s="197"/>
      <c r="O133" s="197"/>
      <c r="P133" s="197"/>
      <c r="Q133" s="197"/>
      <c r="R133" s="197"/>
      <c r="S133" s="197"/>
      <c r="T133" s="198"/>
      <c r="AT133" s="194" t="s">
        <v>169</v>
      </c>
      <c r="AU133" s="194" t="s">
        <v>80</v>
      </c>
      <c r="AV133" s="191" t="s">
        <v>78</v>
      </c>
      <c r="AW133" s="191" t="s">
        <v>28</v>
      </c>
      <c r="AX133" s="191" t="s">
        <v>71</v>
      </c>
      <c r="AY133" s="194" t="s">
        <v>161</v>
      </c>
    </row>
    <row r="134" spans="2:51" s="199" customFormat="1" ht="12">
      <c r="B134" s="200"/>
      <c r="D134" s="193" t="s">
        <v>169</v>
      </c>
      <c r="E134" s="201" t="s">
        <v>1</v>
      </c>
      <c r="F134" s="202" t="s">
        <v>298</v>
      </c>
      <c r="H134" s="203">
        <v>0.1</v>
      </c>
      <c r="L134" s="200"/>
      <c r="M134" s="204"/>
      <c r="N134" s="205"/>
      <c r="O134" s="205"/>
      <c r="P134" s="205"/>
      <c r="Q134" s="205"/>
      <c r="R134" s="205"/>
      <c r="S134" s="205"/>
      <c r="T134" s="206"/>
      <c r="AT134" s="201" t="s">
        <v>169</v>
      </c>
      <c r="AU134" s="201" t="s">
        <v>80</v>
      </c>
      <c r="AV134" s="199" t="s">
        <v>80</v>
      </c>
      <c r="AW134" s="199" t="s">
        <v>28</v>
      </c>
      <c r="AX134" s="199" t="s">
        <v>71</v>
      </c>
      <c r="AY134" s="201" t="s">
        <v>161</v>
      </c>
    </row>
    <row r="135" spans="2:51" s="207" customFormat="1" ht="12">
      <c r="B135" s="208"/>
      <c r="D135" s="193" t="s">
        <v>169</v>
      </c>
      <c r="E135" s="209" t="s">
        <v>1</v>
      </c>
      <c r="F135" s="210" t="s">
        <v>174</v>
      </c>
      <c r="H135" s="211">
        <v>1.024</v>
      </c>
      <c r="L135" s="208"/>
      <c r="M135" s="212"/>
      <c r="N135" s="213"/>
      <c r="O135" s="213"/>
      <c r="P135" s="213"/>
      <c r="Q135" s="213"/>
      <c r="R135" s="213"/>
      <c r="S135" s="213"/>
      <c r="T135" s="214"/>
      <c r="AT135" s="209" t="s">
        <v>169</v>
      </c>
      <c r="AU135" s="209" t="s">
        <v>80</v>
      </c>
      <c r="AV135" s="207" t="s">
        <v>167</v>
      </c>
      <c r="AW135" s="207" t="s">
        <v>28</v>
      </c>
      <c r="AX135" s="207" t="s">
        <v>78</v>
      </c>
      <c r="AY135" s="209" t="s">
        <v>161</v>
      </c>
    </row>
    <row r="136" spans="1:65" s="99" customFormat="1" ht="55.5" customHeight="1">
      <c r="A136" s="96"/>
      <c r="B136" s="97"/>
      <c r="C136" s="178" t="s">
        <v>80</v>
      </c>
      <c r="D136" s="178" t="s">
        <v>163</v>
      </c>
      <c r="E136" s="179" t="s">
        <v>299</v>
      </c>
      <c r="F136" s="180" t="s">
        <v>300</v>
      </c>
      <c r="G136" s="181" t="s">
        <v>251</v>
      </c>
      <c r="H136" s="182">
        <v>9</v>
      </c>
      <c r="I136" s="377">
        <v>0</v>
      </c>
      <c r="J136" s="183">
        <f>ROUND(I136*H136,2)</f>
        <v>0</v>
      </c>
      <c r="K136" s="184"/>
      <c r="L136" s="97"/>
      <c r="M136" s="185" t="s">
        <v>1</v>
      </c>
      <c r="N136" s="186" t="s">
        <v>36</v>
      </c>
      <c r="O136" s="187">
        <v>0.411</v>
      </c>
      <c r="P136" s="187">
        <f>O136*H136</f>
        <v>3.699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R136" s="189" t="s">
        <v>167</v>
      </c>
      <c r="AT136" s="189" t="s">
        <v>163</v>
      </c>
      <c r="AU136" s="189" t="s">
        <v>80</v>
      </c>
      <c r="AY136" s="89" t="s">
        <v>161</v>
      </c>
      <c r="BE136" s="190">
        <f>IF(N136="základní",J136,0)</f>
        <v>0</v>
      </c>
      <c r="BF136" s="190">
        <f>IF(N136="snížená",J136,0)</f>
        <v>0</v>
      </c>
      <c r="BG136" s="190">
        <f>IF(N136="zákl. přenesená",J136,0)</f>
        <v>0</v>
      </c>
      <c r="BH136" s="190">
        <f>IF(N136="sníž. přenesená",J136,0)</f>
        <v>0</v>
      </c>
      <c r="BI136" s="190">
        <f>IF(N136="nulová",J136,0)</f>
        <v>0</v>
      </c>
      <c r="BJ136" s="89" t="s">
        <v>78</v>
      </c>
      <c r="BK136" s="190">
        <f>ROUND(I136*H136,2)</f>
        <v>0</v>
      </c>
      <c r="BL136" s="89" t="s">
        <v>167</v>
      </c>
      <c r="BM136" s="189" t="s">
        <v>301</v>
      </c>
    </row>
    <row r="137" spans="2:51" s="191" customFormat="1" ht="12">
      <c r="B137" s="192"/>
      <c r="D137" s="193" t="s">
        <v>169</v>
      </c>
      <c r="E137" s="194" t="s">
        <v>1</v>
      </c>
      <c r="F137" s="195" t="s">
        <v>302</v>
      </c>
      <c r="H137" s="194" t="s">
        <v>1</v>
      </c>
      <c r="L137" s="192"/>
      <c r="M137" s="196"/>
      <c r="N137" s="197"/>
      <c r="O137" s="197"/>
      <c r="P137" s="197"/>
      <c r="Q137" s="197"/>
      <c r="R137" s="197"/>
      <c r="S137" s="197"/>
      <c r="T137" s="198"/>
      <c r="AT137" s="194" t="s">
        <v>169</v>
      </c>
      <c r="AU137" s="194" t="s">
        <v>80</v>
      </c>
      <c r="AV137" s="191" t="s">
        <v>78</v>
      </c>
      <c r="AW137" s="191" t="s">
        <v>28</v>
      </c>
      <c r="AX137" s="191" t="s">
        <v>71</v>
      </c>
      <c r="AY137" s="194" t="s">
        <v>161</v>
      </c>
    </row>
    <row r="138" spans="2:51" s="199" customFormat="1" ht="12">
      <c r="B138" s="200"/>
      <c r="D138" s="193" t="s">
        <v>169</v>
      </c>
      <c r="E138" s="201" t="s">
        <v>1</v>
      </c>
      <c r="F138" s="202" t="s">
        <v>303</v>
      </c>
      <c r="H138" s="203">
        <v>9</v>
      </c>
      <c r="L138" s="200"/>
      <c r="M138" s="204"/>
      <c r="N138" s="205"/>
      <c r="O138" s="205"/>
      <c r="P138" s="205"/>
      <c r="Q138" s="205"/>
      <c r="R138" s="205"/>
      <c r="S138" s="205"/>
      <c r="T138" s="206"/>
      <c r="AT138" s="201" t="s">
        <v>169</v>
      </c>
      <c r="AU138" s="201" t="s">
        <v>80</v>
      </c>
      <c r="AV138" s="199" t="s">
        <v>80</v>
      </c>
      <c r="AW138" s="199" t="s">
        <v>28</v>
      </c>
      <c r="AX138" s="199" t="s">
        <v>78</v>
      </c>
      <c r="AY138" s="201" t="s">
        <v>161</v>
      </c>
    </row>
    <row r="139" spans="1:65" s="99" customFormat="1" ht="62.65" customHeight="1">
      <c r="A139" s="96"/>
      <c r="B139" s="97"/>
      <c r="C139" s="178" t="s">
        <v>180</v>
      </c>
      <c r="D139" s="178" t="s">
        <v>163</v>
      </c>
      <c r="E139" s="179" t="s">
        <v>304</v>
      </c>
      <c r="F139" s="180" t="s">
        <v>305</v>
      </c>
      <c r="G139" s="181" t="s">
        <v>251</v>
      </c>
      <c r="H139" s="182">
        <v>27</v>
      </c>
      <c r="I139" s="377">
        <v>0</v>
      </c>
      <c r="J139" s="183">
        <f>ROUND(I139*H139,2)</f>
        <v>0</v>
      </c>
      <c r="K139" s="184"/>
      <c r="L139" s="97"/>
      <c r="M139" s="185" t="s">
        <v>1</v>
      </c>
      <c r="N139" s="186" t="s">
        <v>36</v>
      </c>
      <c r="O139" s="187">
        <v>0.379</v>
      </c>
      <c r="P139" s="187">
        <f>O139*H139</f>
        <v>10.233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R139" s="189" t="s">
        <v>167</v>
      </c>
      <c r="AT139" s="189" t="s">
        <v>163</v>
      </c>
      <c r="AU139" s="189" t="s">
        <v>80</v>
      </c>
      <c r="AY139" s="89" t="s">
        <v>161</v>
      </c>
      <c r="BE139" s="190">
        <f>IF(N139="základní",J139,0)</f>
        <v>0</v>
      </c>
      <c r="BF139" s="190">
        <f>IF(N139="snížená",J139,0)</f>
        <v>0</v>
      </c>
      <c r="BG139" s="190">
        <f>IF(N139="zákl. přenesená",J139,0)</f>
        <v>0</v>
      </c>
      <c r="BH139" s="190">
        <f>IF(N139="sníž. přenesená",J139,0)</f>
        <v>0</v>
      </c>
      <c r="BI139" s="190">
        <f>IF(N139="nulová",J139,0)</f>
        <v>0</v>
      </c>
      <c r="BJ139" s="89" t="s">
        <v>78</v>
      </c>
      <c r="BK139" s="190">
        <f>ROUND(I139*H139,2)</f>
        <v>0</v>
      </c>
      <c r="BL139" s="89" t="s">
        <v>167</v>
      </c>
      <c r="BM139" s="189" t="s">
        <v>306</v>
      </c>
    </row>
    <row r="140" spans="2:51" s="199" customFormat="1" ht="12">
      <c r="B140" s="200"/>
      <c r="D140" s="193" t="s">
        <v>169</v>
      </c>
      <c r="E140" s="201" t="s">
        <v>1</v>
      </c>
      <c r="F140" s="202" t="s">
        <v>307</v>
      </c>
      <c r="H140" s="203">
        <v>27</v>
      </c>
      <c r="L140" s="200"/>
      <c r="M140" s="204"/>
      <c r="N140" s="205"/>
      <c r="O140" s="205"/>
      <c r="P140" s="205"/>
      <c r="Q140" s="205"/>
      <c r="R140" s="205"/>
      <c r="S140" s="205"/>
      <c r="T140" s="206"/>
      <c r="AT140" s="201" t="s">
        <v>169</v>
      </c>
      <c r="AU140" s="201" t="s">
        <v>80</v>
      </c>
      <c r="AV140" s="199" t="s">
        <v>80</v>
      </c>
      <c r="AW140" s="199" t="s">
        <v>28</v>
      </c>
      <c r="AX140" s="199" t="s">
        <v>78</v>
      </c>
      <c r="AY140" s="201" t="s">
        <v>161</v>
      </c>
    </row>
    <row r="141" spans="1:65" s="99" customFormat="1" ht="62.65" customHeight="1">
      <c r="A141" s="96"/>
      <c r="B141" s="97"/>
      <c r="C141" s="178" t="s">
        <v>167</v>
      </c>
      <c r="D141" s="178" t="s">
        <v>163</v>
      </c>
      <c r="E141" s="179" t="s">
        <v>308</v>
      </c>
      <c r="F141" s="180" t="s">
        <v>309</v>
      </c>
      <c r="G141" s="181" t="s">
        <v>251</v>
      </c>
      <c r="H141" s="182">
        <v>9</v>
      </c>
      <c r="I141" s="377">
        <v>0</v>
      </c>
      <c r="J141" s="183">
        <f>ROUND(I141*H141,2)</f>
        <v>0</v>
      </c>
      <c r="K141" s="184"/>
      <c r="L141" s="97"/>
      <c r="M141" s="185" t="s">
        <v>1</v>
      </c>
      <c r="N141" s="186" t="s">
        <v>36</v>
      </c>
      <c r="O141" s="187">
        <v>0.087</v>
      </c>
      <c r="P141" s="187">
        <f>O141*H141</f>
        <v>0.7829999999999999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R141" s="189" t="s">
        <v>167</v>
      </c>
      <c r="AT141" s="189" t="s">
        <v>163</v>
      </c>
      <c r="AU141" s="189" t="s">
        <v>80</v>
      </c>
      <c r="AY141" s="89" t="s">
        <v>161</v>
      </c>
      <c r="BE141" s="190">
        <f>IF(N141="základní",J141,0)</f>
        <v>0</v>
      </c>
      <c r="BF141" s="190">
        <f>IF(N141="snížená",J141,0)</f>
        <v>0</v>
      </c>
      <c r="BG141" s="190">
        <f>IF(N141="zákl. přenesená",J141,0)</f>
        <v>0</v>
      </c>
      <c r="BH141" s="190">
        <f>IF(N141="sníž. přenesená",J141,0)</f>
        <v>0</v>
      </c>
      <c r="BI141" s="190">
        <f>IF(N141="nulová",J141,0)</f>
        <v>0</v>
      </c>
      <c r="BJ141" s="89" t="s">
        <v>78</v>
      </c>
      <c r="BK141" s="190">
        <f>ROUND(I141*H141,2)</f>
        <v>0</v>
      </c>
      <c r="BL141" s="89" t="s">
        <v>167</v>
      </c>
      <c r="BM141" s="189" t="s">
        <v>310</v>
      </c>
    </row>
    <row r="142" spans="2:51" s="191" customFormat="1" ht="12">
      <c r="B142" s="192"/>
      <c r="D142" s="193" t="s">
        <v>169</v>
      </c>
      <c r="E142" s="194" t="s">
        <v>1</v>
      </c>
      <c r="F142" s="195" t="s">
        <v>311</v>
      </c>
      <c r="H142" s="194" t="s">
        <v>1</v>
      </c>
      <c r="L142" s="192"/>
      <c r="M142" s="196"/>
      <c r="N142" s="197"/>
      <c r="O142" s="197"/>
      <c r="P142" s="197"/>
      <c r="Q142" s="197"/>
      <c r="R142" s="197"/>
      <c r="S142" s="197"/>
      <c r="T142" s="198"/>
      <c r="AT142" s="194" t="s">
        <v>169</v>
      </c>
      <c r="AU142" s="194" t="s">
        <v>80</v>
      </c>
      <c r="AV142" s="191" t="s">
        <v>78</v>
      </c>
      <c r="AW142" s="191" t="s">
        <v>28</v>
      </c>
      <c r="AX142" s="191" t="s">
        <v>71</v>
      </c>
      <c r="AY142" s="194" t="s">
        <v>161</v>
      </c>
    </row>
    <row r="143" spans="2:51" s="199" customFormat="1" ht="12">
      <c r="B143" s="200"/>
      <c r="D143" s="193" t="s">
        <v>169</v>
      </c>
      <c r="E143" s="201" t="s">
        <v>1</v>
      </c>
      <c r="F143" s="202" t="s">
        <v>303</v>
      </c>
      <c r="H143" s="203">
        <v>9</v>
      </c>
      <c r="L143" s="200"/>
      <c r="M143" s="204"/>
      <c r="N143" s="205"/>
      <c r="O143" s="205"/>
      <c r="P143" s="205"/>
      <c r="Q143" s="205"/>
      <c r="R143" s="205"/>
      <c r="S143" s="205"/>
      <c r="T143" s="206"/>
      <c r="AT143" s="201" t="s">
        <v>169</v>
      </c>
      <c r="AU143" s="201" t="s">
        <v>80</v>
      </c>
      <c r="AV143" s="199" t="s">
        <v>80</v>
      </c>
      <c r="AW143" s="199" t="s">
        <v>28</v>
      </c>
      <c r="AX143" s="199" t="s">
        <v>78</v>
      </c>
      <c r="AY143" s="201" t="s">
        <v>161</v>
      </c>
    </row>
    <row r="144" spans="1:65" s="99" customFormat="1" ht="62.65" customHeight="1">
      <c r="A144" s="96"/>
      <c r="B144" s="97"/>
      <c r="C144" s="178" t="s">
        <v>178</v>
      </c>
      <c r="D144" s="178" t="s">
        <v>163</v>
      </c>
      <c r="E144" s="179" t="s">
        <v>312</v>
      </c>
      <c r="F144" s="180" t="s">
        <v>313</v>
      </c>
      <c r="G144" s="181" t="s">
        <v>251</v>
      </c>
      <c r="H144" s="182">
        <v>1.024</v>
      </c>
      <c r="I144" s="377">
        <v>0</v>
      </c>
      <c r="J144" s="183">
        <f>ROUND(I144*H144,2)</f>
        <v>0</v>
      </c>
      <c r="K144" s="184"/>
      <c r="L144" s="97"/>
      <c r="M144" s="185" t="s">
        <v>1</v>
      </c>
      <c r="N144" s="186" t="s">
        <v>36</v>
      </c>
      <c r="O144" s="187">
        <v>0.099</v>
      </c>
      <c r="P144" s="187">
        <f>O144*H144</f>
        <v>0.10137600000000001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R144" s="189" t="s">
        <v>167</v>
      </c>
      <c r="AT144" s="189" t="s">
        <v>163</v>
      </c>
      <c r="AU144" s="189" t="s">
        <v>80</v>
      </c>
      <c r="AY144" s="89" t="s">
        <v>161</v>
      </c>
      <c r="BE144" s="190">
        <f>IF(N144="základní",J144,0)</f>
        <v>0</v>
      </c>
      <c r="BF144" s="190">
        <f>IF(N144="snížená",J144,0)</f>
        <v>0</v>
      </c>
      <c r="BG144" s="190">
        <f>IF(N144="zákl. přenesená",J144,0)</f>
        <v>0</v>
      </c>
      <c r="BH144" s="190">
        <f>IF(N144="sníž. přenesená",J144,0)</f>
        <v>0</v>
      </c>
      <c r="BI144" s="190">
        <f>IF(N144="nulová",J144,0)</f>
        <v>0</v>
      </c>
      <c r="BJ144" s="89" t="s">
        <v>78</v>
      </c>
      <c r="BK144" s="190">
        <f>ROUND(I144*H144,2)</f>
        <v>0</v>
      </c>
      <c r="BL144" s="89" t="s">
        <v>167</v>
      </c>
      <c r="BM144" s="189" t="s">
        <v>314</v>
      </c>
    </row>
    <row r="145" spans="2:51" s="191" customFormat="1" ht="12">
      <c r="B145" s="192"/>
      <c r="D145" s="193" t="s">
        <v>169</v>
      </c>
      <c r="E145" s="194" t="s">
        <v>1</v>
      </c>
      <c r="F145" s="195" t="s">
        <v>315</v>
      </c>
      <c r="H145" s="194" t="s">
        <v>1</v>
      </c>
      <c r="L145" s="192"/>
      <c r="M145" s="196"/>
      <c r="N145" s="197"/>
      <c r="O145" s="197"/>
      <c r="P145" s="197"/>
      <c r="Q145" s="197"/>
      <c r="R145" s="197"/>
      <c r="S145" s="197"/>
      <c r="T145" s="198"/>
      <c r="AT145" s="194" t="s">
        <v>169</v>
      </c>
      <c r="AU145" s="194" t="s">
        <v>80</v>
      </c>
      <c r="AV145" s="191" t="s">
        <v>78</v>
      </c>
      <c r="AW145" s="191" t="s">
        <v>28</v>
      </c>
      <c r="AX145" s="191" t="s">
        <v>71</v>
      </c>
      <c r="AY145" s="194" t="s">
        <v>161</v>
      </c>
    </row>
    <row r="146" spans="2:51" s="191" customFormat="1" ht="12">
      <c r="B146" s="192"/>
      <c r="D146" s="193" t="s">
        <v>169</v>
      </c>
      <c r="E146" s="194" t="s">
        <v>1</v>
      </c>
      <c r="F146" s="195" t="s">
        <v>316</v>
      </c>
      <c r="H146" s="194" t="s">
        <v>1</v>
      </c>
      <c r="L146" s="192"/>
      <c r="M146" s="196"/>
      <c r="N146" s="197"/>
      <c r="O146" s="197"/>
      <c r="P146" s="197"/>
      <c r="Q146" s="197"/>
      <c r="R146" s="197"/>
      <c r="S146" s="197"/>
      <c r="T146" s="198"/>
      <c r="AT146" s="194" t="s">
        <v>169</v>
      </c>
      <c r="AU146" s="194" t="s">
        <v>80</v>
      </c>
      <c r="AV146" s="191" t="s">
        <v>78</v>
      </c>
      <c r="AW146" s="191" t="s">
        <v>28</v>
      </c>
      <c r="AX146" s="191" t="s">
        <v>71</v>
      </c>
      <c r="AY146" s="194" t="s">
        <v>161</v>
      </c>
    </row>
    <row r="147" spans="2:51" s="199" customFormat="1" ht="12">
      <c r="B147" s="200"/>
      <c r="D147" s="193" t="s">
        <v>169</v>
      </c>
      <c r="E147" s="201" t="s">
        <v>1</v>
      </c>
      <c r="F147" s="202" t="s">
        <v>317</v>
      </c>
      <c r="H147" s="203">
        <v>1.024</v>
      </c>
      <c r="L147" s="200"/>
      <c r="M147" s="204"/>
      <c r="N147" s="205"/>
      <c r="O147" s="205"/>
      <c r="P147" s="205"/>
      <c r="Q147" s="205"/>
      <c r="R147" s="205"/>
      <c r="S147" s="205"/>
      <c r="T147" s="206"/>
      <c r="AT147" s="201" t="s">
        <v>169</v>
      </c>
      <c r="AU147" s="201" t="s">
        <v>80</v>
      </c>
      <c r="AV147" s="199" t="s">
        <v>80</v>
      </c>
      <c r="AW147" s="199" t="s">
        <v>28</v>
      </c>
      <c r="AX147" s="199" t="s">
        <v>78</v>
      </c>
      <c r="AY147" s="201" t="s">
        <v>161</v>
      </c>
    </row>
    <row r="148" spans="1:65" s="99" customFormat="1" ht="37.9" customHeight="1">
      <c r="A148" s="96"/>
      <c r="B148" s="97"/>
      <c r="C148" s="178" t="s">
        <v>196</v>
      </c>
      <c r="D148" s="178" t="s">
        <v>163</v>
      </c>
      <c r="E148" s="179" t="s">
        <v>318</v>
      </c>
      <c r="F148" s="180" t="s">
        <v>319</v>
      </c>
      <c r="G148" s="181" t="s">
        <v>251</v>
      </c>
      <c r="H148" s="182">
        <v>9</v>
      </c>
      <c r="I148" s="377">
        <v>0</v>
      </c>
      <c r="J148" s="183">
        <f>ROUND(I148*H148,2)</f>
        <v>0</v>
      </c>
      <c r="K148" s="184"/>
      <c r="L148" s="97"/>
      <c r="M148" s="185" t="s">
        <v>1</v>
      </c>
      <c r="N148" s="186" t="s">
        <v>36</v>
      </c>
      <c r="O148" s="187">
        <v>1.137</v>
      </c>
      <c r="P148" s="187">
        <f>O148*H148</f>
        <v>10.233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R148" s="189" t="s">
        <v>167</v>
      </c>
      <c r="AT148" s="189" t="s">
        <v>163</v>
      </c>
      <c r="AU148" s="189" t="s">
        <v>80</v>
      </c>
      <c r="AY148" s="89" t="s">
        <v>161</v>
      </c>
      <c r="BE148" s="190">
        <f>IF(N148="základní",J148,0)</f>
        <v>0</v>
      </c>
      <c r="BF148" s="190">
        <f>IF(N148="snížená",J148,0)</f>
        <v>0</v>
      </c>
      <c r="BG148" s="190">
        <f>IF(N148="zákl. přenesená",J148,0)</f>
        <v>0</v>
      </c>
      <c r="BH148" s="190">
        <f>IF(N148="sníž. přenesená",J148,0)</f>
        <v>0</v>
      </c>
      <c r="BI148" s="190">
        <f>IF(N148="nulová",J148,0)</f>
        <v>0</v>
      </c>
      <c r="BJ148" s="89" t="s">
        <v>78</v>
      </c>
      <c r="BK148" s="190">
        <f>ROUND(I148*H148,2)</f>
        <v>0</v>
      </c>
      <c r="BL148" s="89" t="s">
        <v>167</v>
      </c>
      <c r="BM148" s="189" t="s">
        <v>320</v>
      </c>
    </row>
    <row r="149" spans="2:51" s="191" customFormat="1" ht="12">
      <c r="B149" s="192"/>
      <c r="D149" s="193" t="s">
        <v>169</v>
      </c>
      <c r="E149" s="194" t="s">
        <v>1</v>
      </c>
      <c r="F149" s="195" t="s">
        <v>321</v>
      </c>
      <c r="H149" s="194" t="s">
        <v>1</v>
      </c>
      <c r="L149" s="192"/>
      <c r="M149" s="196"/>
      <c r="N149" s="197"/>
      <c r="O149" s="197"/>
      <c r="P149" s="197"/>
      <c r="Q149" s="197"/>
      <c r="R149" s="197"/>
      <c r="S149" s="197"/>
      <c r="T149" s="198"/>
      <c r="AT149" s="194" t="s">
        <v>169</v>
      </c>
      <c r="AU149" s="194" t="s">
        <v>80</v>
      </c>
      <c r="AV149" s="191" t="s">
        <v>78</v>
      </c>
      <c r="AW149" s="191" t="s">
        <v>28</v>
      </c>
      <c r="AX149" s="191" t="s">
        <v>71</v>
      </c>
      <c r="AY149" s="194" t="s">
        <v>161</v>
      </c>
    </row>
    <row r="150" spans="2:51" s="199" customFormat="1" ht="12">
      <c r="B150" s="200"/>
      <c r="D150" s="193" t="s">
        <v>169</v>
      </c>
      <c r="E150" s="201" t="s">
        <v>1</v>
      </c>
      <c r="F150" s="202" t="s">
        <v>303</v>
      </c>
      <c r="H150" s="203">
        <v>9</v>
      </c>
      <c r="L150" s="200"/>
      <c r="M150" s="204"/>
      <c r="N150" s="205"/>
      <c r="O150" s="205"/>
      <c r="P150" s="205"/>
      <c r="Q150" s="205"/>
      <c r="R150" s="205"/>
      <c r="S150" s="205"/>
      <c r="T150" s="206"/>
      <c r="AT150" s="201" t="s">
        <v>169</v>
      </c>
      <c r="AU150" s="201" t="s">
        <v>80</v>
      </c>
      <c r="AV150" s="199" t="s">
        <v>80</v>
      </c>
      <c r="AW150" s="199" t="s">
        <v>28</v>
      </c>
      <c r="AX150" s="199" t="s">
        <v>78</v>
      </c>
      <c r="AY150" s="201" t="s">
        <v>161</v>
      </c>
    </row>
    <row r="151" spans="1:65" s="99" customFormat="1" ht="37.9" customHeight="1">
      <c r="A151" s="96"/>
      <c r="B151" s="97"/>
      <c r="C151" s="178" t="s">
        <v>202</v>
      </c>
      <c r="D151" s="178" t="s">
        <v>163</v>
      </c>
      <c r="E151" s="179" t="s">
        <v>322</v>
      </c>
      <c r="F151" s="180" t="s">
        <v>323</v>
      </c>
      <c r="G151" s="181" t="s">
        <v>251</v>
      </c>
      <c r="H151" s="182">
        <v>1.024</v>
      </c>
      <c r="I151" s="377">
        <v>0</v>
      </c>
      <c r="J151" s="183">
        <f>ROUND(I151*H151,2)</f>
        <v>0</v>
      </c>
      <c r="K151" s="184"/>
      <c r="L151" s="97"/>
      <c r="M151" s="185" t="s">
        <v>1</v>
      </c>
      <c r="N151" s="186" t="s">
        <v>36</v>
      </c>
      <c r="O151" s="187">
        <v>1.468</v>
      </c>
      <c r="P151" s="187">
        <f>O151*H151</f>
        <v>1.503232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R151" s="189" t="s">
        <v>167</v>
      </c>
      <c r="AT151" s="189" t="s">
        <v>163</v>
      </c>
      <c r="AU151" s="189" t="s">
        <v>80</v>
      </c>
      <c r="AY151" s="89" t="s">
        <v>161</v>
      </c>
      <c r="BE151" s="190">
        <f>IF(N151="základní",J151,0)</f>
        <v>0</v>
      </c>
      <c r="BF151" s="190">
        <f>IF(N151="snížená",J151,0)</f>
        <v>0</v>
      </c>
      <c r="BG151" s="190">
        <f>IF(N151="zákl. přenesená",J151,0)</f>
        <v>0</v>
      </c>
      <c r="BH151" s="190">
        <f>IF(N151="sníž. přenesená",J151,0)</f>
        <v>0</v>
      </c>
      <c r="BI151" s="190">
        <f>IF(N151="nulová",J151,0)</f>
        <v>0</v>
      </c>
      <c r="BJ151" s="89" t="s">
        <v>78</v>
      </c>
      <c r="BK151" s="190">
        <f>ROUND(I151*H151,2)</f>
        <v>0</v>
      </c>
      <c r="BL151" s="89" t="s">
        <v>167</v>
      </c>
      <c r="BM151" s="189" t="s">
        <v>324</v>
      </c>
    </row>
    <row r="152" spans="1:65" s="99" customFormat="1" ht="44.25" customHeight="1">
      <c r="A152" s="96"/>
      <c r="B152" s="97"/>
      <c r="C152" s="178" t="s">
        <v>245</v>
      </c>
      <c r="D152" s="178" t="s">
        <v>163</v>
      </c>
      <c r="E152" s="179" t="s">
        <v>325</v>
      </c>
      <c r="F152" s="180" t="s">
        <v>326</v>
      </c>
      <c r="G152" s="181" t="s">
        <v>251</v>
      </c>
      <c r="H152" s="182">
        <v>9</v>
      </c>
      <c r="I152" s="377">
        <v>0</v>
      </c>
      <c r="J152" s="183">
        <f>ROUND(I152*H152,2)</f>
        <v>0</v>
      </c>
      <c r="K152" s="184"/>
      <c r="L152" s="97"/>
      <c r="M152" s="185" t="s">
        <v>1</v>
      </c>
      <c r="N152" s="186" t="s">
        <v>36</v>
      </c>
      <c r="O152" s="187">
        <v>0.197</v>
      </c>
      <c r="P152" s="187">
        <f>O152*H152</f>
        <v>1.7730000000000001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R152" s="189" t="s">
        <v>167</v>
      </c>
      <c r="AT152" s="189" t="s">
        <v>163</v>
      </c>
      <c r="AU152" s="189" t="s">
        <v>80</v>
      </c>
      <c r="AY152" s="89" t="s">
        <v>161</v>
      </c>
      <c r="BE152" s="190">
        <f>IF(N152="základní",J152,0)</f>
        <v>0</v>
      </c>
      <c r="BF152" s="190">
        <f>IF(N152="snížená",J152,0)</f>
        <v>0</v>
      </c>
      <c r="BG152" s="190">
        <f>IF(N152="zákl. přenesená",J152,0)</f>
        <v>0</v>
      </c>
      <c r="BH152" s="190">
        <f>IF(N152="sníž. přenesená",J152,0)</f>
        <v>0</v>
      </c>
      <c r="BI152" s="190">
        <f>IF(N152="nulová",J152,0)</f>
        <v>0</v>
      </c>
      <c r="BJ152" s="89" t="s">
        <v>78</v>
      </c>
      <c r="BK152" s="190">
        <f>ROUND(I152*H152,2)</f>
        <v>0</v>
      </c>
      <c r="BL152" s="89" t="s">
        <v>167</v>
      </c>
      <c r="BM152" s="189" t="s">
        <v>327</v>
      </c>
    </row>
    <row r="153" spans="2:51" s="191" customFormat="1" ht="12">
      <c r="B153" s="192"/>
      <c r="D153" s="193" t="s">
        <v>169</v>
      </c>
      <c r="E153" s="194" t="s">
        <v>1</v>
      </c>
      <c r="F153" s="195" t="s">
        <v>311</v>
      </c>
      <c r="H153" s="194" t="s">
        <v>1</v>
      </c>
      <c r="L153" s="192"/>
      <c r="M153" s="196"/>
      <c r="N153" s="197"/>
      <c r="O153" s="197"/>
      <c r="P153" s="197"/>
      <c r="Q153" s="197"/>
      <c r="R153" s="197"/>
      <c r="S153" s="197"/>
      <c r="T153" s="198"/>
      <c r="AT153" s="194" t="s">
        <v>169</v>
      </c>
      <c r="AU153" s="194" t="s">
        <v>80</v>
      </c>
      <c r="AV153" s="191" t="s">
        <v>78</v>
      </c>
      <c r="AW153" s="191" t="s">
        <v>28</v>
      </c>
      <c r="AX153" s="191" t="s">
        <v>71</v>
      </c>
      <c r="AY153" s="194" t="s">
        <v>161</v>
      </c>
    </row>
    <row r="154" spans="2:51" s="199" customFormat="1" ht="12">
      <c r="B154" s="200"/>
      <c r="D154" s="193" t="s">
        <v>169</v>
      </c>
      <c r="E154" s="201" t="s">
        <v>1</v>
      </c>
      <c r="F154" s="202" t="s">
        <v>303</v>
      </c>
      <c r="H154" s="203">
        <v>9</v>
      </c>
      <c r="L154" s="200"/>
      <c r="M154" s="204"/>
      <c r="N154" s="205"/>
      <c r="O154" s="205"/>
      <c r="P154" s="205"/>
      <c r="Q154" s="205"/>
      <c r="R154" s="205"/>
      <c r="S154" s="205"/>
      <c r="T154" s="206"/>
      <c r="AT154" s="201" t="s">
        <v>169</v>
      </c>
      <c r="AU154" s="201" t="s">
        <v>80</v>
      </c>
      <c r="AV154" s="199" t="s">
        <v>80</v>
      </c>
      <c r="AW154" s="199" t="s">
        <v>28</v>
      </c>
      <c r="AX154" s="199" t="s">
        <v>78</v>
      </c>
      <c r="AY154" s="201" t="s">
        <v>161</v>
      </c>
    </row>
    <row r="155" spans="1:65" s="99" customFormat="1" ht="37.9" customHeight="1">
      <c r="A155" s="96"/>
      <c r="B155" s="97"/>
      <c r="C155" s="178" t="s">
        <v>236</v>
      </c>
      <c r="D155" s="178" t="s">
        <v>163</v>
      </c>
      <c r="E155" s="179" t="s">
        <v>328</v>
      </c>
      <c r="F155" s="180" t="s">
        <v>329</v>
      </c>
      <c r="G155" s="181" t="s">
        <v>251</v>
      </c>
      <c r="H155" s="182">
        <v>1.024</v>
      </c>
      <c r="I155" s="377">
        <v>0</v>
      </c>
      <c r="J155" s="183">
        <f>ROUND(I155*H155,2)</f>
        <v>0</v>
      </c>
      <c r="K155" s="184"/>
      <c r="L155" s="97"/>
      <c r="M155" s="185" t="s">
        <v>1</v>
      </c>
      <c r="N155" s="186" t="s">
        <v>36</v>
      </c>
      <c r="O155" s="187">
        <v>0.009</v>
      </c>
      <c r="P155" s="187">
        <f>O155*H155</f>
        <v>0.009216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R155" s="189" t="s">
        <v>167</v>
      </c>
      <c r="AT155" s="189" t="s">
        <v>163</v>
      </c>
      <c r="AU155" s="189" t="s">
        <v>80</v>
      </c>
      <c r="AY155" s="89" t="s">
        <v>161</v>
      </c>
      <c r="BE155" s="190">
        <f>IF(N155="základní",J155,0)</f>
        <v>0</v>
      </c>
      <c r="BF155" s="190">
        <f>IF(N155="snížená",J155,0)</f>
        <v>0</v>
      </c>
      <c r="BG155" s="190">
        <f>IF(N155="zákl. přenesená",J155,0)</f>
        <v>0</v>
      </c>
      <c r="BH155" s="190">
        <f>IF(N155="sníž. přenesená",J155,0)</f>
        <v>0</v>
      </c>
      <c r="BI155" s="190">
        <f>IF(N155="nulová",J155,0)</f>
        <v>0</v>
      </c>
      <c r="BJ155" s="89" t="s">
        <v>78</v>
      </c>
      <c r="BK155" s="190">
        <f>ROUND(I155*H155,2)</f>
        <v>0</v>
      </c>
      <c r="BL155" s="89" t="s">
        <v>167</v>
      </c>
      <c r="BM155" s="189" t="s">
        <v>330</v>
      </c>
    </row>
    <row r="156" spans="2:51" s="191" customFormat="1" ht="12">
      <c r="B156" s="192"/>
      <c r="D156" s="193" t="s">
        <v>169</v>
      </c>
      <c r="E156" s="194" t="s">
        <v>1</v>
      </c>
      <c r="F156" s="195" t="s">
        <v>315</v>
      </c>
      <c r="H156" s="194" t="s">
        <v>1</v>
      </c>
      <c r="L156" s="192"/>
      <c r="M156" s="196"/>
      <c r="N156" s="197"/>
      <c r="O156" s="197"/>
      <c r="P156" s="197"/>
      <c r="Q156" s="197"/>
      <c r="R156" s="197"/>
      <c r="S156" s="197"/>
      <c r="T156" s="198"/>
      <c r="AT156" s="194" t="s">
        <v>169</v>
      </c>
      <c r="AU156" s="194" t="s">
        <v>80</v>
      </c>
      <c r="AV156" s="191" t="s">
        <v>78</v>
      </c>
      <c r="AW156" s="191" t="s">
        <v>28</v>
      </c>
      <c r="AX156" s="191" t="s">
        <v>71</v>
      </c>
      <c r="AY156" s="194" t="s">
        <v>161</v>
      </c>
    </row>
    <row r="157" spans="2:51" s="191" customFormat="1" ht="12">
      <c r="B157" s="192"/>
      <c r="D157" s="193" t="s">
        <v>169</v>
      </c>
      <c r="E157" s="194" t="s">
        <v>1</v>
      </c>
      <c r="F157" s="195" t="s">
        <v>316</v>
      </c>
      <c r="H157" s="194" t="s">
        <v>1</v>
      </c>
      <c r="L157" s="192"/>
      <c r="M157" s="196"/>
      <c r="N157" s="197"/>
      <c r="O157" s="197"/>
      <c r="P157" s="197"/>
      <c r="Q157" s="197"/>
      <c r="R157" s="197"/>
      <c r="S157" s="197"/>
      <c r="T157" s="198"/>
      <c r="AT157" s="194" t="s">
        <v>169</v>
      </c>
      <c r="AU157" s="194" t="s">
        <v>80</v>
      </c>
      <c r="AV157" s="191" t="s">
        <v>78</v>
      </c>
      <c r="AW157" s="191" t="s">
        <v>28</v>
      </c>
      <c r="AX157" s="191" t="s">
        <v>71</v>
      </c>
      <c r="AY157" s="194" t="s">
        <v>161</v>
      </c>
    </row>
    <row r="158" spans="2:51" s="199" customFormat="1" ht="12">
      <c r="B158" s="200"/>
      <c r="D158" s="193" t="s">
        <v>169</v>
      </c>
      <c r="E158" s="201" t="s">
        <v>1</v>
      </c>
      <c r="F158" s="202" t="s">
        <v>317</v>
      </c>
      <c r="H158" s="203">
        <v>1.024</v>
      </c>
      <c r="L158" s="200"/>
      <c r="M158" s="204"/>
      <c r="N158" s="205"/>
      <c r="O158" s="205"/>
      <c r="P158" s="205"/>
      <c r="Q158" s="205"/>
      <c r="R158" s="205"/>
      <c r="S158" s="205"/>
      <c r="T158" s="206"/>
      <c r="AT158" s="201" t="s">
        <v>169</v>
      </c>
      <c r="AU158" s="201" t="s">
        <v>80</v>
      </c>
      <c r="AV158" s="199" t="s">
        <v>80</v>
      </c>
      <c r="AW158" s="199" t="s">
        <v>28</v>
      </c>
      <c r="AX158" s="199" t="s">
        <v>78</v>
      </c>
      <c r="AY158" s="201" t="s">
        <v>161</v>
      </c>
    </row>
    <row r="159" spans="1:65" s="99" customFormat="1" ht="55.5" customHeight="1">
      <c r="A159" s="96"/>
      <c r="B159" s="97"/>
      <c r="C159" s="178" t="s">
        <v>331</v>
      </c>
      <c r="D159" s="178" t="s">
        <v>163</v>
      </c>
      <c r="E159" s="179" t="s">
        <v>332</v>
      </c>
      <c r="F159" s="180" t="s">
        <v>333</v>
      </c>
      <c r="G159" s="181" t="s">
        <v>166</v>
      </c>
      <c r="H159" s="182">
        <v>36</v>
      </c>
      <c r="I159" s="377">
        <v>0</v>
      </c>
      <c r="J159" s="183">
        <f>ROUND(I159*H159,2)</f>
        <v>0</v>
      </c>
      <c r="K159" s="184"/>
      <c r="L159" s="97"/>
      <c r="M159" s="185" t="s">
        <v>1</v>
      </c>
      <c r="N159" s="186" t="s">
        <v>36</v>
      </c>
      <c r="O159" s="187">
        <v>0.252</v>
      </c>
      <c r="P159" s="187">
        <f>O159*H159</f>
        <v>9.072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R159" s="189" t="s">
        <v>167</v>
      </c>
      <c r="AT159" s="189" t="s">
        <v>163</v>
      </c>
      <c r="AU159" s="189" t="s">
        <v>80</v>
      </c>
      <c r="AY159" s="89" t="s">
        <v>161</v>
      </c>
      <c r="BE159" s="190">
        <f>IF(N159="základní",J159,0)</f>
        <v>0</v>
      </c>
      <c r="BF159" s="190">
        <f>IF(N159="snížená",J159,0)</f>
        <v>0</v>
      </c>
      <c r="BG159" s="190">
        <f>IF(N159="zákl. přenesená",J159,0)</f>
        <v>0</v>
      </c>
      <c r="BH159" s="190">
        <f>IF(N159="sníž. přenesená",J159,0)</f>
        <v>0</v>
      </c>
      <c r="BI159" s="190">
        <f>IF(N159="nulová",J159,0)</f>
        <v>0</v>
      </c>
      <c r="BJ159" s="89" t="s">
        <v>78</v>
      </c>
      <c r="BK159" s="190">
        <f>ROUND(I159*H159,2)</f>
        <v>0</v>
      </c>
      <c r="BL159" s="89" t="s">
        <v>167</v>
      </c>
      <c r="BM159" s="189" t="s">
        <v>334</v>
      </c>
    </row>
    <row r="160" spans="2:51" s="191" customFormat="1" ht="12">
      <c r="B160" s="192"/>
      <c r="D160" s="193" t="s">
        <v>169</v>
      </c>
      <c r="E160" s="194" t="s">
        <v>1</v>
      </c>
      <c r="F160" s="195" t="s">
        <v>335</v>
      </c>
      <c r="H160" s="194" t="s">
        <v>1</v>
      </c>
      <c r="L160" s="192"/>
      <c r="M160" s="196"/>
      <c r="N160" s="197"/>
      <c r="O160" s="197"/>
      <c r="P160" s="197"/>
      <c r="Q160" s="197"/>
      <c r="R160" s="197"/>
      <c r="S160" s="197"/>
      <c r="T160" s="198"/>
      <c r="AT160" s="194" t="s">
        <v>169</v>
      </c>
      <c r="AU160" s="194" t="s">
        <v>80</v>
      </c>
      <c r="AV160" s="191" t="s">
        <v>78</v>
      </c>
      <c r="AW160" s="191" t="s">
        <v>28</v>
      </c>
      <c r="AX160" s="191" t="s">
        <v>71</v>
      </c>
      <c r="AY160" s="194" t="s">
        <v>161</v>
      </c>
    </row>
    <row r="161" spans="2:51" s="191" customFormat="1" ht="12">
      <c r="B161" s="192"/>
      <c r="D161" s="193" t="s">
        <v>169</v>
      </c>
      <c r="E161" s="194" t="s">
        <v>1</v>
      </c>
      <c r="F161" s="195" t="s">
        <v>336</v>
      </c>
      <c r="H161" s="194" t="s">
        <v>1</v>
      </c>
      <c r="L161" s="192"/>
      <c r="M161" s="196"/>
      <c r="N161" s="197"/>
      <c r="O161" s="197"/>
      <c r="P161" s="197"/>
      <c r="Q161" s="197"/>
      <c r="R161" s="197"/>
      <c r="S161" s="197"/>
      <c r="T161" s="198"/>
      <c r="AT161" s="194" t="s">
        <v>169</v>
      </c>
      <c r="AU161" s="194" t="s">
        <v>80</v>
      </c>
      <c r="AV161" s="191" t="s">
        <v>78</v>
      </c>
      <c r="AW161" s="191" t="s">
        <v>28</v>
      </c>
      <c r="AX161" s="191" t="s">
        <v>71</v>
      </c>
      <c r="AY161" s="194" t="s">
        <v>161</v>
      </c>
    </row>
    <row r="162" spans="2:51" s="199" customFormat="1" ht="12">
      <c r="B162" s="200"/>
      <c r="D162" s="193" t="s">
        <v>169</v>
      </c>
      <c r="E162" s="201" t="s">
        <v>1</v>
      </c>
      <c r="F162" s="202" t="s">
        <v>279</v>
      </c>
      <c r="H162" s="203">
        <v>36</v>
      </c>
      <c r="L162" s="200"/>
      <c r="M162" s="204"/>
      <c r="N162" s="205"/>
      <c r="O162" s="205"/>
      <c r="P162" s="205"/>
      <c r="Q162" s="205"/>
      <c r="R162" s="205"/>
      <c r="S162" s="205"/>
      <c r="T162" s="206"/>
      <c r="AT162" s="201" t="s">
        <v>169</v>
      </c>
      <c r="AU162" s="201" t="s">
        <v>80</v>
      </c>
      <c r="AV162" s="199" t="s">
        <v>80</v>
      </c>
      <c r="AW162" s="199" t="s">
        <v>28</v>
      </c>
      <c r="AX162" s="199" t="s">
        <v>78</v>
      </c>
      <c r="AY162" s="201" t="s">
        <v>161</v>
      </c>
    </row>
    <row r="163" spans="1:65" s="99" customFormat="1" ht="37.9" customHeight="1">
      <c r="A163" s="96"/>
      <c r="B163" s="97"/>
      <c r="C163" s="178" t="s">
        <v>337</v>
      </c>
      <c r="D163" s="178" t="s">
        <v>163</v>
      </c>
      <c r="E163" s="179" t="s">
        <v>338</v>
      </c>
      <c r="F163" s="180" t="s">
        <v>339</v>
      </c>
      <c r="G163" s="181" t="s">
        <v>166</v>
      </c>
      <c r="H163" s="182">
        <v>36</v>
      </c>
      <c r="I163" s="377">
        <v>0</v>
      </c>
      <c r="J163" s="183">
        <f>ROUND(I163*H163,2)</f>
        <v>0</v>
      </c>
      <c r="K163" s="184"/>
      <c r="L163" s="97"/>
      <c r="M163" s="185" t="s">
        <v>1</v>
      </c>
      <c r="N163" s="186" t="s">
        <v>36</v>
      </c>
      <c r="O163" s="187">
        <v>0.087</v>
      </c>
      <c r="P163" s="187">
        <f>O163*H163</f>
        <v>3.1319999999999997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R163" s="189" t="s">
        <v>167</v>
      </c>
      <c r="AT163" s="189" t="s">
        <v>163</v>
      </c>
      <c r="AU163" s="189" t="s">
        <v>80</v>
      </c>
      <c r="AY163" s="89" t="s">
        <v>161</v>
      </c>
      <c r="BE163" s="190">
        <f>IF(N163="základní",J163,0)</f>
        <v>0</v>
      </c>
      <c r="BF163" s="190">
        <f>IF(N163="snížená",J163,0)</f>
        <v>0</v>
      </c>
      <c r="BG163" s="190">
        <f>IF(N163="zákl. přenesená",J163,0)</f>
        <v>0</v>
      </c>
      <c r="BH163" s="190">
        <f>IF(N163="sníž. přenesená",J163,0)</f>
        <v>0</v>
      </c>
      <c r="BI163" s="190">
        <f>IF(N163="nulová",J163,0)</f>
        <v>0</v>
      </c>
      <c r="BJ163" s="89" t="s">
        <v>78</v>
      </c>
      <c r="BK163" s="190">
        <f>ROUND(I163*H163,2)</f>
        <v>0</v>
      </c>
      <c r="BL163" s="89" t="s">
        <v>167</v>
      </c>
      <c r="BM163" s="189" t="s">
        <v>340</v>
      </c>
    </row>
    <row r="164" spans="2:51" s="191" customFormat="1" ht="12">
      <c r="B164" s="192"/>
      <c r="D164" s="193" t="s">
        <v>169</v>
      </c>
      <c r="E164" s="194" t="s">
        <v>1</v>
      </c>
      <c r="F164" s="195" t="s">
        <v>335</v>
      </c>
      <c r="H164" s="194" t="s">
        <v>1</v>
      </c>
      <c r="L164" s="192"/>
      <c r="M164" s="196"/>
      <c r="N164" s="197"/>
      <c r="O164" s="197"/>
      <c r="P164" s="197"/>
      <c r="Q164" s="197"/>
      <c r="R164" s="197"/>
      <c r="S164" s="197"/>
      <c r="T164" s="198"/>
      <c r="AT164" s="194" t="s">
        <v>169</v>
      </c>
      <c r="AU164" s="194" t="s">
        <v>80</v>
      </c>
      <c r="AV164" s="191" t="s">
        <v>78</v>
      </c>
      <c r="AW164" s="191" t="s">
        <v>28</v>
      </c>
      <c r="AX164" s="191" t="s">
        <v>71</v>
      </c>
      <c r="AY164" s="194" t="s">
        <v>161</v>
      </c>
    </row>
    <row r="165" spans="2:51" s="199" customFormat="1" ht="12">
      <c r="B165" s="200"/>
      <c r="D165" s="193" t="s">
        <v>169</v>
      </c>
      <c r="E165" s="201" t="s">
        <v>1</v>
      </c>
      <c r="F165" s="202" t="s">
        <v>279</v>
      </c>
      <c r="H165" s="203">
        <v>36</v>
      </c>
      <c r="L165" s="200"/>
      <c r="M165" s="204"/>
      <c r="N165" s="205"/>
      <c r="O165" s="205"/>
      <c r="P165" s="205"/>
      <c r="Q165" s="205"/>
      <c r="R165" s="205"/>
      <c r="S165" s="205"/>
      <c r="T165" s="206"/>
      <c r="AT165" s="201" t="s">
        <v>169</v>
      </c>
      <c r="AU165" s="201" t="s">
        <v>80</v>
      </c>
      <c r="AV165" s="199" t="s">
        <v>80</v>
      </c>
      <c r="AW165" s="199" t="s">
        <v>28</v>
      </c>
      <c r="AX165" s="199" t="s">
        <v>78</v>
      </c>
      <c r="AY165" s="201" t="s">
        <v>161</v>
      </c>
    </row>
    <row r="166" spans="1:65" s="99" customFormat="1" ht="16.5" customHeight="1">
      <c r="A166" s="96"/>
      <c r="B166" s="97"/>
      <c r="C166" s="219" t="s">
        <v>341</v>
      </c>
      <c r="D166" s="219" t="s">
        <v>342</v>
      </c>
      <c r="E166" s="220" t="s">
        <v>343</v>
      </c>
      <c r="F166" s="221" t="s">
        <v>344</v>
      </c>
      <c r="G166" s="222" t="s">
        <v>345</v>
      </c>
      <c r="H166" s="223">
        <v>0.72</v>
      </c>
      <c r="I166" s="378">
        <v>0</v>
      </c>
      <c r="J166" s="224">
        <f>ROUND(I166*H166,2)</f>
        <v>0</v>
      </c>
      <c r="K166" s="225"/>
      <c r="L166" s="226"/>
      <c r="M166" s="227" t="s">
        <v>1</v>
      </c>
      <c r="N166" s="228" t="s">
        <v>36</v>
      </c>
      <c r="O166" s="187">
        <v>0</v>
      </c>
      <c r="P166" s="187">
        <f>O166*H166</f>
        <v>0</v>
      </c>
      <c r="Q166" s="187">
        <v>0.001</v>
      </c>
      <c r="R166" s="187">
        <f>Q166*H166</f>
        <v>0.0007199999999999999</v>
      </c>
      <c r="S166" s="187">
        <v>0</v>
      </c>
      <c r="T166" s="188">
        <f>S166*H166</f>
        <v>0</v>
      </c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R166" s="189" t="s">
        <v>245</v>
      </c>
      <c r="AT166" s="189" t="s">
        <v>342</v>
      </c>
      <c r="AU166" s="189" t="s">
        <v>80</v>
      </c>
      <c r="AY166" s="89" t="s">
        <v>161</v>
      </c>
      <c r="BE166" s="190">
        <f>IF(N166="základní",J166,0)</f>
        <v>0</v>
      </c>
      <c r="BF166" s="190">
        <f>IF(N166="snížená",J166,0)</f>
        <v>0</v>
      </c>
      <c r="BG166" s="190">
        <f>IF(N166="zákl. přenesená",J166,0)</f>
        <v>0</v>
      </c>
      <c r="BH166" s="190">
        <f>IF(N166="sníž. přenesená",J166,0)</f>
        <v>0</v>
      </c>
      <c r="BI166" s="190">
        <f>IF(N166="nulová",J166,0)</f>
        <v>0</v>
      </c>
      <c r="BJ166" s="89" t="s">
        <v>78</v>
      </c>
      <c r="BK166" s="190">
        <f>ROUND(I166*H166,2)</f>
        <v>0</v>
      </c>
      <c r="BL166" s="89" t="s">
        <v>167</v>
      </c>
      <c r="BM166" s="189" t="s">
        <v>346</v>
      </c>
    </row>
    <row r="167" spans="2:51" s="199" customFormat="1" ht="12">
      <c r="B167" s="200"/>
      <c r="D167" s="193" t="s">
        <v>169</v>
      </c>
      <c r="F167" s="202" t="s">
        <v>347</v>
      </c>
      <c r="H167" s="203">
        <v>0.72</v>
      </c>
      <c r="L167" s="200"/>
      <c r="M167" s="204"/>
      <c r="N167" s="205"/>
      <c r="O167" s="205"/>
      <c r="P167" s="205"/>
      <c r="Q167" s="205"/>
      <c r="R167" s="205"/>
      <c r="S167" s="205"/>
      <c r="T167" s="206"/>
      <c r="AT167" s="201" t="s">
        <v>169</v>
      </c>
      <c r="AU167" s="201" t="s">
        <v>80</v>
      </c>
      <c r="AV167" s="199" t="s">
        <v>80</v>
      </c>
      <c r="AW167" s="199" t="s">
        <v>3</v>
      </c>
      <c r="AX167" s="199" t="s">
        <v>78</v>
      </c>
      <c r="AY167" s="201" t="s">
        <v>161</v>
      </c>
    </row>
    <row r="168" spans="1:65" s="99" customFormat="1" ht="37.9" customHeight="1">
      <c r="A168" s="96"/>
      <c r="B168" s="97"/>
      <c r="C168" s="178" t="s">
        <v>348</v>
      </c>
      <c r="D168" s="178" t="s">
        <v>163</v>
      </c>
      <c r="E168" s="179" t="s">
        <v>349</v>
      </c>
      <c r="F168" s="180" t="s">
        <v>350</v>
      </c>
      <c r="G168" s="181" t="s">
        <v>166</v>
      </c>
      <c r="H168" s="182">
        <v>36</v>
      </c>
      <c r="I168" s="377">
        <v>0</v>
      </c>
      <c r="J168" s="183">
        <f>ROUND(I168*H168,2)</f>
        <v>0</v>
      </c>
      <c r="K168" s="184"/>
      <c r="L168" s="97"/>
      <c r="M168" s="185" t="s">
        <v>1</v>
      </c>
      <c r="N168" s="186" t="s">
        <v>36</v>
      </c>
      <c r="O168" s="187">
        <v>1.038</v>
      </c>
      <c r="P168" s="187">
        <f>O168*H168</f>
        <v>37.368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R168" s="189" t="s">
        <v>167</v>
      </c>
      <c r="AT168" s="189" t="s">
        <v>163</v>
      </c>
      <c r="AU168" s="189" t="s">
        <v>80</v>
      </c>
      <c r="AY168" s="89" t="s">
        <v>161</v>
      </c>
      <c r="BE168" s="190">
        <f>IF(N168="základní",J168,0)</f>
        <v>0</v>
      </c>
      <c r="BF168" s="190">
        <f>IF(N168="snížená",J168,0)</f>
        <v>0</v>
      </c>
      <c r="BG168" s="190">
        <f>IF(N168="zákl. přenesená",J168,0)</f>
        <v>0</v>
      </c>
      <c r="BH168" s="190">
        <f>IF(N168="sníž. přenesená",J168,0)</f>
        <v>0</v>
      </c>
      <c r="BI168" s="190">
        <f>IF(N168="nulová",J168,0)</f>
        <v>0</v>
      </c>
      <c r="BJ168" s="89" t="s">
        <v>78</v>
      </c>
      <c r="BK168" s="190">
        <f>ROUND(I168*H168,2)</f>
        <v>0</v>
      </c>
      <c r="BL168" s="89" t="s">
        <v>167</v>
      </c>
      <c r="BM168" s="189" t="s">
        <v>351</v>
      </c>
    </row>
    <row r="169" spans="2:51" s="191" customFormat="1" ht="12">
      <c r="B169" s="192"/>
      <c r="D169" s="193" t="s">
        <v>169</v>
      </c>
      <c r="E169" s="194" t="s">
        <v>1</v>
      </c>
      <c r="F169" s="195" t="s">
        <v>335</v>
      </c>
      <c r="H169" s="194" t="s">
        <v>1</v>
      </c>
      <c r="L169" s="192"/>
      <c r="M169" s="196"/>
      <c r="N169" s="197"/>
      <c r="O169" s="197"/>
      <c r="P169" s="197"/>
      <c r="Q169" s="197"/>
      <c r="R169" s="197"/>
      <c r="S169" s="197"/>
      <c r="T169" s="198"/>
      <c r="AT169" s="194" t="s">
        <v>169</v>
      </c>
      <c r="AU169" s="194" t="s">
        <v>80</v>
      </c>
      <c r="AV169" s="191" t="s">
        <v>78</v>
      </c>
      <c r="AW169" s="191" t="s">
        <v>28</v>
      </c>
      <c r="AX169" s="191" t="s">
        <v>71</v>
      </c>
      <c r="AY169" s="194" t="s">
        <v>161</v>
      </c>
    </row>
    <row r="170" spans="2:51" s="199" customFormat="1" ht="12">
      <c r="B170" s="200"/>
      <c r="D170" s="193" t="s">
        <v>169</v>
      </c>
      <c r="E170" s="201" t="s">
        <v>1</v>
      </c>
      <c r="F170" s="202" t="s">
        <v>279</v>
      </c>
      <c r="H170" s="203">
        <v>36</v>
      </c>
      <c r="L170" s="200"/>
      <c r="M170" s="204"/>
      <c r="N170" s="205"/>
      <c r="O170" s="205"/>
      <c r="P170" s="205"/>
      <c r="Q170" s="205"/>
      <c r="R170" s="205"/>
      <c r="S170" s="205"/>
      <c r="T170" s="206"/>
      <c r="AT170" s="201" t="s">
        <v>169</v>
      </c>
      <c r="AU170" s="201" t="s">
        <v>80</v>
      </c>
      <c r="AV170" s="199" t="s">
        <v>80</v>
      </c>
      <c r="AW170" s="199" t="s">
        <v>28</v>
      </c>
      <c r="AX170" s="199" t="s">
        <v>78</v>
      </c>
      <c r="AY170" s="201" t="s">
        <v>161</v>
      </c>
    </row>
    <row r="171" spans="2:63" s="165" customFormat="1" ht="22.9" customHeight="1">
      <c r="B171" s="166"/>
      <c r="D171" s="167" t="s">
        <v>70</v>
      </c>
      <c r="E171" s="176" t="s">
        <v>167</v>
      </c>
      <c r="F171" s="176" t="s">
        <v>352</v>
      </c>
      <c r="J171" s="177">
        <f>BK171</f>
        <v>0</v>
      </c>
      <c r="L171" s="166"/>
      <c r="M171" s="170"/>
      <c r="N171" s="171"/>
      <c r="O171" s="171"/>
      <c r="P171" s="172">
        <f>SUM(P172:P174)</f>
        <v>0.2033</v>
      </c>
      <c r="Q171" s="171"/>
      <c r="R171" s="172">
        <f>SUM(R172:R174)</f>
        <v>0.65836672</v>
      </c>
      <c r="S171" s="171"/>
      <c r="T171" s="173">
        <f>SUM(T172:T174)</f>
        <v>0</v>
      </c>
      <c r="AR171" s="167" t="s">
        <v>78</v>
      </c>
      <c r="AT171" s="174" t="s">
        <v>70</v>
      </c>
      <c r="AU171" s="174" t="s">
        <v>78</v>
      </c>
      <c r="AY171" s="167" t="s">
        <v>161</v>
      </c>
      <c r="BK171" s="175">
        <f>SUM(BK172:BK174)</f>
        <v>0</v>
      </c>
    </row>
    <row r="172" spans="1:65" s="99" customFormat="1" ht="37.9" customHeight="1">
      <c r="A172" s="96"/>
      <c r="B172" s="97"/>
      <c r="C172" s="178" t="s">
        <v>353</v>
      </c>
      <c r="D172" s="178" t="s">
        <v>163</v>
      </c>
      <c r="E172" s="179" t="s">
        <v>354</v>
      </c>
      <c r="F172" s="180" t="s">
        <v>355</v>
      </c>
      <c r="G172" s="181" t="s">
        <v>166</v>
      </c>
      <c r="H172" s="182">
        <v>4.066</v>
      </c>
      <c r="I172" s="377">
        <v>0</v>
      </c>
      <c r="J172" s="183">
        <f>ROUND(I172*H172,2)</f>
        <v>0</v>
      </c>
      <c r="K172" s="184"/>
      <c r="L172" s="97"/>
      <c r="M172" s="185" t="s">
        <v>1</v>
      </c>
      <c r="N172" s="186" t="s">
        <v>36</v>
      </c>
      <c r="O172" s="187">
        <v>0.05</v>
      </c>
      <c r="P172" s="187">
        <f>O172*H172</f>
        <v>0.2033</v>
      </c>
      <c r="Q172" s="187">
        <v>0.16192</v>
      </c>
      <c r="R172" s="187">
        <f>Q172*H172</f>
        <v>0.65836672</v>
      </c>
      <c r="S172" s="187">
        <v>0</v>
      </c>
      <c r="T172" s="188">
        <f>S172*H172</f>
        <v>0</v>
      </c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R172" s="189" t="s">
        <v>167</v>
      </c>
      <c r="AT172" s="189" t="s">
        <v>163</v>
      </c>
      <c r="AU172" s="189" t="s">
        <v>80</v>
      </c>
      <c r="AY172" s="89" t="s">
        <v>161</v>
      </c>
      <c r="BE172" s="190">
        <f>IF(N172="základní",J172,0)</f>
        <v>0</v>
      </c>
      <c r="BF172" s="190">
        <f>IF(N172="snížená",J172,0)</f>
        <v>0</v>
      </c>
      <c r="BG172" s="190">
        <f>IF(N172="zákl. přenesená",J172,0)</f>
        <v>0</v>
      </c>
      <c r="BH172" s="190">
        <f>IF(N172="sníž. přenesená",J172,0)</f>
        <v>0</v>
      </c>
      <c r="BI172" s="190">
        <f>IF(N172="nulová",J172,0)</f>
        <v>0</v>
      </c>
      <c r="BJ172" s="89" t="s">
        <v>78</v>
      </c>
      <c r="BK172" s="190">
        <f>ROUND(I172*H172,2)</f>
        <v>0</v>
      </c>
      <c r="BL172" s="89" t="s">
        <v>167</v>
      </c>
      <c r="BM172" s="189" t="s">
        <v>356</v>
      </c>
    </row>
    <row r="173" spans="2:51" s="191" customFormat="1" ht="12">
      <c r="B173" s="192"/>
      <c r="D173" s="193" t="s">
        <v>169</v>
      </c>
      <c r="E173" s="194" t="s">
        <v>1</v>
      </c>
      <c r="F173" s="195" t="s">
        <v>295</v>
      </c>
      <c r="H173" s="194" t="s">
        <v>1</v>
      </c>
      <c r="L173" s="192"/>
      <c r="M173" s="196"/>
      <c r="N173" s="197"/>
      <c r="O173" s="197"/>
      <c r="P173" s="197"/>
      <c r="Q173" s="197"/>
      <c r="R173" s="197"/>
      <c r="S173" s="197"/>
      <c r="T173" s="198"/>
      <c r="AT173" s="194" t="s">
        <v>169</v>
      </c>
      <c r="AU173" s="194" t="s">
        <v>80</v>
      </c>
      <c r="AV173" s="191" t="s">
        <v>78</v>
      </c>
      <c r="AW173" s="191" t="s">
        <v>28</v>
      </c>
      <c r="AX173" s="191" t="s">
        <v>71</v>
      </c>
      <c r="AY173" s="194" t="s">
        <v>161</v>
      </c>
    </row>
    <row r="174" spans="2:51" s="199" customFormat="1" ht="12">
      <c r="B174" s="200"/>
      <c r="D174" s="193" t="s">
        <v>169</v>
      </c>
      <c r="E174" s="201" t="s">
        <v>1</v>
      </c>
      <c r="F174" s="202" t="s">
        <v>357</v>
      </c>
      <c r="H174" s="203">
        <v>4.066</v>
      </c>
      <c r="L174" s="200"/>
      <c r="M174" s="204"/>
      <c r="N174" s="205"/>
      <c r="O174" s="205"/>
      <c r="P174" s="205"/>
      <c r="Q174" s="205"/>
      <c r="R174" s="205"/>
      <c r="S174" s="205"/>
      <c r="T174" s="206"/>
      <c r="AT174" s="201" t="s">
        <v>169</v>
      </c>
      <c r="AU174" s="201" t="s">
        <v>80</v>
      </c>
      <c r="AV174" s="199" t="s">
        <v>80</v>
      </c>
      <c r="AW174" s="199" t="s">
        <v>28</v>
      </c>
      <c r="AX174" s="199" t="s">
        <v>78</v>
      </c>
      <c r="AY174" s="201" t="s">
        <v>161</v>
      </c>
    </row>
    <row r="175" spans="2:63" s="165" customFormat="1" ht="22.9" customHeight="1">
      <c r="B175" s="166"/>
      <c r="D175" s="167" t="s">
        <v>70</v>
      </c>
      <c r="E175" s="176" t="s">
        <v>178</v>
      </c>
      <c r="F175" s="176" t="s">
        <v>179</v>
      </c>
      <c r="J175" s="177">
        <f>BK175</f>
        <v>0</v>
      </c>
      <c r="L175" s="166"/>
      <c r="M175" s="170"/>
      <c r="N175" s="171"/>
      <c r="O175" s="171"/>
      <c r="P175" s="172">
        <f>SUM(P176:P178)</f>
        <v>2.9657600000000004</v>
      </c>
      <c r="Q175" s="171"/>
      <c r="R175" s="172">
        <f>SUM(R176:R178)</f>
        <v>1.1217248000000002</v>
      </c>
      <c r="S175" s="171"/>
      <c r="T175" s="173">
        <f>SUM(T176:T178)</f>
        <v>0</v>
      </c>
      <c r="AR175" s="167" t="s">
        <v>78</v>
      </c>
      <c r="AT175" s="174" t="s">
        <v>70</v>
      </c>
      <c r="AU175" s="174" t="s">
        <v>78</v>
      </c>
      <c r="AY175" s="167" t="s">
        <v>161</v>
      </c>
      <c r="BK175" s="175">
        <f>SUM(BK176:BK178)</f>
        <v>0</v>
      </c>
    </row>
    <row r="176" spans="1:65" s="99" customFormat="1" ht="37.9" customHeight="1">
      <c r="A176" s="96"/>
      <c r="B176" s="97"/>
      <c r="C176" s="178" t="s">
        <v>8</v>
      </c>
      <c r="D176" s="178" t="s">
        <v>163</v>
      </c>
      <c r="E176" s="179" t="s">
        <v>232</v>
      </c>
      <c r="F176" s="180" t="s">
        <v>233</v>
      </c>
      <c r="G176" s="181" t="s">
        <v>166</v>
      </c>
      <c r="H176" s="182">
        <v>2.24</v>
      </c>
      <c r="I176" s="377">
        <v>0</v>
      </c>
      <c r="J176" s="183">
        <f>ROUND(I176*H176,2)</f>
        <v>0</v>
      </c>
      <c r="K176" s="184"/>
      <c r="L176" s="97"/>
      <c r="M176" s="185" t="s">
        <v>1</v>
      </c>
      <c r="N176" s="186" t="s">
        <v>36</v>
      </c>
      <c r="O176" s="187">
        <v>1.324</v>
      </c>
      <c r="P176" s="187">
        <f>O176*H176</f>
        <v>2.9657600000000004</v>
      </c>
      <c r="Q176" s="187">
        <v>0.50077</v>
      </c>
      <c r="R176" s="187">
        <f>Q176*H176</f>
        <v>1.1217248000000002</v>
      </c>
      <c r="S176" s="187">
        <v>0</v>
      </c>
      <c r="T176" s="188">
        <f>S176*H176</f>
        <v>0</v>
      </c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R176" s="189" t="s">
        <v>167</v>
      </c>
      <c r="AT176" s="189" t="s">
        <v>163</v>
      </c>
      <c r="AU176" s="189" t="s">
        <v>80</v>
      </c>
      <c r="AY176" s="89" t="s">
        <v>161</v>
      </c>
      <c r="BE176" s="190">
        <f>IF(N176="základní",J176,0)</f>
        <v>0</v>
      </c>
      <c r="BF176" s="190">
        <f>IF(N176="snížená",J176,0)</f>
        <v>0</v>
      </c>
      <c r="BG176" s="190">
        <f>IF(N176="zákl. přenesená",J176,0)</f>
        <v>0</v>
      </c>
      <c r="BH176" s="190">
        <f>IF(N176="sníž. přenesená",J176,0)</f>
        <v>0</v>
      </c>
      <c r="BI176" s="190">
        <f>IF(N176="nulová",J176,0)</f>
        <v>0</v>
      </c>
      <c r="BJ176" s="89" t="s">
        <v>78</v>
      </c>
      <c r="BK176" s="190">
        <f>ROUND(I176*H176,2)</f>
        <v>0</v>
      </c>
      <c r="BL176" s="89" t="s">
        <v>167</v>
      </c>
      <c r="BM176" s="189" t="s">
        <v>358</v>
      </c>
    </row>
    <row r="177" spans="2:51" s="191" customFormat="1" ht="12">
      <c r="B177" s="192"/>
      <c r="D177" s="193" t="s">
        <v>169</v>
      </c>
      <c r="E177" s="194" t="s">
        <v>1</v>
      </c>
      <c r="F177" s="195" t="s">
        <v>359</v>
      </c>
      <c r="H177" s="194" t="s">
        <v>1</v>
      </c>
      <c r="L177" s="192"/>
      <c r="M177" s="196"/>
      <c r="N177" s="197"/>
      <c r="O177" s="197"/>
      <c r="P177" s="197"/>
      <c r="Q177" s="197"/>
      <c r="R177" s="197"/>
      <c r="S177" s="197"/>
      <c r="T177" s="198"/>
      <c r="AT177" s="194" t="s">
        <v>169</v>
      </c>
      <c r="AU177" s="194" t="s">
        <v>80</v>
      </c>
      <c r="AV177" s="191" t="s">
        <v>78</v>
      </c>
      <c r="AW177" s="191" t="s">
        <v>28</v>
      </c>
      <c r="AX177" s="191" t="s">
        <v>71</v>
      </c>
      <c r="AY177" s="194" t="s">
        <v>161</v>
      </c>
    </row>
    <row r="178" spans="2:51" s="199" customFormat="1" ht="12">
      <c r="B178" s="200"/>
      <c r="D178" s="193" t="s">
        <v>169</v>
      </c>
      <c r="E178" s="201" t="s">
        <v>1</v>
      </c>
      <c r="F178" s="202" t="s">
        <v>360</v>
      </c>
      <c r="H178" s="203">
        <v>2.24</v>
      </c>
      <c r="L178" s="200"/>
      <c r="M178" s="204"/>
      <c r="N178" s="205"/>
      <c r="O178" s="205"/>
      <c r="P178" s="205"/>
      <c r="Q178" s="205"/>
      <c r="R178" s="205"/>
      <c r="S178" s="205"/>
      <c r="T178" s="206"/>
      <c r="AT178" s="201" t="s">
        <v>169</v>
      </c>
      <c r="AU178" s="201" t="s">
        <v>80</v>
      </c>
      <c r="AV178" s="199" t="s">
        <v>80</v>
      </c>
      <c r="AW178" s="199" t="s">
        <v>28</v>
      </c>
      <c r="AX178" s="199" t="s">
        <v>78</v>
      </c>
      <c r="AY178" s="201" t="s">
        <v>161</v>
      </c>
    </row>
    <row r="179" spans="2:63" s="165" customFormat="1" ht="22.9" customHeight="1">
      <c r="B179" s="166"/>
      <c r="D179" s="167" t="s">
        <v>70</v>
      </c>
      <c r="E179" s="176" t="s">
        <v>236</v>
      </c>
      <c r="F179" s="176" t="s">
        <v>237</v>
      </c>
      <c r="J179" s="177">
        <f>BK179</f>
        <v>0</v>
      </c>
      <c r="L179" s="166"/>
      <c r="M179" s="170"/>
      <c r="N179" s="171"/>
      <c r="O179" s="171"/>
      <c r="P179" s="172">
        <f>SUM(P180:P189)</f>
        <v>3.0987999999999998</v>
      </c>
      <c r="Q179" s="171"/>
      <c r="R179" s="172">
        <f>SUM(R180:R189)</f>
        <v>2.6688639999999997</v>
      </c>
      <c r="S179" s="171"/>
      <c r="T179" s="173">
        <f>SUM(T180:T189)</f>
        <v>0</v>
      </c>
      <c r="AR179" s="167" t="s">
        <v>78</v>
      </c>
      <c r="AT179" s="174" t="s">
        <v>70</v>
      </c>
      <c r="AU179" s="174" t="s">
        <v>78</v>
      </c>
      <c r="AY179" s="167" t="s">
        <v>161</v>
      </c>
      <c r="BK179" s="175">
        <f>SUM(BK180:BK189)</f>
        <v>0</v>
      </c>
    </row>
    <row r="180" spans="1:65" s="99" customFormat="1" ht="49.15" customHeight="1">
      <c r="A180" s="96"/>
      <c r="B180" s="97"/>
      <c r="C180" s="178" t="s">
        <v>361</v>
      </c>
      <c r="D180" s="178" t="s">
        <v>163</v>
      </c>
      <c r="E180" s="179" t="s">
        <v>362</v>
      </c>
      <c r="F180" s="180" t="s">
        <v>363</v>
      </c>
      <c r="G180" s="181" t="s">
        <v>240</v>
      </c>
      <c r="H180" s="182">
        <v>2</v>
      </c>
      <c r="I180" s="377">
        <v>0</v>
      </c>
      <c r="J180" s="183">
        <f>ROUND(I180*H180,2)</f>
        <v>0</v>
      </c>
      <c r="K180" s="184"/>
      <c r="L180" s="97"/>
      <c r="M180" s="185" t="s">
        <v>1</v>
      </c>
      <c r="N180" s="186" t="s">
        <v>36</v>
      </c>
      <c r="O180" s="187">
        <v>0.239</v>
      </c>
      <c r="P180" s="187">
        <f>O180*H180</f>
        <v>0.478</v>
      </c>
      <c r="Q180" s="187">
        <v>0.1295</v>
      </c>
      <c r="R180" s="187">
        <f>Q180*H180</f>
        <v>0.259</v>
      </c>
      <c r="S180" s="187">
        <v>0</v>
      </c>
      <c r="T180" s="188">
        <f>S180*H180</f>
        <v>0</v>
      </c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R180" s="189" t="s">
        <v>167</v>
      </c>
      <c r="AT180" s="189" t="s">
        <v>163</v>
      </c>
      <c r="AU180" s="189" t="s">
        <v>80</v>
      </c>
      <c r="AY180" s="89" t="s">
        <v>161</v>
      </c>
      <c r="BE180" s="190">
        <f>IF(N180="základní",J180,0)</f>
        <v>0</v>
      </c>
      <c r="BF180" s="190">
        <f>IF(N180="snížená",J180,0)</f>
        <v>0</v>
      </c>
      <c r="BG180" s="190">
        <f>IF(N180="zákl. přenesená",J180,0)</f>
        <v>0</v>
      </c>
      <c r="BH180" s="190">
        <f>IF(N180="sníž. přenesená",J180,0)</f>
        <v>0</v>
      </c>
      <c r="BI180" s="190">
        <f>IF(N180="nulová",J180,0)</f>
        <v>0</v>
      </c>
      <c r="BJ180" s="89" t="s">
        <v>78</v>
      </c>
      <c r="BK180" s="190">
        <f>ROUND(I180*H180,2)</f>
        <v>0</v>
      </c>
      <c r="BL180" s="89" t="s">
        <v>167</v>
      </c>
      <c r="BM180" s="189" t="s">
        <v>364</v>
      </c>
    </row>
    <row r="181" spans="2:51" s="191" customFormat="1" ht="12">
      <c r="B181" s="192"/>
      <c r="D181" s="193" t="s">
        <v>169</v>
      </c>
      <c r="E181" s="194" t="s">
        <v>1</v>
      </c>
      <c r="F181" s="195" t="s">
        <v>365</v>
      </c>
      <c r="H181" s="194" t="s">
        <v>1</v>
      </c>
      <c r="L181" s="192"/>
      <c r="M181" s="196"/>
      <c r="N181" s="197"/>
      <c r="O181" s="197"/>
      <c r="P181" s="197"/>
      <c r="Q181" s="197"/>
      <c r="R181" s="197"/>
      <c r="S181" s="197"/>
      <c r="T181" s="198"/>
      <c r="AT181" s="194" t="s">
        <v>169</v>
      </c>
      <c r="AU181" s="194" t="s">
        <v>80</v>
      </c>
      <c r="AV181" s="191" t="s">
        <v>78</v>
      </c>
      <c r="AW181" s="191" t="s">
        <v>28</v>
      </c>
      <c r="AX181" s="191" t="s">
        <v>71</v>
      </c>
      <c r="AY181" s="194" t="s">
        <v>161</v>
      </c>
    </row>
    <row r="182" spans="2:51" s="199" customFormat="1" ht="12">
      <c r="B182" s="200"/>
      <c r="D182" s="193" t="s">
        <v>169</v>
      </c>
      <c r="E182" s="201" t="s">
        <v>1</v>
      </c>
      <c r="F182" s="202" t="s">
        <v>80</v>
      </c>
      <c r="H182" s="203">
        <v>2</v>
      </c>
      <c r="L182" s="200"/>
      <c r="M182" s="204"/>
      <c r="N182" s="205"/>
      <c r="O182" s="205"/>
      <c r="P182" s="205"/>
      <c r="Q182" s="205"/>
      <c r="R182" s="205"/>
      <c r="S182" s="205"/>
      <c r="T182" s="206"/>
      <c r="AT182" s="201" t="s">
        <v>169</v>
      </c>
      <c r="AU182" s="201" t="s">
        <v>80</v>
      </c>
      <c r="AV182" s="199" t="s">
        <v>80</v>
      </c>
      <c r="AW182" s="199" t="s">
        <v>28</v>
      </c>
      <c r="AX182" s="199" t="s">
        <v>78</v>
      </c>
      <c r="AY182" s="201" t="s">
        <v>161</v>
      </c>
    </row>
    <row r="183" spans="1:65" s="99" customFormat="1" ht="16.5" customHeight="1">
      <c r="A183" s="96"/>
      <c r="B183" s="97"/>
      <c r="C183" s="219" t="s">
        <v>366</v>
      </c>
      <c r="D183" s="219" t="s">
        <v>342</v>
      </c>
      <c r="E183" s="220" t="s">
        <v>367</v>
      </c>
      <c r="F183" s="221" t="s">
        <v>368</v>
      </c>
      <c r="G183" s="222" t="s">
        <v>240</v>
      </c>
      <c r="H183" s="223">
        <v>2.04</v>
      </c>
      <c r="I183" s="378">
        <v>0</v>
      </c>
      <c r="J183" s="224">
        <f>ROUND(I183*H183,2)</f>
        <v>0</v>
      </c>
      <c r="K183" s="225"/>
      <c r="L183" s="226"/>
      <c r="M183" s="227" t="s">
        <v>1</v>
      </c>
      <c r="N183" s="228" t="s">
        <v>36</v>
      </c>
      <c r="O183" s="187">
        <v>0</v>
      </c>
      <c r="P183" s="187">
        <f>O183*H183</f>
        <v>0</v>
      </c>
      <c r="Q183" s="187">
        <v>0.045</v>
      </c>
      <c r="R183" s="187">
        <f>Q183*H183</f>
        <v>0.09179999999999999</v>
      </c>
      <c r="S183" s="187">
        <v>0</v>
      </c>
      <c r="T183" s="188">
        <f>S183*H183</f>
        <v>0</v>
      </c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R183" s="189" t="s">
        <v>245</v>
      </c>
      <c r="AT183" s="189" t="s">
        <v>342</v>
      </c>
      <c r="AU183" s="189" t="s">
        <v>80</v>
      </c>
      <c r="AY183" s="89" t="s">
        <v>161</v>
      </c>
      <c r="BE183" s="190">
        <f>IF(N183="základní",J183,0)</f>
        <v>0</v>
      </c>
      <c r="BF183" s="190">
        <f>IF(N183="snížená",J183,0)</f>
        <v>0</v>
      </c>
      <c r="BG183" s="190">
        <f>IF(N183="zákl. přenesená",J183,0)</f>
        <v>0</v>
      </c>
      <c r="BH183" s="190">
        <f>IF(N183="sníž. přenesená",J183,0)</f>
        <v>0</v>
      </c>
      <c r="BI183" s="190">
        <f>IF(N183="nulová",J183,0)</f>
        <v>0</v>
      </c>
      <c r="BJ183" s="89" t="s">
        <v>78</v>
      </c>
      <c r="BK183" s="190">
        <f>ROUND(I183*H183,2)</f>
        <v>0</v>
      </c>
      <c r="BL183" s="89" t="s">
        <v>167</v>
      </c>
      <c r="BM183" s="189" t="s">
        <v>369</v>
      </c>
    </row>
    <row r="184" spans="2:51" s="199" customFormat="1" ht="12">
      <c r="B184" s="200"/>
      <c r="D184" s="193" t="s">
        <v>169</v>
      </c>
      <c r="F184" s="202" t="s">
        <v>370</v>
      </c>
      <c r="H184" s="203">
        <v>2.04</v>
      </c>
      <c r="L184" s="200"/>
      <c r="M184" s="204"/>
      <c r="N184" s="205"/>
      <c r="O184" s="205"/>
      <c r="P184" s="205"/>
      <c r="Q184" s="205"/>
      <c r="R184" s="205"/>
      <c r="S184" s="205"/>
      <c r="T184" s="206"/>
      <c r="AT184" s="201" t="s">
        <v>169</v>
      </c>
      <c r="AU184" s="201" t="s">
        <v>80</v>
      </c>
      <c r="AV184" s="199" t="s">
        <v>80</v>
      </c>
      <c r="AW184" s="199" t="s">
        <v>3</v>
      </c>
      <c r="AX184" s="199" t="s">
        <v>78</v>
      </c>
      <c r="AY184" s="201" t="s">
        <v>161</v>
      </c>
    </row>
    <row r="185" spans="1:65" s="99" customFormat="1" ht="49.15" customHeight="1">
      <c r="A185" s="96"/>
      <c r="B185" s="97"/>
      <c r="C185" s="178" t="s">
        <v>371</v>
      </c>
      <c r="D185" s="178" t="s">
        <v>163</v>
      </c>
      <c r="E185" s="179" t="s">
        <v>372</v>
      </c>
      <c r="F185" s="180" t="s">
        <v>373</v>
      </c>
      <c r="G185" s="181" t="s">
        <v>240</v>
      </c>
      <c r="H185" s="182">
        <v>11.2</v>
      </c>
      <c r="I185" s="377">
        <v>0</v>
      </c>
      <c r="J185" s="183">
        <f>ROUND(I185*H185,2)</f>
        <v>0</v>
      </c>
      <c r="K185" s="184"/>
      <c r="L185" s="97"/>
      <c r="M185" s="185" t="s">
        <v>1</v>
      </c>
      <c r="N185" s="186" t="s">
        <v>36</v>
      </c>
      <c r="O185" s="187">
        <v>0.234</v>
      </c>
      <c r="P185" s="187">
        <f>O185*H185</f>
        <v>2.6208</v>
      </c>
      <c r="Q185" s="187">
        <v>0.14067</v>
      </c>
      <c r="R185" s="187">
        <f>Q185*H185</f>
        <v>1.5755039999999998</v>
      </c>
      <c r="S185" s="187">
        <v>0</v>
      </c>
      <c r="T185" s="188">
        <f>S185*H185</f>
        <v>0</v>
      </c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R185" s="189" t="s">
        <v>167</v>
      </c>
      <c r="AT185" s="189" t="s">
        <v>163</v>
      </c>
      <c r="AU185" s="189" t="s">
        <v>80</v>
      </c>
      <c r="AY185" s="89" t="s">
        <v>161</v>
      </c>
      <c r="BE185" s="190">
        <f>IF(N185="základní",J185,0)</f>
        <v>0</v>
      </c>
      <c r="BF185" s="190">
        <f>IF(N185="snížená",J185,0)</f>
        <v>0</v>
      </c>
      <c r="BG185" s="190">
        <f>IF(N185="zákl. přenesená",J185,0)</f>
        <v>0</v>
      </c>
      <c r="BH185" s="190">
        <f>IF(N185="sníž. přenesená",J185,0)</f>
        <v>0</v>
      </c>
      <c r="BI185" s="190">
        <f>IF(N185="nulová",J185,0)</f>
        <v>0</v>
      </c>
      <c r="BJ185" s="89" t="s">
        <v>78</v>
      </c>
      <c r="BK185" s="190">
        <f>ROUND(I185*H185,2)</f>
        <v>0</v>
      </c>
      <c r="BL185" s="89" t="s">
        <v>167</v>
      </c>
      <c r="BM185" s="189" t="s">
        <v>374</v>
      </c>
    </row>
    <row r="186" spans="2:51" s="191" customFormat="1" ht="22.5">
      <c r="B186" s="192"/>
      <c r="D186" s="193" t="s">
        <v>169</v>
      </c>
      <c r="E186" s="194" t="s">
        <v>1</v>
      </c>
      <c r="F186" s="195" t="s">
        <v>375</v>
      </c>
      <c r="H186" s="194" t="s">
        <v>1</v>
      </c>
      <c r="L186" s="192"/>
      <c r="M186" s="196"/>
      <c r="N186" s="197"/>
      <c r="O186" s="197"/>
      <c r="P186" s="197"/>
      <c r="Q186" s="197"/>
      <c r="R186" s="197"/>
      <c r="S186" s="197"/>
      <c r="T186" s="198"/>
      <c r="AT186" s="194" t="s">
        <v>169</v>
      </c>
      <c r="AU186" s="194" t="s">
        <v>80</v>
      </c>
      <c r="AV186" s="191" t="s">
        <v>78</v>
      </c>
      <c r="AW186" s="191" t="s">
        <v>28</v>
      </c>
      <c r="AX186" s="191" t="s">
        <v>71</v>
      </c>
      <c r="AY186" s="194" t="s">
        <v>161</v>
      </c>
    </row>
    <row r="187" spans="2:51" s="199" customFormat="1" ht="12">
      <c r="B187" s="200"/>
      <c r="D187" s="193" t="s">
        <v>169</v>
      </c>
      <c r="E187" s="201" t="s">
        <v>1</v>
      </c>
      <c r="F187" s="202" t="s">
        <v>376</v>
      </c>
      <c r="H187" s="203">
        <v>11.2</v>
      </c>
      <c r="L187" s="200"/>
      <c r="M187" s="204"/>
      <c r="N187" s="205"/>
      <c r="O187" s="205"/>
      <c r="P187" s="205"/>
      <c r="Q187" s="205"/>
      <c r="R187" s="205"/>
      <c r="S187" s="205"/>
      <c r="T187" s="206"/>
      <c r="AT187" s="201" t="s">
        <v>169</v>
      </c>
      <c r="AU187" s="201" t="s">
        <v>80</v>
      </c>
      <c r="AV187" s="199" t="s">
        <v>80</v>
      </c>
      <c r="AW187" s="199" t="s">
        <v>28</v>
      </c>
      <c r="AX187" s="199" t="s">
        <v>78</v>
      </c>
      <c r="AY187" s="201" t="s">
        <v>161</v>
      </c>
    </row>
    <row r="188" spans="1:65" s="99" customFormat="1" ht="21.75" customHeight="1">
      <c r="A188" s="96"/>
      <c r="B188" s="97"/>
      <c r="C188" s="219" t="s">
        <v>377</v>
      </c>
      <c r="D188" s="219" t="s">
        <v>342</v>
      </c>
      <c r="E188" s="220" t="s">
        <v>378</v>
      </c>
      <c r="F188" s="221" t="s">
        <v>379</v>
      </c>
      <c r="G188" s="222" t="s">
        <v>240</v>
      </c>
      <c r="H188" s="223">
        <v>11.424</v>
      </c>
      <c r="I188" s="378">
        <v>0</v>
      </c>
      <c r="J188" s="224">
        <f>ROUND(I188*H188,2)</f>
        <v>0</v>
      </c>
      <c r="K188" s="225"/>
      <c r="L188" s="226"/>
      <c r="M188" s="227" t="s">
        <v>1</v>
      </c>
      <c r="N188" s="228" t="s">
        <v>36</v>
      </c>
      <c r="O188" s="187">
        <v>0</v>
      </c>
      <c r="P188" s="187">
        <f>O188*H188</f>
        <v>0</v>
      </c>
      <c r="Q188" s="187">
        <v>0.065</v>
      </c>
      <c r="R188" s="187">
        <f>Q188*H188</f>
        <v>0.74256</v>
      </c>
      <c r="S188" s="187">
        <v>0</v>
      </c>
      <c r="T188" s="188">
        <f>S188*H188</f>
        <v>0</v>
      </c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R188" s="189" t="s">
        <v>245</v>
      </c>
      <c r="AT188" s="189" t="s">
        <v>342</v>
      </c>
      <c r="AU188" s="189" t="s">
        <v>80</v>
      </c>
      <c r="AY188" s="89" t="s">
        <v>161</v>
      </c>
      <c r="BE188" s="190">
        <f>IF(N188="základní",J188,0)</f>
        <v>0</v>
      </c>
      <c r="BF188" s="190">
        <f>IF(N188="snížená",J188,0)</f>
        <v>0</v>
      </c>
      <c r="BG188" s="190">
        <f>IF(N188="zákl. přenesená",J188,0)</f>
        <v>0</v>
      </c>
      <c r="BH188" s="190">
        <f>IF(N188="sníž. přenesená",J188,0)</f>
        <v>0</v>
      </c>
      <c r="BI188" s="190">
        <f>IF(N188="nulová",J188,0)</f>
        <v>0</v>
      </c>
      <c r="BJ188" s="89" t="s">
        <v>78</v>
      </c>
      <c r="BK188" s="190">
        <f>ROUND(I188*H188,2)</f>
        <v>0</v>
      </c>
      <c r="BL188" s="89" t="s">
        <v>167</v>
      </c>
      <c r="BM188" s="189" t="s">
        <v>380</v>
      </c>
    </row>
    <row r="189" spans="2:51" s="199" customFormat="1" ht="12">
      <c r="B189" s="200"/>
      <c r="D189" s="193" t="s">
        <v>169</v>
      </c>
      <c r="F189" s="202" t="s">
        <v>381</v>
      </c>
      <c r="H189" s="203">
        <v>11.424</v>
      </c>
      <c r="L189" s="200"/>
      <c r="M189" s="204"/>
      <c r="N189" s="205"/>
      <c r="O189" s="205"/>
      <c r="P189" s="205"/>
      <c r="Q189" s="205"/>
      <c r="R189" s="205"/>
      <c r="S189" s="205"/>
      <c r="T189" s="206"/>
      <c r="AT189" s="201" t="s">
        <v>169</v>
      </c>
      <c r="AU189" s="201" t="s">
        <v>80</v>
      </c>
      <c r="AV189" s="199" t="s">
        <v>80</v>
      </c>
      <c r="AW189" s="199" t="s">
        <v>3</v>
      </c>
      <c r="AX189" s="199" t="s">
        <v>78</v>
      </c>
      <c r="AY189" s="201" t="s">
        <v>161</v>
      </c>
    </row>
    <row r="190" spans="2:63" s="165" customFormat="1" ht="22.9" customHeight="1">
      <c r="B190" s="166"/>
      <c r="D190" s="167" t="s">
        <v>70</v>
      </c>
      <c r="E190" s="176" t="s">
        <v>200</v>
      </c>
      <c r="F190" s="176" t="s">
        <v>201</v>
      </c>
      <c r="J190" s="177">
        <f>BK190</f>
        <v>0</v>
      </c>
      <c r="L190" s="166"/>
      <c r="M190" s="170"/>
      <c r="N190" s="171"/>
      <c r="O190" s="171"/>
      <c r="P190" s="172">
        <f>P191</f>
        <v>0.2937</v>
      </c>
      <c r="Q190" s="171"/>
      <c r="R190" s="172">
        <f>R191</f>
        <v>0</v>
      </c>
      <c r="S190" s="171"/>
      <c r="T190" s="173">
        <f>T191</f>
        <v>0</v>
      </c>
      <c r="AR190" s="167" t="s">
        <v>78</v>
      </c>
      <c r="AT190" s="174" t="s">
        <v>70</v>
      </c>
      <c r="AU190" s="174" t="s">
        <v>78</v>
      </c>
      <c r="AY190" s="167" t="s">
        <v>161</v>
      </c>
      <c r="BK190" s="175">
        <f>BK191</f>
        <v>0</v>
      </c>
    </row>
    <row r="191" spans="1:65" s="99" customFormat="1" ht="44.25" customHeight="1">
      <c r="A191" s="96"/>
      <c r="B191" s="97"/>
      <c r="C191" s="178" t="s">
        <v>382</v>
      </c>
      <c r="D191" s="178" t="s">
        <v>163</v>
      </c>
      <c r="E191" s="179" t="s">
        <v>203</v>
      </c>
      <c r="F191" s="180" t="s">
        <v>204</v>
      </c>
      <c r="G191" s="181" t="s">
        <v>189</v>
      </c>
      <c r="H191" s="182">
        <v>4.45</v>
      </c>
      <c r="I191" s="377">
        <v>0</v>
      </c>
      <c r="J191" s="183">
        <f>ROUND(I191*H191,2)</f>
        <v>0</v>
      </c>
      <c r="K191" s="184"/>
      <c r="L191" s="97"/>
      <c r="M191" s="215" t="s">
        <v>1</v>
      </c>
      <c r="N191" s="216" t="s">
        <v>36</v>
      </c>
      <c r="O191" s="217">
        <v>0.066</v>
      </c>
      <c r="P191" s="217">
        <f>O191*H191</f>
        <v>0.2937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R191" s="189" t="s">
        <v>167</v>
      </c>
      <c r="AT191" s="189" t="s">
        <v>163</v>
      </c>
      <c r="AU191" s="189" t="s">
        <v>80</v>
      </c>
      <c r="AY191" s="89" t="s">
        <v>161</v>
      </c>
      <c r="BE191" s="190">
        <f>IF(N191="základní",J191,0)</f>
        <v>0</v>
      </c>
      <c r="BF191" s="190">
        <f>IF(N191="snížená",J191,0)</f>
        <v>0</v>
      </c>
      <c r="BG191" s="190">
        <f>IF(N191="zákl. přenesená",J191,0)</f>
        <v>0</v>
      </c>
      <c r="BH191" s="190">
        <f>IF(N191="sníž. přenesená",J191,0)</f>
        <v>0</v>
      </c>
      <c r="BI191" s="190">
        <f>IF(N191="nulová",J191,0)</f>
        <v>0</v>
      </c>
      <c r="BJ191" s="89" t="s">
        <v>78</v>
      </c>
      <c r="BK191" s="190">
        <f>ROUND(I191*H191,2)</f>
        <v>0</v>
      </c>
      <c r="BL191" s="89" t="s">
        <v>167</v>
      </c>
      <c r="BM191" s="189" t="s">
        <v>383</v>
      </c>
    </row>
    <row r="192" spans="1:31" s="99" customFormat="1" ht="6.95" customHeight="1">
      <c r="A192" s="96"/>
      <c r="B192" s="128"/>
      <c r="C192" s="129"/>
      <c r="D192" s="129"/>
      <c r="E192" s="129"/>
      <c r="F192" s="129"/>
      <c r="G192" s="129"/>
      <c r="H192" s="129"/>
      <c r="I192" s="129"/>
      <c r="J192" s="129"/>
      <c r="K192" s="129"/>
      <c r="L192" s="97"/>
      <c r="M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</row>
  </sheetData>
  <sheetProtection algorithmName="SHA-512" hashValue="5aAgSsCAg/hgo+NQ0O34Ewc/MeDfR+UsBlaEWNGrf/+ze6V/LJAhecrZn0C2MsZhUWHBQZOQrDkoptOPBi0lvg==" saltValue="PLWcBf/3QPcIrI0rmrK+XQ==" spinCount="100000" sheet="1" objects="1" scenarios="1" selectLockedCells="1"/>
  <autoFilter ref="C125:K191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5"/>
  <sheetViews>
    <sheetView showGridLines="0" workbookViewId="0" topLeftCell="A152">
      <selection activeCell="I164" sqref="I164"/>
    </sheetView>
  </sheetViews>
  <sheetFormatPr defaultColWidth="9.140625" defaultRowHeight="12"/>
  <cols>
    <col min="1" max="1" width="8.28125" style="85" customWidth="1"/>
    <col min="2" max="2" width="1.1484375" style="85" customWidth="1"/>
    <col min="3" max="3" width="4.140625" style="85" customWidth="1"/>
    <col min="4" max="4" width="4.28125" style="85" customWidth="1"/>
    <col min="5" max="5" width="17.140625" style="85" customWidth="1"/>
    <col min="6" max="6" width="50.8515625" style="85" customWidth="1"/>
    <col min="7" max="7" width="7.421875" style="85" customWidth="1"/>
    <col min="8" max="8" width="14.00390625" style="85" customWidth="1"/>
    <col min="9" max="9" width="15.8515625" style="85" customWidth="1"/>
    <col min="10" max="10" width="22.28125" style="85" customWidth="1"/>
    <col min="11" max="11" width="22.28125" style="85" hidden="1" customWidth="1"/>
    <col min="12" max="12" width="9.28125" style="85" customWidth="1"/>
    <col min="13" max="13" width="10.8515625" style="85" hidden="1" customWidth="1"/>
    <col min="14" max="14" width="9.28125" style="85" hidden="1" customWidth="1"/>
    <col min="15" max="20" width="14.140625" style="85" hidden="1" customWidth="1"/>
    <col min="21" max="21" width="16.28125" style="85" hidden="1" customWidth="1"/>
    <col min="22" max="22" width="12.28125" style="85" customWidth="1"/>
    <col min="23" max="23" width="16.28125" style="85" customWidth="1"/>
    <col min="24" max="24" width="12.28125" style="85" customWidth="1"/>
    <col min="25" max="25" width="15.00390625" style="85" customWidth="1"/>
    <col min="26" max="26" width="11.00390625" style="85" customWidth="1"/>
    <col min="27" max="27" width="15.00390625" style="85" customWidth="1"/>
    <col min="28" max="28" width="16.28125" style="85" customWidth="1"/>
    <col min="29" max="29" width="11.00390625" style="85" customWidth="1"/>
    <col min="30" max="30" width="15.00390625" style="85" customWidth="1"/>
    <col min="31" max="31" width="16.28125" style="85" customWidth="1"/>
    <col min="32" max="43" width="9.28125" style="85" customWidth="1"/>
    <col min="44" max="65" width="9.28125" style="85" hidden="1" customWidth="1"/>
    <col min="66" max="16384" width="9.28125" style="85" customWidth="1"/>
  </cols>
  <sheetData>
    <row r="1" ht="12"/>
    <row r="2" spans="12:46" ht="36.95" customHeight="1">
      <c r="L2" s="423" t="s">
        <v>5</v>
      </c>
      <c r="M2" s="424"/>
      <c r="N2" s="424"/>
      <c r="O2" s="424"/>
      <c r="P2" s="424"/>
      <c r="Q2" s="424"/>
      <c r="R2" s="424"/>
      <c r="S2" s="424"/>
      <c r="T2" s="424"/>
      <c r="U2" s="424"/>
      <c r="V2" s="424"/>
      <c r="AT2" s="89" t="s">
        <v>109</v>
      </c>
    </row>
    <row r="3" spans="2:46" ht="6.95" customHeight="1">
      <c r="B3" s="90"/>
      <c r="C3" s="91"/>
      <c r="D3" s="91"/>
      <c r="E3" s="91"/>
      <c r="F3" s="91"/>
      <c r="G3" s="91"/>
      <c r="H3" s="91"/>
      <c r="I3" s="91"/>
      <c r="J3" s="91"/>
      <c r="K3" s="91"/>
      <c r="L3" s="92"/>
      <c r="AT3" s="89" t="s">
        <v>80</v>
      </c>
    </row>
    <row r="4" spans="2:46" ht="24.95" customHeight="1">
      <c r="B4" s="92"/>
      <c r="D4" s="93" t="s">
        <v>131</v>
      </c>
      <c r="L4" s="92"/>
      <c r="M4" s="94" t="s">
        <v>10</v>
      </c>
      <c r="AT4" s="89" t="s">
        <v>3</v>
      </c>
    </row>
    <row r="5" spans="2:12" ht="6.95" customHeight="1">
      <c r="B5" s="92"/>
      <c r="L5" s="92"/>
    </row>
    <row r="6" spans="2:12" ht="12" customHeight="1">
      <c r="B6" s="92"/>
      <c r="D6" s="95" t="s">
        <v>14</v>
      </c>
      <c r="L6" s="92"/>
    </row>
    <row r="7" spans="2:12" ht="16.5" customHeight="1">
      <c r="B7" s="92"/>
      <c r="E7" s="425" t="str">
        <f>'Rekapitulace stavby'!K6</f>
        <v>Obnova parkových cest v Liberci</v>
      </c>
      <c r="F7" s="426"/>
      <c r="G7" s="426"/>
      <c r="H7" s="426"/>
      <c r="L7" s="92"/>
    </row>
    <row r="8" spans="1:31" s="99" customFormat="1" ht="12" customHeight="1">
      <c r="A8" s="96"/>
      <c r="B8" s="97"/>
      <c r="C8" s="96"/>
      <c r="D8" s="95" t="s">
        <v>132</v>
      </c>
      <c r="E8" s="96"/>
      <c r="F8" s="96"/>
      <c r="G8" s="96"/>
      <c r="H8" s="96"/>
      <c r="I8" s="96"/>
      <c r="J8" s="96"/>
      <c r="K8" s="96"/>
      <c r="L8" s="98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</row>
    <row r="9" spans="1:31" s="99" customFormat="1" ht="16.5" customHeight="1">
      <c r="A9" s="96"/>
      <c r="B9" s="97"/>
      <c r="C9" s="96"/>
      <c r="D9" s="96"/>
      <c r="E9" s="421" t="s">
        <v>384</v>
      </c>
      <c r="F9" s="422"/>
      <c r="G9" s="422"/>
      <c r="H9" s="422"/>
      <c r="I9" s="96"/>
      <c r="J9" s="96"/>
      <c r="K9" s="96"/>
      <c r="L9" s="98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</row>
    <row r="10" spans="1:31" s="99" customFormat="1" ht="12">
      <c r="A10" s="96"/>
      <c r="B10" s="97"/>
      <c r="C10" s="96"/>
      <c r="D10" s="96"/>
      <c r="E10" s="96"/>
      <c r="F10" s="96"/>
      <c r="G10" s="96"/>
      <c r="H10" s="96"/>
      <c r="I10" s="96"/>
      <c r="J10" s="96"/>
      <c r="K10" s="96"/>
      <c r="L10" s="98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s="99" customFormat="1" ht="12" customHeight="1">
      <c r="A11" s="96"/>
      <c r="B11" s="97"/>
      <c r="C11" s="96"/>
      <c r="D11" s="95" t="s">
        <v>16</v>
      </c>
      <c r="E11" s="96"/>
      <c r="F11" s="100" t="s">
        <v>1</v>
      </c>
      <c r="G11" s="96"/>
      <c r="H11" s="96"/>
      <c r="I11" s="95" t="s">
        <v>17</v>
      </c>
      <c r="J11" s="100" t="s">
        <v>1</v>
      </c>
      <c r="K11" s="96"/>
      <c r="L11" s="98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s="99" customFormat="1" ht="12" customHeight="1">
      <c r="A12" s="96"/>
      <c r="B12" s="97"/>
      <c r="C12" s="96"/>
      <c r="D12" s="95" t="s">
        <v>18</v>
      </c>
      <c r="E12" s="96"/>
      <c r="F12" s="100" t="s">
        <v>19</v>
      </c>
      <c r="G12" s="96"/>
      <c r="H12" s="96"/>
      <c r="I12" s="95" t="s">
        <v>20</v>
      </c>
      <c r="J12" s="101" t="str">
        <f>'Rekapitulace stavby'!AN8</f>
        <v>vyplň údaj</v>
      </c>
      <c r="K12" s="96"/>
      <c r="L12" s="98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</row>
    <row r="13" spans="1:31" s="99" customFormat="1" ht="10.9" customHeight="1">
      <c r="A13" s="96"/>
      <c r="B13" s="97"/>
      <c r="C13" s="96"/>
      <c r="D13" s="96"/>
      <c r="E13" s="96"/>
      <c r="F13" s="96"/>
      <c r="G13" s="96"/>
      <c r="H13" s="96"/>
      <c r="I13" s="96"/>
      <c r="J13" s="96"/>
      <c r="K13" s="96"/>
      <c r="L13" s="98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s="99" customFormat="1" ht="12" customHeight="1">
      <c r="A14" s="96"/>
      <c r="B14" s="97"/>
      <c r="C14" s="96"/>
      <c r="D14" s="95" t="s">
        <v>21</v>
      </c>
      <c r="E14" s="96"/>
      <c r="F14" s="96"/>
      <c r="G14" s="96"/>
      <c r="H14" s="96"/>
      <c r="I14" s="95" t="s">
        <v>22</v>
      </c>
      <c r="J14" s="100" t="s">
        <v>1</v>
      </c>
      <c r="K14" s="96"/>
      <c r="L14" s="98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s="99" customFormat="1" ht="18" customHeight="1">
      <c r="A15" s="96"/>
      <c r="B15" s="97"/>
      <c r="C15" s="96"/>
      <c r="D15" s="96"/>
      <c r="E15" s="100" t="s">
        <v>23</v>
      </c>
      <c r="F15" s="96"/>
      <c r="G15" s="96"/>
      <c r="H15" s="96"/>
      <c r="I15" s="95" t="s">
        <v>24</v>
      </c>
      <c r="J15" s="100" t="s">
        <v>1</v>
      </c>
      <c r="K15" s="96"/>
      <c r="L15" s="98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s="99" customFormat="1" ht="6.95" customHeight="1">
      <c r="A16" s="96"/>
      <c r="B16" s="97"/>
      <c r="C16" s="96"/>
      <c r="D16" s="96"/>
      <c r="E16" s="96"/>
      <c r="F16" s="96"/>
      <c r="G16" s="96"/>
      <c r="H16" s="96"/>
      <c r="I16" s="96"/>
      <c r="J16" s="96"/>
      <c r="K16" s="96"/>
      <c r="L16" s="98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s="99" customFormat="1" ht="12" customHeight="1">
      <c r="A17" s="96"/>
      <c r="B17" s="97"/>
      <c r="C17" s="96"/>
      <c r="D17" s="95" t="s">
        <v>25</v>
      </c>
      <c r="E17" s="96"/>
      <c r="F17" s="96"/>
      <c r="G17" s="96"/>
      <c r="H17" s="96"/>
      <c r="I17" s="95" t="s">
        <v>22</v>
      </c>
      <c r="J17" s="102" t="str">
        <f>'Rekapitulace stavby'!AN13</f>
        <v>vyplň údaj</v>
      </c>
      <c r="K17" s="96"/>
      <c r="L17" s="98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1" s="99" customFormat="1" ht="18" customHeight="1">
      <c r="A18" s="96"/>
      <c r="B18" s="97"/>
      <c r="C18" s="96"/>
      <c r="D18" s="96"/>
      <c r="E18" s="427" t="str">
        <f>'Rekapitulace stavby'!D14</f>
        <v>vyplň údaj</v>
      </c>
      <c r="F18" s="427"/>
      <c r="G18" s="427"/>
      <c r="H18" s="427"/>
      <c r="I18" s="95" t="s">
        <v>24</v>
      </c>
      <c r="J18" s="102" t="str">
        <f>'Rekapitulace stavby'!AN14</f>
        <v>vyplň údaj</v>
      </c>
      <c r="K18" s="96"/>
      <c r="L18" s="98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1:31" s="99" customFormat="1" ht="6.95" customHeight="1">
      <c r="A19" s="96"/>
      <c r="B19" s="97"/>
      <c r="C19" s="96"/>
      <c r="D19" s="96"/>
      <c r="E19" s="96"/>
      <c r="F19" s="96"/>
      <c r="G19" s="96"/>
      <c r="H19" s="96"/>
      <c r="I19" s="96"/>
      <c r="J19" s="96"/>
      <c r="K19" s="96"/>
      <c r="L19" s="98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1:31" s="99" customFormat="1" ht="12" customHeight="1">
      <c r="A20" s="96"/>
      <c r="B20" s="97"/>
      <c r="C20" s="96"/>
      <c r="D20" s="95" t="s">
        <v>27</v>
      </c>
      <c r="E20" s="96"/>
      <c r="F20" s="96"/>
      <c r="G20" s="96"/>
      <c r="H20" s="96"/>
      <c r="I20" s="95" t="s">
        <v>22</v>
      </c>
      <c r="J20" s="100" t="str">
        <f>IF('Rekapitulace stavby'!AN16="","",'Rekapitulace stavby'!AN16)</f>
        <v/>
      </c>
      <c r="K20" s="96"/>
      <c r="L20" s="98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1:31" s="99" customFormat="1" ht="18" customHeight="1">
      <c r="A21" s="96"/>
      <c r="B21" s="97"/>
      <c r="C21" s="96"/>
      <c r="D21" s="96"/>
      <c r="E21" s="100" t="str">
        <f>IF('Rekapitulace stavby'!E17="","",'Rekapitulace stavby'!E17)</f>
        <v xml:space="preserve"> </v>
      </c>
      <c r="F21" s="96"/>
      <c r="G21" s="96"/>
      <c r="H21" s="96"/>
      <c r="I21" s="95" t="s">
        <v>24</v>
      </c>
      <c r="J21" s="100" t="str">
        <f>IF('Rekapitulace stavby'!AN17="","",'Rekapitulace stavby'!AN17)</f>
        <v/>
      </c>
      <c r="K21" s="96"/>
      <c r="L21" s="98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1:31" s="99" customFormat="1" ht="6.95" customHeight="1">
      <c r="A22" s="96"/>
      <c r="B22" s="97"/>
      <c r="C22" s="96"/>
      <c r="D22" s="96"/>
      <c r="E22" s="96"/>
      <c r="F22" s="96"/>
      <c r="G22" s="96"/>
      <c r="H22" s="96"/>
      <c r="I22" s="96"/>
      <c r="J22" s="96"/>
      <c r="K22" s="96"/>
      <c r="L22" s="98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1:31" s="99" customFormat="1" ht="12" customHeight="1">
      <c r="A23" s="96"/>
      <c r="B23" s="97"/>
      <c r="C23" s="96"/>
      <c r="D23" s="95" t="s">
        <v>29</v>
      </c>
      <c r="E23" s="96"/>
      <c r="F23" s="96"/>
      <c r="G23" s="96"/>
      <c r="H23" s="96"/>
      <c r="I23" s="95" t="s">
        <v>22</v>
      </c>
      <c r="J23" s="100" t="str">
        <f>IF('Rekapitulace stavby'!AN19="","",'Rekapitulace stavby'!AN19)</f>
        <v/>
      </c>
      <c r="K23" s="96"/>
      <c r="L23" s="98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</row>
    <row r="24" spans="1:31" s="99" customFormat="1" ht="18" customHeight="1">
      <c r="A24" s="96"/>
      <c r="B24" s="97"/>
      <c r="C24" s="96"/>
      <c r="D24" s="96"/>
      <c r="E24" s="100" t="str">
        <f>IF('Rekapitulace stavby'!E20="","",'Rekapitulace stavby'!E20)</f>
        <v xml:space="preserve"> </v>
      </c>
      <c r="F24" s="96"/>
      <c r="G24" s="96"/>
      <c r="H24" s="96"/>
      <c r="I24" s="95" t="s">
        <v>24</v>
      </c>
      <c r="J24" s="100" t="str">
        <f>IF('Rekapitulace stavby'!AN20="","",'Rekapitulace stavby'!AN20)</f>
        <v/>
      </c>
      <c r="K24" s="96"/>
      <c r="L24" s="98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</row>
    <row r="25" spans="1:31" s="99" customFormat="1" ht="6.95" customHeight="1">
      <c r="A25" s="96"/>
      <c r="B25" s="97"/>
      <c r="C25" s="96"/>
      <c r="D25" s="96"/>
      <c r="E25" s="96"/>
      <c r="F25" s="96"/>
      <c r="G25" s="96"/>
      <c r="H25" s="96"/>
      <c r="I25" s="96"/>
      <c r="J25" s="96"/>
      <c r="K25" s="96"/>
      <c r="L25" s="98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s="99" customFormat="1" ht="12" customHeight="1">
      <c r="A26" s="96"/>
      <c r="B26" s="97"/>
      <c r="C26" s="96"/>
      <c r="D26" s="95" t="s">
        <v>30</v>
      </c>
      <c r="E26" s="96"/>
      <c r="F26" s="96"/>
      <c r="G26" s="96"/>
      <c r="H26" s="96"/>
      <c r="I26" s="96"/>
      <c r="J26" s="96"/>
      <c r="K26" s="96"/>
      <c r="L26" s="98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1:31" s="106" customFormat="1" ht="16.5" customHeight="1">
      <c r="A27" s="103"/>
      <c r="B27" s="104"/>
      <c r="C27" s="103"/>
      <c r="D27" s="103"/>
      <c r="E27" s="428" t="s">
        <v>1</v>
      </c>
      <c r="F27" s="428"/>
      <c r="G27" s="428"/>
      <c r="H27" s="428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9" customFormat="1" ht="6.95" customHeight="1">
      <c r="A28" s="96"/>
      <c r="B28" s="97"/>
      <c r="C28" s="96"/>
      <c r="D28" s="96"/>
      <c r="E28" s="96"/>
      <c r="F28" s="96"/>
      <c r="G28" s="96"/>
      <c r="H28" s="96"/>
      <c r="I28" s="96"/>
      <c r="J28" s="96"/>
      <c r="K28" s="96"/>
      <c r="L28" s="98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1:31" s="99" customFormat="1" ht="6.95" customHeight="1">
      <c r="A29" s="96"/>
      <c r="B29" s="97"/>
      <c r="C29" s="96"/>
      <c r="D29" s="107"/>
      <c r="E29" s="107"/>
      <c r="F29" s="107"/>
      <c r="G29" s="107"/>
      <c r="H29" s="107"/>
      <c r="I29" s="107"/>
      <c r="J29" s="107"/>
      <c r="K29" s="107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99" customFormat="1" ht="25.35" customHeight="1">
      <c r="A30" s="96"/>
      <c r="B30" s="97"/>
      <c r="C30" s="96"/>
      <c r="D30" s="108" t="s">
        <v>31</v>
      </c>
      <c r="E30" s="96"/>
      <c r="F30" s="96"/>
      <c r="G30" s="96"/>
      <c r="H30" s="96"/>
      <c r="I30" s="96"/>
      <c r="J30" s="109">
        <f>ROUND(J122,2)</f>
        <v>0</v>
      </c>
      <c r="K30" s="96"/>
      <c r="L30" s="98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</row>
    <row r="31" spans="1:31" s="99" customFormat="1" ht="6.95" customHeight="1">
      <c r="A31" s="96"/>
      <c r="B31" s="97"/>
      <c r="C31" s="96"/>
      <c r="D31" s="107"/>
      <c r="E31" s="107"/>
      <c r="F31" s="107"/>
      <c r="G31" s="107"/>
      <c r="H31" s="107"/>
      <c r="I31" s="107"/>
      <c r="J31" s="107"/>
      <c r="K31" s="107"/>
      <c r="L31" s="98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</row>
    <row r="32" spans="1:31" s="99" customFormat="1" ht="14.45" customHeight="1">
      <c r="A32" s="96"/>
      <c r="B32" s="97"/>
      <c r="C32" s="96"/>
      <c r="D32" s="96"/>
      <c r="E32" s="96"/>
      <c r="F32" s="110" t="s">
        <v>33</v>
      </c>
      <c r="G32" s="96"/>
      <c r="H32" s="96"/>
      <c r="I32" s="110" t="s">
        <v>32</v>
      </c>
      <c r="J32" s="110" t="s">
        <v>34</v>
      </c>
      <c r="K32" s="96"/>
      <c r="L32" s="98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</row>
    <row r="33" spans="1:31" s="99" customFormat="1" ht="14.45" customHeight="1">
      <c r="A33" s="96"/>
      <c r="B33" s="97"/>
      <c r="C33" s="96"/>
      <c r="D33" s="111" t="s">
        <v>35</v>
      </c>
      <c r="E33" s="95" t="s">
        <v>36</v>
      </c>
      <c r="F33" s="112">
        <f>ROUND((SUM(BE122:BE164)),2)</f>
        <v>0</v>
      </c>
      <c r="G33" s="96"/>
      <c r="H33" s="96"/>
      <c r="I33" s="113">
        <v>0.21</v>
      </c>
      <c r="J33" s="112">
        <f>ROUND(((SUM(BE122:BE164))*I33),2)</f>
        <v>0</v>
      </c>
      <c r="K33" s="96"/>
      <c r="L33" s="98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</row>
    <row r="34" spans="1:31" s="99" customFormat="1" ht="14.45" customHeight="1">
      <c r="A34" s="96"/>
      <c r="B34" s="97"/>
      <c r="C34" s="96"/>
      <c r="D34" s="96"/>
      <c r="E34" s="95" t="s">
        <v>37</v>
      </c>
      <c r="F34" s="112">
        <f>ROUND((SUM(BF122:BF164)),2)</f>
        <v>0</v>
      </c>
      <c r="G34" s="96"/>
      <c r="H34" s="96"/>
      <c r="I34" s="113">
        <v>0.15</v>
      </c>
      <c r="J34" s="112">
        <f>ROUND(((SUM(BF122:BF164))*I34),2)</f>
        <v>0</v>
      </c>
      <c r="K34" s="96"/>
      <c r="L34" s="98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</row>
    <row r="35" spans="1:31" s="99" customFormat="1" ht="14.45" customHeight="1" hidden="1">
      <c r="A35" s="96"/>
      <c r="B35" s="97"/>
      <c r="C35" s="96"/>
      <c r="D35" s="96"/>
      <c r="E35" s="95" t="s">
        <v>38</v>
      </c>
      <c r="F35" s="112">
        <f>ROUND((SUM(BG122:BG164)),2)</f>
        <v>0</v>
      </c>
      <c r="G35" s="96"/>
      <c r="H35" s="96"/>
      <c r="I35" s="113">
        <v>0.21</v>
      </c>
      <c r="J35" s="112">
        <f>0</f>
        <v>0</v>
      </c>
      <c r="K35" s="96"/>
      <c r="L35" s="98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</row>
    <row r="36" spans="1:31" s="99" customFormat="1" ht="14.45" customHeight="1" hidden="1">
      <c r="A36" s="96"/>
      <c r="B36" s="97"/>
      <c r="C36" s="96"/>
      <c r="D36" s="96"/>
      <c r="E36" s="95" t="s">
        <v>39</v>
      </c>
      <c r="F36" s="112">
        <f>ROUND((SUM(BH122:BH164)),2)</f>
        <v>0</v>
      </c>
      <c r="G36" s="96"/>
      <c r="H36" s="96"/>
      <c r="I36" s="113">
        <v>0.15</v>
      </c>
      <c r="J36" s="112">
        <f>0</f>
        <v>0</v>
      </c>
      <c r="K36" s="96"/>
      <c r="L36" s="98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</row>
    <row r="37" spans="1:31" s="99" customFormat="1" ht="14.45" customHeight="1" hidden="1">
      <c r="A37" s="96"/>
      <c r="B37" s="97"/>
      <c r="C37" s="96"/>
      <c r="D37" s="96"/>
      <c r="E37" s="95" t="s">
        <v>40</v>
      </c>
      <c r="F37" s="112">
        <f>ROUND((SUM(BI122:BI164)),2)</f>
        <v>0</v>
      </c>
      <c r="G37" s="96"/>
      <c r="H37" s="96"/>
      <c r="I37" s="113">
        <v>0</v>
      </c>
      <c r="J37" s="112">
        <f>0</f>
        <v>0</v>
      </c>
      <c r="K37" s="96"/>
      <c r="L37" s="98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</row>
    <row r="38" spans="1:31" s="99" customFormat="1" ht="6.95" customHeight="1">
      <c r="A38" s="96"/>
      <c r="B38" s="97"/>
      <c r="C38" s="96"/>
      <c r="D38" s="96"/>
      <c r="E38" s="96"/>
      <c r="F38" s="96"/>
      <c r="G38" s="96"/>
      <c r="H38" s="96"/>
      <c r="I38" s="96"/>
      <c r="J38" s="96"/>
      <c r="K38" s="96"/>
      <c r="L38" s="98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</row>
    <row r="39" spans="1:31" s="99" customFormat="1" ht="25.35" customHeight="1">
      <c r="A39" s="96"/>
      <c r="B39" s="97"/>
      <c r="C39" s="114"/>
      <c r="D39" s="115" t="s">
        <v>41</v>
      </c>
      <c r="E39" s="116"/>
      <c r="F39" s="116"/>
      <c r="G39" s="117" t="s">
        <v>42</v>
      </c>
      <c r="H39" s="118" t="s">
        <v>43</v>
      </c>
      <c r="I39" s="116"/>
      <c r="J39" s="119">
        <f>SUM(J30:J37)</f>
        <v>0</v>
      </c>
      <c r="K39" s="120"/>
      <c r="L39" s="98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</row>
    <row r="40" spans="1:31" s="99" customFormat="1" ht="14.45" customHeight="1">
      <c r="A40" s="96"/>
      <c r="B40" s="97"/>
      <c r="C40" s="96"/>
      <c r="D40" s="96"/>
      <c r="E40" s="96"/>
      <c r="F40" s="96"/>
      <c r="G40" s="96"/>
      <c r="H40" s="96"/>
      <c r="I40" s="96"/>
      <c r="J40" s="96"/>
      <c r="K40" s="96"/>
      <c r="L40" s="98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</row>
    <row r="41" spans="2:12" ht="14.45" customHeight="1">
      <c r="B41" s="92"/>
      <c r="L41" s="92"/>
    </row>
    <row r="42" spans="2:12" ht="14.45" customHeight="1">
      <c r="B42" s="92"/>
      <c r="L42" s="92"/>
    </row>
    <row r="43" spans="2:12" ht="14.45" customHeight="1">
      <c r="B43" s="92"/>
      <c r="L43" s="92"/>
    </row>
    <row r="44" spans="2:12" ht="14.45" customHeight="1">
      <c r="B44" s="92"/>
      <c r="L44" s="92"/>
    </row>
    <row r="45" spans="2:12" ht="14.45" customHeight="1">
      <c r="B45" s="92"/>
      <c r="L45" s="92"/>
    </row>
    <row r="46" spans="2:12" ht="14.45" customHeight="1">
      <c r="B46" s="92"/>
      <c r="L46" s="92"/>
    </row>
    <row r="47" spans="2:12" ht="14.45" customHeight="1">
      <c r="B47" s="92"/>
      <c r="L47" s="92"/>
    </row>
    <row r="48" spans="2:12" ht="14.45" customHeight="1">
      <c r="B48" s="92"/>
      <c r="L48" s="92"/>
    </row>
    <row r="49" spans="2:12" ht="14.45" customHeight="1">
      <c r="B49" s="92"/>
      <c r="L49" s="92"/>
    </row>
    <row r="50" spans="2:12" s="99" customFormat="1" ht="14.45" customHeight="1">
      <c r="B50" s="98"/>
      <c r="D50" s="121" t="s">
        <v>44</v>
      </c>
      <c r="E50" s="122"/>
      <c r="F50" s="122"/>
      <c r="G50" s="121" t="s">
        <v>45</v>
      </c>
      <c r="H50" s="122"/>
      <c r="I50" s="122"/>
      <c r="J50" s="122"/>
      <c r="K50" s="122"/>
      <c r="L50" s="98"/>
    </row>
    <row r="51" spans="2:12" ht="12">
      <c r="B51" s="92"/>
      <c r="L51" s="92"/>
    </row>
    <row r="52" spans="2:12" ht="12">
      <c r="B52" s="92"/>
      <c r="L52" s="92"/>
    </row>
    <row r="53" spans="2:12" ht="12">
      <c r="B53" s="92"/>
      <c r="L53" s="92"/>
    </row>
    <row r="54" spans="2:12" ht="12">
      <c r="B54" s="92"/>
      <c r="L54" s="92"/>
    </row>
    <row r="55" spans="2:12" ht="12">
      <c r="B55" s="92"/>
      <c r="L55" s="92"/>
    </row>
    <row r="56" spans="2:12" ht="12">
      <c r="B56" s="92"/>
      <c r="L56" s="92"/>
    </row>
    <row r="57" spans="2:12" ht="12">
      <c r="B57" s="92"/>
      <c r="L57" s="92"/>
    </row>
    <row r="58" spans="2:12" ht="12">
      <c r="B58" s="92"/>
      <c r="L58" s="92"/>
    </row>
    <row r="59" spans="2:12" ht="12">
      <c r="B59" s="92"/>
      <c r="L59" s="92"/>
    </row>
    <row r="60" spans="2:12" ht="12">
      <c r="B60" s="92"/>
      <c r="L60" s="92"/>
    </row>
    <row r="61" spans="1:31" s="99" customFormat="1" ht="12.75">
      <c r="A61" s="96"/>
      <c r="B61" s="97"/>
      <c r="C61" s="96"/>
      <c r="D61" s="123" t="s">
        <v>46</v>
      </c>
      <c r="E61" s="124"/>
      <c r="F61" s="125" t="s">
        <v>47</v>
      </c>
      <c r="G61" s="123" t="s">
        <v>46</v>
      </c>
      <c r="H61" s="124"/>
      <c r="I61" s="124"/>
      <c r="J61" s="126" t="s">
        <v>47</v>
      </c>
      <c r="K61" s="124"/>
      <c r="L61" s="98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</row>
    <row r="62" spans="2:12" ht="12">
      <c r="B62" s="92"/>
      <c r="L62" s="92"/>
    </row>
    <row r="63" spans="2:12" ht="12">
      <c r="B63" s="92"/>
      <c r="L63" s="92"/>
    </row>
    <row r="64" spans="2:12" ht="12">
      <c r="B64" s="92"/>
      <c r="L64" s="92"/>
    </row>
    <row r="65" spans="1:31" s="99" customFormat="1" ht="12.75">
      <c r="A65" s="96"/>
      <c r="B65" s="97"/>
      <c r="C65" s="96"/>
      <c r="D65" s="121" t="s">
        <v>48</v>
      </c>
      <c r="E65" s="127"/>
      <c r="F65" s="127"/>
      <c r="G65" s="121" t="s">
        <v>49</v>
      </c>
      <c r="H65" s="127"/>
      <c r="I65" s="127"/>
      <c r="J65" s="127"/>
      <c r="K65" s="127"/>
      <c r="L65" s="98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</row>
    <row r="66" spans="2:12" ht="12">
      <c r="B66" s="92"/>
      <c r="L66" s="92"/>
    </row>
    <row r="67" spans="2:12" ht="12">
      <c r="B67" s="92"/>
      <c r="L67" s="92"/>
    </row>
    <row r="68" spans="2:12" ht="12">
      <c r="B68" s="92"/>
      <c r="L68" s="92"/>
    </row>
    <row r="69" spans="2:12" ht="12">
      <c r="B69" s="92"/>
      <c r="L69" s="92"/>
    </row>
    <row r="70" spans="2:12" ht="12">
      <c r="B70" s="92"/>
      <c r="L70" s="92"/>
    </row>
    <row r="71" spans="2:12" ht="12">
      <c r="B71" s="92"/>
      <c r="L71" s="92"/>
    </row>
    <row r="72" spans="2:12" ht="12">
      <c r="B72" s="92"/>
      <c r="L72" s="92"/>
    </row>
    <row r="73" spans="2:12" ht="12">
      <c r="B73" s="92"/>
      <c r="L73" s="92"/>
    </row>
    <row r="74" spans="2:12" ht="12">
      <c r="B74" s="92"/>
      <c r="L74" s="92"/>
    </row>
    <row r="75" spans="2:12" ht="12">
      <c r="B75" s="92"/>
      <c r="L75" s="92"/>
    </row>
    <row r="76" spans="1:31" s="99" customFormat="1" ht="12.75">
      <c r="A76" s="96"/>
      <c r="B76" s="97"/>
      <c r="C76" s="96"/>
      <c r="D76" s="123" t="s">
        <v>46</v>
      </c>
      <c r="E76" s="124"/>
      <c r="F76" s="125" t="s">
        <v>47</v>
      </c>
      <c r="G76" s="123" t="s">
        <v>46</v>
      </c>
      <c r="H76" s="124"/>
      <c r="I76" s="124"/>
      <c r="J76" s="126" t="s">
        <v>47</v>
      </c>
      <c r="K76" s="124"/>
      <c r="L76" s="98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</row>
    <row r="77" spans="1:31" s="99" customFormat="1" ht="14.45" customHeight="1">
      <c r="A77" s="96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</row>
    <row r="81" spans="1:31" s="99" customFormat="1" ht="6.95" customHeight="1">
      <c r="A81" s="96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8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</row>
    <row r="82" spans="1:31" s="99" customFormat="1" ht="24.95" customHeight="1">
      <c r="A82" s="96"/>
      <c r="B82" s="97"/>
      <c r="C82" s="93" t="s">
        <v>136</v>
      </c>
      <c r="D82" s="96"/>
      <c r="E82" s="96"/>
      <c r="F82" s="96"/>
      <c r="G82" s="96"/>
      <c r="H82" s="96"/>
      <c r="I82" s="96"/>
      <c r="J82" s="96"/>
      <c r="K82" s="96"/>
      <c r="L82" s="98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</row>
    <row r="83" spans="1:31" s="99" customFormat="1" ht="6.95" customHeight="1">
      <c r="A83" s="96"/>
      <c r="B83" s="97"/>
      <c r="C83" s="96"/>
      <c r="D83" s="96"/>
      <c r="E83" s="96"/>
      <c r="F83" s="96"/>
      <c r="G83" s="96"/>
      <c r="H83" s="96"/>
      <c r="I83" s="96"/>
      <c r="J83" s="96"/>
      <c r="K83" s="96"/>
      <c r="L83" s="98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</row>
    <row r="84" spans="1:31" s="99" customFormat="1" ht="12" customHeight="1">
      <c r="A84" s="96"/>
      <c r="B84" s="97"/>
      <c r="C84" s="95" t="s">
        <v>14</v>
      </c>
      <c r="D84" s="96"/>
      <c r="E84" s="96"/>
      <c r="F84" s="96"/>
      <c r="G84" s="96"/>
      <c r="H84" s="96"/>
      <c r="I84" s="96"/>
      <c r="J84" s="96"/>
      <c r="K84" s="96"/>
      <c r="L84" s="98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</row>
    <row r="85" spans="1:31" s="99" customFormat="1" ht="16.5" customHeight="1">
      <c r="A85" s="96"/>
      <c r="B85" s="97"/>
      <c r="C85" s="96"/>
      <c r="D85" s="96"/>
      <c r="E85" s="425" t="str">
        <f>E7</f>
        <v>Obnova parkových cest v Liberci</v>
      </c>
      <c r="F85" s="426"/>
      <c r="G85" s="426"/>
      <c r="H85" s="426"/>
      <c r="I85" s="96"/>
      <c r="J85" s="96"/>
      <c r="K85" s="96"/>
      <c r="L85" s="98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</row>
    <row r="86" spans="1:31" s="99" customFormat="1" ht="12" customHeight="1">
      <c r="A86" s="96"/>
      <c r="B86" s="97"/>
      <c r="C86" s="95" t="s">
        <v>132</v>
      </c>
      <c r="D86" s="96"/>
      <c r="E86" s="96"/>
      <c r="F86" s="96"/>
      <c r="G86" s="96"/>
      <c r="H86" s="96"/>
      <c r="I86" s="96"/>
      <c r="J86" s="96"/>
      <c r="K86" s="96"/>
      <c r="L86" s="98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</row>
    <row r="87" spans="1:31" s="99" customFormat="1" ht="16.5" customHeight="1">
      <c r="A87" s="96"/>
      <c r="B87" s="97"/>
      <c r="C87" s="96"/>
      <c r="D87" s="96"/>
      <c r="E87" s="421" t="str">
        <f>E9</f>
        <v>SO 04 - Park Riegrova (u ZOO)</v>
      </c>
      <c r="F87" s="422"/>
      <c r="G87" s="422"/>
      <c r="H87" s="422"/>
      <c r="I87" s="96"/>
      <c r="J87" s="96"/>
      <c r="K87" s="96"/>
      <c r="L87" s="98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1:31" s="99" customFormat="1" ht="6.95" customHeight="1">
      <c r="A88" s="96"/>
      <c r="B88" s="97"/>
      <c r="C88" s="96"/>
      <c r="D88" s="96"/>
      <c r="E88" s="96"/>
      <c r="F88" s="96"/>
      <c r="G88" s="96"/>
      <c r="H88" s="96"/>
      <c r="I88" s="96"/>
      <c r="J88" s="96"/>
      <c r="K88" s="96"/>
      <c r="L88" s="98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1:31" s="99" customFormat="1" ht="12" customHeight="1">
      <c r="A89" s="96"/>
      <c r="B89" s="97"/>
      <c r="C89" s="95" t="s">
        <v>18</v>
      </c>
      <c r="D89" s="96"/>
      <c r="E89" s="96"/>
      <c r="F89" s="100" t="str">
        <f>F12</f>
        <v>Liberec</v>
      </c>
      <c r="G89" s="96"/>
      <c r="H89" s="96"/>
      <c r="I89" s="95" t="s">
        <v>20</v>
      </c>
      <c r="J89" s="132" t="str">
        <f>IF(J12="","",J12)</f>
        <v>vyplň údaj</v>
      </c>
      <c r="K89" s="96"/>
      <c r="L89" s="98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1:31" s="99" customFormat="1" ht="6.95" customHeight="1">
      <c r="A90" s="96"/>
      <c r="B90" s="97"/>
      <c r="C90" s="96"/>
      <c r="D90" s="96"/>
      <c r="E90" s="96"/>
      <c r="F90" s="96"/>
      <c r="G90" s="96"/>
      <c r="H90" s="96"/>
      <c r="I90" s="96"/>
      <c r="J90" s="96"/>
      <c r="K90" s="96"/>
      <c r="L90" s="98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1:31" s="99" customFormat="1" ht="15.2" customHeight="1">
      <c r="A91" s="96"/>
      <c r="B91" s="97"/>
      <c r="C91" s="95" t="s">
        <v>21</v>
      </c>
      <c r="D91" s="96"/>
      <c r="E91" s="96"/>
      <c r="F91" s="100" t="str">
        <f>E15</f>
        <v>Statutární město Liberec</v>
      </c>
      <c r="G91" s="96"/>
      <c r="H91" s="96"/>
      <c r="I91" s="95" t="s">
        <v>27</v>
      </c>
      <c r="J91" s="133" t="str">
        <f>E21</f>
        <v xml:space="preserve"> </v>
      </c>
      <c r="K91" s="96"/>
      <c r="L91" s="98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</row>
    <row r="92" spans="1:31" s="99" customFormat="1" ht="15.2" customHeight="1">
      <c r="A92" s="96"/>
      <c r="B92" s="97"/>
      <c r="C92" s="95" t="s">
        <v>25</v>
      </c>
      <c r="D92" s="96"/>
      <c r="E92" s="96"/>
      <c r="F92" s="100" t="str">
        <f>IF(E18="","",E18)</f>
        <v>vyplň údaj</v>
      </c>
      <c r="G92" s="96"/>
      <c r="H92" s="96"/>
      <c r="I92" s="95" t="s">
        <v>29</v>
      </c>
      <c r="J92" s="133" t="str">
        <f>E24</f>
        <v xml:space="preserve"> </v>
      </c>
      <c r="K92" s="96"/>
      <c r="L92" s="98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</row>
    <row r="93" spans="1:31" s="99" customFormat="1" ht="10.35" customHeight="1">
      <c r="A93" s="96"/>
      <c r="B93" s="97"/>
      <c r="C93" s="96"/>
      <c r="D93" s="96"/>
      <c r="E93" s="96"/>
      <c r="F93" s="96"/>
      <c r="G93" s="96"/>
      <c r="H93" s="96"/>
      <c r="I93" s="96"/>
      <c r="J93" s="96"/>
      <c r="K93" s="96"/>
      <c r="L93" s="98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</row>
    <row r="94" spans="1:31" s="99" customFormat="1" ht="29.25" customHeight="1">
      <c r="A94" s="96"/>
      <c r="B94" s="97"/>
      <c r="C94" s="134" t="s">
        <v>137</v>
      </c>
      <c r="D94" s="114"/>
      <c r="E94" s="114"/>
      <c r="F94" s="114"/>
      <c r="G94" s="114"/>
      <c r="H94" s="114"/>
      <c r="I94" s="114"/>
      <c r="J94" s="135" t="s">
        <v>138</v>
      </c>
      <c r="K94" s="114"/>
      <c r="L94" s="98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</row>
    <row r="95" spans="1:31" s="99" customFormat="1" ht="10.35" customHeight="1">
      <c r="A95" s="96"/>
      <c r="B95" s="97"/>
      <c r="C95" s="96"/>
      <c r="D95" s="96"/>
      <c r="E95" s="96"/>
      <c r="F95" s="96"/>
      <c r="G95" s="96"/>
      <c r="H95" s="96"/>
      <c r="I95" s="96"/>
      <c r="J95" s="96"/>
      <c r="K95" s="96"/>
      <c r="L95" s="98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</row>
    <row r="96" spans="1:47" s="99" customFormat="1" ht="22.9" customHeight="1">
      <c r="A96" s="96"/>
      <c r="B96" s="97"/>
      <c r="C96" s="136" t="s">
        <v>139</v>
      </c>
      <c r="D96" s="96"/>
      <c r="E96" s="96"/>
      <c r="F96" s="96"/>
      <c r="G96" s="96"/>
      <c r="H96" s="96"/>
      <c r="I96" s="96"/>
      <c r="J96" s="109">
        <f>J122</f>
        <v>0</v>
      </c>
      <c r="K96" s="96"/>
      <c r="L96" s="98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U96" s="89" t="s">
        <v>140</v>
      </c>
    </row>
    <row r="97" spans="2:12" s="137" customFormat="1" ht="24.95" customHeight="1">
      <c r="B97" s="138"/>
      <c r="D97" s="139" t="s">
        <v>141</v>
      </c>
      <c r="E97" s="140"/>
      <c r="F97" s="140"/>
      <c r="G97" s="140"/>
      <c r="H97" s="140"/>
      <c r="I97" s="140"/>
      <c r="J97" s="141">
        <f>J123</f>
        <v>0</v>
      </c>
      <c r="L97" s="138"/>
    </row>
    <row r="98" spans="2:12" s="142" customFormat="1" ht="19.9" customHeight="1">
      <c r="B98" s="143"/>
      <c r="D98" s="144" t="s">
        <v>142</v>
      </c>
      <c r="E98" s="145"/>
      <c r="F98" s="145"/>
      <c r="G98" s="145"/>
      <c r="H98" s="145"/>
      <c r="I98" s="145"/>
      <c r="J98" s="146">
        <f>J124</f>
        <v>0</v>
      </c>
      <c r="L98" s="143"/>
    </row>
    <row r="99" spans="2:12" s="142" customFormat="1" ht="19.9" customHeight="1">
      <c r="B99" s="143"/>
      <c r="D99" s="144" t="s">
        <v>143</v>
      </c>
      <c r="E99" s="145"/>
      <c r="F99" s="145"/>
      <c r="G99" s="145"/>
      <c r="H99" s="145"/>
      <c r="I99" s="145"/>
      <c r="J99" s="146">
        <f>J136</f>
        <v>0</v>
      </c>
      <c r="L99" s="143"/>
    </row>
    <row r="100" spans="2:12" s="142" customFormat="1" ht="19.9" customHeight="1">
      <c r="B100" s="143"/>
      <c r="D100" s="144" t="s">
        <v>222</v>
      </c>
      <c r="E100" s="145"/>
      <c r="F100" s="145"/>
      <c r="G100" s="145"/>
      <c r="H100" s="145"/>
      <c r="I100" s="145"/>
      <c r="J100" s="146">
        <f>J153</f>
        <v>0</v>
      </c>
      <c r="L100" s="143"/>
    </row>
    <row r="101" spans="2:12" s="142" customFormat="1" ht="19.9" customHeight="1">
      <c r="B101" s="143"/>
      <c r="D101" s="144" t="s">
        <v>144</v>
      </c>
      <c r="E101" s="145"/>
      <c r="F101" s="145"/>
      <c r="G101" s="145"/>
      <c r="H101" s="145"/>
      <c r="I101" s="145"/>
      <c r="J101" s="146">
        <f>J157</f>
        <v>0</v>
      </c>
      <c r="L101" s="143"/>
    </row>
    <row r="102" spans="2:12" s="142" customFormat="1" ht="19.9" customHeight="1">
      <c r="B102" s="143"/>
      <c r="D102" s="144" t="s">
        <v>145</v>
      </c>
      <c r="E102" s="145"/>
      <c r="F102" s="145"/>
      <c r="G102" s="145"/>
      <c r="H102" s="145"/>
      <c r="I102" s="145"/>
      <c r="J102" s="146">
        <f>J163</f>
        <v>0</v>
      </c>
      <c r="L102" s="143"/>
    </row>
    <row r="103" spans="1:31" s="99" customFormat="1" ht="21.75" customHeight="1">
      <c r="A103" s="96"/>
      <c r="B103" s="97"/>
      <c r="C103" s="96"/>
      <c r="D103" s="96"/>
      <c r="E103" s="96"/>
      <c r="F103" s="96"/>
      <c r="G103" s="96"/>
      <c r="H103" s="96"/>
      <c r="I103" s="96"/>
      <c r="J103" s="96"/>
      <c r="K103" s="96"/>
      <c r="L103" s="98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</row>
    <row r="104" spans="1:31" s="99" customFormat="1" ht="6.95" customHeight="1">
      <c r="A104" s="96"/>
      <c r="B104" s="128"/>
      <c r="C104" s="129"/>
      <c r="D104" s="129"/>
      <c r="E104" s="129"/>
      <c r="F104" s="129"/>
      <c r="G104" s="129"/>
      <c r="H104" s="129"/>
      <c r="I104" s="129"/>
      <c r="J104" s="129"/>
      <c r="K104" s="129"/>
      <c r="L104" s="98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</row>
    <row r="108" spans="1:31" s="99" customFormat="1" ht="6.95" customHeight="1">
      <c r="A108" s="96"/>
      <c r="B108" s="130"/>
      <c r="C108" s="131"/>
      <c r="D108" s="131"/>
      <c r="E108" s="131"/>
      <c r="F108" s="131"/>
      <c r="G108" s="131"/>
      <c r="H108" s="131"/>
      <c r="I108" s="131"/>
      <c r="J108" s="131"/>
      <c r="K108" s="131"/>
      <c r="L108" s="98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</row>
    <row r="109" spans="1:31" s="99" customFormat="1" ht="24.95" customHeight="1">
      <c r="A109" s="96"/>
      <c r="B109" s="97"/>
      <c r="C109" s="93" t="s">
        <v>146</v>
      </c>
      <c r="D109" s="96"/>
      <c r="E109" s="96"/>
      <c r="F109" s="96"/>
      <c r="G109" s="96"/>
      <c r="H109" s="96"/>
      <c r="I109" s="96"/>
      <c r="J109" s="96"/>
      <c r="K109" s="96"/>
      <c r="L109" s="98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</row>
    <row r="110" spans="1:31" s="99" customFormat="1" ht="6.95" customHeight="1">
      <c r="A110" s="96"/>
      <c r="B110" s="97"/>
      <c r="C110" s="96"/>
      <c r="D110" s="96"/>
      <c r="E110" s="96"/>
      <c r="F110" s="96"/>
      <c r="G110" s="96"/>
      <c r="H110" s="96"/>
      <c r="I110" s="96"/>
      <c r="J110" s="96"/>
      <c r="K110" s="96"/>
      <c r="L110" s="98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</row>
    <row r="111" spans="1:31" s="99" customFormat="1" ht="12" customHeight="1">
      <c r="A111" s="96"/>
      <c r="B111" s="97"/>
      <c r="C111" s="95" t="s">
        <v>14</v>
      </c>
      <c r="D111" s="96"/>
      <c r="E111" s="96"/>
      <c r="F111" s="96"/>
      <c r="G111" s="96"/>
      <c r="H111" s="96"/>
      <c r="I111" s="96"/>
      <c r="J111" s="96"/>
      <c r="K111" s="96"/>
      <c r="L111" s="98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</row>
    <row r="112" spans="1:31" s="99" customFormat="1" ht="16.5" customHeight="1">
      <c r="A112" s="96"/>
      <c r="B112" s="97"/>
      <c r="C112" s="96"/>
      <c r="D112" s="96"/>
      <c r="E112" s="425" t="str">
        <f>E7</f>
        <v>Obnova parkových cest v Liberci</v>
      </c>
      <c r="F112" s="426"/>
      <c r="G112" s="426"/>
      <c r="H112" s="426"/>
      <c r="I112" s="96"/>
      <c r="J112" s="96"/>
      <c r="K112" s="96"/>
      <c r="L112" s="98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</row>
    <row r="113" spans="1:31" s="99" customFormat="1" ht="12" customHeight="1">
      <c r="A113" s="96"/>
      <c r="B113" s="97"/>
      <c r="C113" s="95" t="s">
        <v>132</v>
      </c>
      <c r="D113" s="96"/>
      <c r="E113" s="96"/>
      <c r="F113" s="96"/>
      <c r="G113" s="96"/>
      <c r="H113" s="96"/>
      <c r="I113" s="96"/>
      <c r="J113" s="96"/>
      <c r="K113" s="96"/>
      <c r="L113" s="98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</row>
    <row r="114" spans="1:31" s="99" customFormat="1" ht="16.5" customHeight="1">
      <c r="A114" s="96"/>
      <c r="B114" s="97"/>
      <c r="C114" s="96"/>
      <c r="D114" s="96"/>
      <c r="E114" s="421" t="str">
        <f>E9</f>
        <v>SO 04 - Park Riegrova (u ZOO)</v>
      </c>
      <c r="F114" s="422"/>
      <c r="G114" s="422"/>
      <c r="H114" s="422"/>
      <c r="I114" s="96"/>
      <c r="J114" s="96"/>
      <c r="K114" s="96"/>
      <c r="L114" s="98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</row>
    <row r="115" spans="1:31" s="99" customFormat="1" ht="6.95" customHeight="1">
      <c r="A115" s="96"/>
      <c r="B115" s="97"/>
      <c r="C115" s="96"/>
      <c r="D115" s="96"/>
      <c r="E115" s="96"/>
      <c r="F115" s="96"/>
      <c r="G115" s="96"/>
      <c r="H115" s="96"/>
      <c r="I115" s="96"/>
      <c r="J115" s="96"/>
      <c r="K115" s="96"/>
      <c r="L115" s="98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</row>
    <row r="116" spans="1:31" s="99" customFormat="1" ht="12" customHeight="1">
      <c r="A116" s="96"/>
      <c r="B116" s="97"/>
      <c r="C116" s="95" t="s">
        <v>18</v>
      </c>
      <c r="D116" s="96"/>
      <c r="E116" s="96"/>
      <c r="F116" s="100" t="str">
        <f>F12</f>
        <v>Liberec</v>
      </c>
      <c r="G116" s="96"/>
      <c r="H116" s="96"/>
      <c r="I116" s="95" t="s">
        <v>20</v>
      </c>
      <c r="J116" s="132" t="str">
        <f>IF(J12="","",J12)</f>
        <v>vyplň údaj</v>
      </c>
      <c r="K116" s="96"/>
      <c r="L116" s="98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</row>
    <row r="117" spans="1:31" s="99" customFormat="1" ht="6.95" customHeight="1">
      <c r="A117" s="96"/>
      <c r="B117" s="97"/>
      <c r="C117" s="96"/>
      <c r="D117" s="96"/>
      <c r="E117" s="96"/>
      <c r="F117" s="96"/>
      <c r="G117" s="96"/>
      <c r="H117" s="96"/>
      <c r="I117" s="96"/>
      <c r="J117" s="96"/>
      <c r="K117" s="96"/>
      <c r="L117" s="98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</row>
    <row r="118" spans="1:31" s="99" customFormat="1" ht="15.2" customHeight="1">
      <c r="A118" s="96"/>
      <c r="B118" s="97"/>
      <c r="C118" s="95" t="s">
        <v>21</v>
      </c>
      <c r="D118" s="96"/>
      <c r="E118" s="96"/>
      <c r="F118" s="100" t="str">
        <f>E15</f>
        <v>Statutární město Liberec</v>
      </c>
      <c r="G118" s="96"/>
      <c r="H118" s="96"/>
      <c r="I118" s="95" t="s">
        <v>27</v>
      </c>
      <c r="J118" s="133" t="str">
        <f>E21</f>
        <v xml:space="preserve"> </v>
      </c>
      <c r="K118" s="96"/>
      <c r="L118" s="98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</row>
    <row r="119" spans="1:31" s="99" customFormat="1" ht="15.2" customHeight="1">
      <c r="A119" s="96"/>
      <c r="B119" s="97"/>
      <c r="C119" s="95" t="s">
        <v>25</v>
      </c>
      <c r="D119" s="96"/>
      <c r="E119" s="96"/>
      <c r="F119" s="100" t="str">
        <f>IF(E18="","",E18)</f>
        <v>vyplň údaj</v>
      </c>
      <c r="G119" s="96"/>
      <c r="H119" s="96"/>
      <c r="I119" s="95" t="s">
        <v>29</v>
      </c>
      <c r="J119" s="133" t="str">
        <f>E24</f>
        <v xml:space="preserve"> </v>
      </c>
      <c r="K119" s="96"/>
      <c r="L119" s="98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</row>
    <row r="120" spans="1:31" s="99" customFormat="1" ht="10.35" customHeight="1">
      <c r="A120" s="96"/>
      <c r="B120" s="97"/>
      <c r="C120" s="96"/>
      <c r="D120" s="96"/>
      <c r="E120" s="96"/>
      <c r="F120" s="96"/>
      <c r="G120" s="96"/>
      <c r="H120" s="96"/>
      <c r="I120" s="96"/>
      <c r="J120" s="96"/>
      <c r="K120" s="96"/>
      <c r="L120" s="98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</row>
    <row r="121" spans="1:31" s="157" customFormat="1" ht="29.25" customHeight="1">
      <c r="A121" s="147"/>
      <c r="B121" s="148"/>
      <c r="C121" s="149" t="s">
        <v>147</v>
      </c>
      <c r="D121" s="150" t="s">
        <v>56</v>
      </c>
      <c r="E121" s="150" t="s">
        <v>52</v>
      </c>
      <c r="F121" s="150" t="s">
        <v>53</v>
      </c>
      <c r="G121" s="150" t="s">
        <v>148</v>
      </c>
      <c r="H121" s="150" t="s">
        <v>149</v>
      </c>
      <c r="I121" s="150" t="s">
        <v>150</v>
      </c>
      <c r="J121" s="151" t="s">
        <v>138</v>
      </c>
      <c r="K121" s="152" t="s">
        <v>151</v>
      </c>
      <c r="L121" s="153"/>
      <c r="M121" s="154" t="s">
        <v>1</v>
      </c>
      <c r="N121" s="155" t="s">
        <v>35</v>
      </c>
      <c r="O121" s="155" t="s">
        <v>152</v>
      </c>
      <c r="P121" s="155" t="s">
        <v>153</v>
      </c>
      <c r="Q121" s="155" t="s">
        <v>154</v>
      </c>
      <c r="R121" s="155" t="s">
        <v>155</v>
      </c>
      <c r="S121" s="155" t="s">
        <v>156</v>
      </c>
      <c r="T121" s="156" t="s">
        <v>157</v>
      </c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</row>
    <row r="122" spans="1:63" s="99" customFormat="1" ht="22.9" customHeight="1">
      <c r="A122" s="96"/>
      <c r="B122" s="97"/>
      <c r="C122" s="158" t="s">
        <v>158</v>
      </c>
      <c r="D122" s="96"/>
      <c r="E122" s="96"/>
      <c r="F122" s="96"/>
      <c r="G122" s="96"/>
      <c r="H122" s="96"/>
      <c r="I122" s="96"/>
      <c r="J122" s="159">
        <f>BK122</f>
        <v>0</v>
      </c>
      <c r="K122" s="96"/>
      <c r="L122" s="97"/>
      <c r="M122" s="160"/>
      <c r="N122" s="161"/>
      <c r="O122" s="107"/>
      <c r="P122" s="162">
        <f>P123</f>
        <v>49.256254</v>
      </c>
      <c r="Q122" s="107"/>
      <c r="R122" s="162">
        <f>R123</f>
        <v>45.50179060000001</v>
      </c>
      <c r="S122" s="107"/>
      <c r="T122" s="163">
        <f>T123</f>
        <v>26.035850000000003</v>
      </c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T122" s="89" t="s">
        <v>70</v>
      </c>
      <c r="AU122" s="89" t="s">
        <v>140</v>
      </c>
      <c r="BK122" s="164">
        <f>BK123</f>
        <v>0</v>
      </c>
    </row>
    <row r="123" spans="2:63" s="165" customFormat="1" ht="25.9" customHeight="1">
      <c r="B123" s="166"/>
      <c r="D123" s="167" t="s">
        <v>70</v>
      </c>
      <c r="E123" s="168" t="s">
        <v>159</v>
      </c>
      <c r="F123" s="168" t="s">
        <v>160</v>
      </c>
      <c r="J123" s="169">
        <f>BK123</f>
        <v>0</v>
      </c>
      <c r="L123" s="166"/>
      <c r="M123" s="170"/>
      <c r="N123" s="171"/>
      <c r="O123" s="171"/>
      <c r="P123" s="172">
        <f>P124+P136+P153+P157+P163</f>
        <v>49.256254</v>
      </c>
      <c r="Q123" s="171"/>
      <c r="R123" s="172">
        <f>R124+R136+R153+R157+R163</f>
        <v>45.50179060000001</v>
      </c>
      <c r="S123" s="171"/>
      <c r="T123" s="173">
        <f>T124+T136+T153+T157+T163</f>
        <v>26.035850000000003</v>
      </c>
      <c r="AR123" s="167" t="s">
        <v>78</v>
      </c>
      <c r="AT123" s="174" t="s">
        <v>70</v>
      </c>
      <c r="AU123" s="174" t="s">
        <v>71</v>
      </c>
      <c r="AY123" s="167" t="s">
        <v>161</v>
      </c>
      <c r="BK123" s="175">
        <f>BK124+BK136+BK153+BK157+BK163</f>
        <v>0</v>
      </c>
    </row>
    <row r="124" spans="2:63" s="165" customFormat="1" ht="22.9" customHeight="1">
      <c r="B124" s="166"/>
      <c r="D124" s="167" t="s">
        <v>70</v>
      </c>
      <c r="E124" s="176" t="s">
        <v>78</v>
      </c>
      <c r="F124" s="176" t="s">
        <v>162</v>
      </c>
      <c r="J124" s="177">
        <f>BK124</f>
        <v>0</v>
      </c>
      <c r="L124" s="166"/>
      <c r="M124" s="170"/>
      <c r="N124" s="171"/>
      <c r="O124" s="171"/>
      <c r="P124" s="172">
        <f>SUM(P125:P135)</f>
        <v>18.68385</v>
      </c>
      <c r="Q124" s="171"/>
      <c r="R124" s="172">
        <f>SUM(R125:R135)</f>
        <v>0</v>
      </c>
      <c r="S124" s="171"/>
      <c r="T124" s="173">
        <f>SUM(T125:T135)</f>
        <v>18.683850000000003</v>
      </c>
      <c r="AR124" s="167" t="s">
        <v>78</v>
      </c>
      <c r="AT124" s="174" t="s">
        <v>70</v>
      </c>
      <c r="AU124" s="174" t="s">
        <v>78</v>
      </c>
      <c r="AY124" s="167" t="s">
        <v>161</v>
      </c>
      <c r="BK124" s="175">
        <f>SUM(BK125:BK135)</f>
        <v>0</v>
      </c>
    </row>
    <row r="125" spans="1:65" s="99" customFormat="1" ht="66.75" customHeight="1">
      <c r="A125" s="96"/>
      <c r="B125" s="97"/>
      <c r="C125" s="178" t="s">
        <v>78</v>
      </c>
      <c r="D125" s="178" t="s">
        <v>163</v>
      </c>
      <c r="E125" s="179" t="s">
        <v>207</v>
      </c>
      <c r="F125" s="180" t="s">
        <v>208</v>
      </c>
      <c r="G125" s="181" t="s">
        <v>166</v>
      </c>
      <c r="H125" s="182">
        <v>219.81</v>
      </c>
      <c r="I125" s="377">
        <v>0</v>
      </c>
      <c r="J125" s="183">
        <f>ROUND(I125*H125,2)</f>
        <v>0</v>
      </c>
      <c r="K125" s="184"/>
      <c r="L125" s="97"/>
      <c r="M125" s="185" t="s">
        <v>1</v>
      </c>
      <c r="N125" s="186" t="s">
        <v>36</v>
      </c>
      <c r="O125" s="187">
        <v>0.07</v>
      </c>
      <c r="P125" s="187">
        <f>O125*H125</f>
        <v>15.386700000000001</v>
      </c>
      <c r="Q125" s="187">
        <v>0</v>
      </c>
      <c r="R125" s="187">
        <f>Q125*H125</f>
        <v>0</v>
      </c>
      <c r="S125" s="187">
        <v>0.085</v>
      </c>
      <c r="T125" s="188">
        <f>S125*H125</f>
        <v>18.683850000000003</v>
      </c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R125" s="189" t="s">
        <v>167</v>
      </c>
      <c r="AT125" s="189" t="s">
        <v>163</v>
      </c>
      <c r="AU125" s="189" t="s">
        <v>80</v>
      </c>
      <c r="AY125" s="89" t="s">
        <v>161</v>
      </c>
      <c r="BE125" s="190">
        <f>IF(N125="základní",J125,0)</f>
        <v>0</v>
      </c>
      <c r="BF125" s="190">
        <f>IF(N125="snížená",J125,0)</f>
        <v>0</v>
      </c>
      <c r="BG125" s="190">
        <f>IF(N125="zákl. přenesená",J125,0)</f>
        <v>0</v>
      </c>
      <c r="BH125" s="190">
        <f>IF(N125="sníž. přenesená",J125,0)</f>
        <v>0</v>
      </c>
      <c r="BI125" s="190">
        <f>IF(N125="nulová",J125,0)</f>
        <v>0</v>
      </c>
      <c r="BJ125" s="89" t="s">
        <v>78</v>
      </c>
      <c r="BK125" s="190">
        <f>ROUND(I125*H125,2)</f>
        <v>0</v>
      </c>
      <c r="BL125" s="89" t="s">
        <v>167</v>
      </c>
      <c r="BM125" s="189" t="s">
        <v>385</v>
      </c>
    </row>
    <row r="126" spans="2:51" s="191" customFormat="1" ht="22.5">
      <c r="B126" s="192"/>
      <c r="D126" s="193" t="s">
        <v>169</v>
      </c>
      <c r="E126" s="194" t="s">
        <v>1</v>
      </c>
      <c r="F126" s="195" t="s">
        <v>170</v>
      </c>
      <c r="H126" s="194" t="s">
        <v>1</v>
      </c>
      <c r="L126" s="192"/>
      <c r="M126" s="196"/>
      <c r="N126" s="197"/>
      <c r="O126" s="197"/>
      <c r="P126" s="197"/>
      <c r="Q126" s="197"/>
      <c r="R126" s="197"/>
      <c r="S126" s="197"/>
      <c r="T126" s="198"/>
      <c r="AT126" s="194" t="s">
        <v>169</v>
      </c>
      <c r="AU126" s="194" t="s">
        <v>80</v>
      </c>
      <c r="AV126" s="191" t="s">
        <v>78</v>
      </c>
      <c r="AW126" s="191" t="s">
        <v>28</v>
      </c>
      <c r="AX126" s="191" t="s">
        <v>71</v>
      </c>
      <c r="AY126" s="194" t="s">
        <v>161</v>
      </c>
    </row>
    <row r="127" spans="2:51" s="199" customFormat="1" ht="12">
      <c r="B127" s="200"/>
      <c r="D127" s="193" t="s">
        <v>169</v>
      </c>
      <c r="E127" s="201" t="s">
        <v>1</v>
      </c>
      <c r="F127" s="202" t="s">
        <v>386</v>
      </c>
      <c r="H127" s="203">
        <v>10.15</v>
      </c>
      <c r="L127" s="200"/>
      <c r="M127" s="204"/>
      <c r="N127" s="205"/>
      <c r="O127" s="205"/>
      <c r="P127" s="205"/>
      <c r="Q127" s="205"/>
      <c r="R127" s="205"/>
      <c r="S127" s="205"/>
      <c r="T127" s="206"/>
      <c r="AT127" s="201" t="s">
        <v>169</v>
      </c>
      <c r="AU127" s="201" t="s">
        <v>80</v>
      </c>
      <c r="AV127" s="199" t="s">
        <v>80</v>
      </c>
      <c r="AW127" s="199" t="s">
        <v>28</v>
      </c>
      <c r="AX127" s="199" t="s">
        <v>71</v>
      </c>
      <c r="AY127" s="201" t="s">
        <v>161</v>
      </c>
    </row>
    <row r="128" spans="2:51" s="199" customFormat="1" ht="12">
      <c r="B128" s="200"/>
      <c r="D128" s="193" t="s">
        <v>169</v>
      </c>
      <c r="E128" s="201" t="s">
        <v>1</v>
      </c>
      <c r="F128" s="202" t="s">
        <v>387</v>
      </c>
      <c r="H128" s="203">
        <v>4</v>
      </c>
      <c r="L128" s="200"/>
      <c r="M128" s="204"/>
      <c r="N128" s="205"/>
      <c r="O128" s="205"/>
      <c r="P128" s="205"/>
      <c r="Q128" s="205"/>
      <c r="R128" s="205"/>
      <c r="S128" s="205"/>
      <c r="T128" s="206"/>
      <c r="AT128" s="201" t="s">
        <v>169</v>
      </c>
      <c r="AU128" s="201" t="s">
        <v>80</v>
      </c>
      <c r="AV128" s="199" t="s">
        <v>80</v>
      </c>
      <c r="AW128" s="199" t="s">
        <v>28</v>
      </c>
      <c r="AX128" s="199" t="s">
        <v>71</v>
      </c>
      <c r="AY128" s="201" t="s">
        <v>161</v>
      </c>
    </row>
    <row r="129" spans="2:51" s="199" customFormat="1" ht="12">
      <c r="B129" s="200"/>
      <c r="D129" s="193" t="s">
        <v>169</v>
      </c>
      <c r="E129" s="201" t="s">
        <v>1</v>
      </c>
      <c r="F129" s="202" t="s">
        <v>388</v>
      </c>
      <c r="H129" s="203">
        <v>84</v>
      </c>
      <c r="L129" s="200"/>
      <c r="M129" s="204"/>
      <c r="N129" s="205"/>
      <c r="O129" s="205"/>
      <c r="P129" s="205"/>
      <c r="Q129" s="205"/>
      <c r="R129" s="205"/>
      <c r="S129" s="205"/>
      <c r="T129" s="206"/>
      <c r="AT129" s="201" t="s">
        <v>169</v>
      </c>
      <c r="AU129" s="201" t="s">
        <v>80</v>
      </c>
      <c r="AV129" s="199" t="s">
        <v>80</v>
      </c>
      <c r="AW129" s="199" t="s">
        <v>28</v>
      </c>
      <c r="AX129" s="199" t="s">
        <v>71</v>
      </c>
      <c r="AY129" s="201" t="s">
        <v>161</v>
      </c>
    </row>
    <row r="130" spans="2:51" s="199" customFormat="1" ht="12">
      <c r="B130" s="200"/>
      <c r="D130" s="193" t="s">
        <v>169</v>
      </c>
      <c r="E130" s="201" t="s">
        <v>1</v>
      </c>
      <c r="F130" s="202" t="s">
        <v>389</v>
      </c>
      <c r="H130" s="203">
        <v>43.01</v>
      </c>
      <c r="L130" s="200"/>
      <c r="M130" s="204"/>
      <c r="N130" s="205"/>
      <c r="O130" s="205"/>
      <c r="P130" s="205"/>
      <c r="Q130" s="205"/>
      <c r="R130" s="205"/>
      <c r="S130" s="205"/>
      <c r="T130" s="206"/>
      <c r="AT130" s="201" t="s">
        <v>169</v>
      </c>
      <c r="AU130" s="201" t="s">
        <v>80</v>
      </c>
      <c r="AV130" s="199" t="s">
        <v>80</v>
      </c>
      <c r="AW130" s="199" t="s">
        <v>28</v>
      </c>
      <c r="AX130" s="199" t="s">
        <v>71</v>
      </c>
      <c r="AY130" s="201" t="s">
        <v>161</v>
      </c>
    </row>
    <row r="131" spans="2:51" s="199" customFormat="1" ht="12">
      <c r="B131" s="200"/>
      <c r="D131" s="193" t="s">
        <v>169</v>
      </c>
      <c r="E131" s="201" t="s">
        <v>1</v>
      </c>
      <c r="F131" s="202" t="s">
        <v>390</v>
      </c>
      <c r="H131" s="203">
        <v>20.8</v>
      </c>
      <c r="L131" s="200"/>
      <c r="M131" s="204"/>
      <c r="N131" s="205"/>
      <c r="O131" s="205"/>
      <c r="P131" s="205"/>
      <c r="Q131" s="205"/>
      <c r="R131" s="205"/>
      <c r="S131" s="205"/>
      <c r="T131" s="206"/>
      <c r="AT131" s="201" t="s">
        <v>169</v>
      </c>
      <c r="AU131" s="201" t="s">
        <v>80</v>
      </c>
      <c r="AV131" s="199" t="s">
        <v>80</v>
      </c>
      <c r="AW131" s="199" t="s">
        <v>28</v>
      </c>
      <c r="AX131" s="199" t="s">
        <v>71</v>
      </c>
      <c r="AY131" s="201" t="s">
        <v>161</v>
      </c>
    </row>
    <row r="132" spans="2:51" s="199" customFormat="1" ht="12">
      <c r="B132" s="200"/>
      <c r="D132" s="193" t="s">
        <v>169</v>
      </c>
      <c r="E132" s="201" t="s">
        <v>1</v>
      </c>
      <c r="F132" s="202" t="s">
        <v>391</v>
      </c>
      <c r="H132" s="203">
        <v>41.6</v>
      </c>
      <c r="L132" s="200"/>
      <c r="M132" s="204"/>
      <c r="N132" s="205"/>
      <c r="O132" s="205"/>
      <c r="P132" s="205"/>
      <c r="Q132" s="205"/>
      <c r="R132" s="205"/>
      <c r="S132" s="205"/>
      <c r="T132" s="206"/>
      <c r="AT132" s="201" t="s">
        <v>169</v>
      </c>
      <c r="AU132" s="201" t="s">
        <v>80</v>
      </c>
      <c r="AV132" s="199" t="s">
        <v>80</v>
      </c>
      <c r="AW132" s="199" t="s">
        <v>28</v>
      </c>
      <c r="AX132" s="199" t="s">
        <v>71</v>
      </c>
      <c r="AY132" s="201" t="s">
        <v>161</v>
      </c>
    </row>
    <row r="133" spans="2:51" s="199" customFormat="1" ht="12">
      <c r="B133" s="200"/>
      <c r="D133" s="193" t="s">
        <v>169</v>
      </c>
      <c r="E133" s="201" t="s">
        <v>1</v>
      </c>
      <c r="F133" s="202" t="s">
        <v>392</v>
      </c>
      <c r="H133" s="203">
        <v>16.25</v>
      </c>
      <c r="L133" s="200"/>
      <c r="M133" s="204"/>
      <c r="N133" s="205"/>
      <c r="O133" s="205"/>
      <c r="P133" s="205"/>
      <c r="Q133" s="205"/>
      <c r="R133" s="205"/>
      <c r="S133" s="205"/>
      <c r="T133" s="206"/>
      <c r="AT133" s="201" t="s">
        <v>169</v>
      </c>
      <c r="AU133" s="201" t="s">
        <v>80</v>
      </c>
      <c r="AV133" s="199" t="s">
        <v>80</v>
      </c>
      <c r="AW133" s="199" t="s">
        <v>28</v>
      </c>
      <c r="AX133" s="199" t="s">
        <v>71</v>
      </c>
      <c r="AY133" s="201" t="s">
        <v>161</v>
      </c>
    </row>
    <row r="134" spans="2:51" s="207" customFormat="1" ht="12">
      <c r="B134" s="208"/>
      <c r="D134" s="193" t="s">
        <v>169</v>
      </c>
      <c r="E134" s="209" t="s">
        <v>1</v>
      </c>
      <c r="F134" s="210" t="s">
        <v>174</v>
      </c>
      <c r="H134" s="211">
        <v>219.81</v>
      </c>
      <c r="L134" s="208"/>
      <c r="M134" s="212"/>
      <c r="N134" s="213"/>
      <c r="O134" s="213"/>
      <c r="P134" s="213"/>
      <c r="Q134" s="213"/>
      <c r="R134" s="213"/>
      <c r="S134" s="213"/>
      <c r="T134" s="214"/>
      <c r="AT134" s="209" t="s">
        <v>169</v>
      </c>
      <c r="AU134" s="209" t="s">
        <v>80</v>
      </c>
      <c r="AV134" s="207" t="s">
        <v>167</v>
      </c>
      <c r="AW134" s="207" t="s">
        <v>28</v>
      </c>
      <c r="AX134" s="207" t="s">
        <v>78</v>
      </c>
      <c r="AY134" s="209" t="s">
        <v>161</v>
      </c>
    </row>
    <row r="135" spans="1:65" s="99" customFormat="1" ht="24.2" customHeight="1">
      <c r="A135" s="96"/>
      <c r="B135" s="97"/>
      <c r="C135" s="178" t="s">
        <v>80</v>
      </c>
      <c r="D135" s="178" t="s">
        <v>163</v>
      </c>
      <c r="E135" s="179" t="s">
        <v>175</v>
      </c>
      <c r="F135" s="180" t="s">
        <v>176</v>
      </c>
      <c r="G135" s="181" t="s">
        <v>166</v>
      </c>
      <c r="H135" s="182">
        <v>219.81</v>
      </c>
      <c r="I135" s="377">
        <v>0</v>
      </c>
      <c r="J135" s="183">
        <f>ROUND(I135*H135,2)</f>
        <v>0</v>
      </c>
      <c r="K135" s="184"/>
      <c r="L135" s="97"/>
      <c r="M135" s="185" t="s">
        <v>1</v>
      </c>
      <c r="N135" s="186" t="s">
        <v>36</v>
      </c>
      <c r="O135" s="187">
        <v>0.015</v>
      </c>
      <c r="P135" s="187">
        <f>O135*H135</f>
        <v>3.29715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R135" s="189" t="s">
        <v>167</v>
      </c>
      <c r="AT135" s="189" t="s">
        <v>163</v>
      </c>
      <c r="AU135" s="189" t="s">
        <v>80</v>
      </c>
      <c r="AY135" s="89" t="s">
        <v>161</v>
      </c>
      <c r="BE135" s="190">
        <f>IF(N135="základní",J135,0)</f>
        <v>0</v>
      </c>
      <c r="BF135" s="190">
        <f>IF(N135="snížená",J135,0)</f>
        <v>0</v>
      </c>
      <c r="BG135" s="190">
        <f>IF(N135="zákl. přenesená",J135,0)</f>
        <v>0</v>
      </c>
      <c r="BH135" s="190">
        <f>IF(N135="sníž. přenesená",J135,0)</f>
        <v>0</v>
      </c>
      <c r="BI135" s="190">
        <f>IF(N135="nulová",J135,0)</f>
        <v>0</v>
      </c>
      <c r="BJ135" s="89" t="s">
        <v>78</v>
      </c>
      <c r="BK135" s="190">
        <f>ROUND(I135*H135,2)</f>
        <v>0</v>
      </c>
      <c r="BL135" s="89" t="s">
        <v>167</v>
      </c>
      <c r="BM135" s="189" t="s">
        <v>393</v>
      </c>
    </row>
    <row r="136" spans="2:63" s="165" customFormat="1" ht="22.9" customHeight="1">
      <c r="B136" s="166"/>
      <c r="D136" s="167" t="s">
        <v>70</v>
      </c>
      <c r="E136" s="176" t="s">
        <v>178</v>
      </c>
      <c r="F136" s="176" t="s">
        <v>179</v>
      </c>
      <c r="J136" s="177">
        <f>BK136</f>
        <v>0</v>
      </c>
      <c r="L136" s="166"/>
      <c r="M136" s="170"/>
      <c r="N136" s="171"/>
      <c r="O136" s="171"/>
      <c r="P136" s="172">
        <f>SUM(P137:P152)</f>
        <v>7.41982</v>
      </c>
      <c r="Q136" s="171"/>
      <c r="R136" s="172">
        <f>SUM(R137:R152)</f>
        <v>45.50179060000001</v>
      </c>
      <c r="S136" s="171"/>
      <c r="T136" s="173">
        <f>SUM(T137:T152)</f>
        <v>0</v>
      </c>
      <c r="AR136" s="167" t="s">
        <v>78</v>
      </c>
      <c r="AT136" s="174" t="s">
        <v>70</v>
      </c>
      <c r="AU136" s="174" t="s">
        <v>78</v>
      </c>
      <c r="AY136" s="167" t="s">
        <v>161</v>
      </c>
      <c r="BK136" s="175">
        <f>SUM(BK137:BK152)</f>
        <v>0</v>
      </c>
    </row>
    <row r="137" spans="1:65" s="99" customFormat="1" ht="33" customHeight="1">
      <c r="A137" s="96"/>
      <c r="B137" s="97"/>
      <c r="C137" s="178" t="s">
        <v>180</v>
      </c>
      <c r="D137" s="178" t="s">
        <v>163</v>
      </c>
      <c r="E137" s="179" t="s">
        <v>394</v>
      </c>
      <c r="F137" s="180" t="s">
        <v>395</v>
      </c>
      <c r="G137" s="181" t="s">
        <v>166</v>
      </c>
      <c r="H137" s="182">
        <v>10.5</v>
      </c>
      <c r="I137" s="377">
        <v>0</v>
      </c>
      <c r="J137" s="183">
        <f>ROUND(I137*H137,2)</f>
        <v>0</v>
      </c>
      <c r="K137" s="184"/>
      <c r="L137" s="97"/>
      <c r="M137" s="185" t="s">
        <v>1</v>
      </c>
      <c r="N137" s="186" t="s">
        <v>36</v>
      </c>
      <c r="O137" s="187">
        <v>0.12</v>
      </c>
      <c r="P137" s="187">
        <f>O137*H137</f>
        <v>1.26</v>
      </c>
      <c r="Q137" s="187">
        <v>0.575</v>
      </c>
      <c r="R137" s="187">
        <f>Q137*H137</f>
        <v>6.0375</v>
      </c>
      <c r="S137" s="187">
        <v>0</v>
      </c>
      <c r="T137" s="188">
        <f>S137*H137</f>
        <v>0</v>
      </c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R137" s="189" t="s">
        <v>167</v>
      </c>
      <c r="AT137" s="189" t="s">
        <v>163</v>
      </c>
      <c r="AU137" s="189" t="s">
        <v>80</v>
      </c>
      <c r="AY137" s="89" t="s">
        <v>161</v>
      </c>
      <c r="BE137" s="190">
        <f>IF(N137="základní",J137,0)</f>
        <v>0</v>
      </c>
      <c r="BF137" s="190">
        <f>IF(N137="snížená",J137,0)</f>
        <v>0</v>
      </c>
      <c r="BG137" s="190">
        <f>IF(N137="zákl. přenesená",J137,0)</f>
        <v>0</v>
      </c>
      <c r="BH137" s="190">
        <f>IF(N137="sníž. přenesená",J137,0)</f>
        <v>0</v>
      </c>
      <c r="BI137" s="190">
        <f>IF(N137="nulová",J137,0)</f>
        <v>0</v>
      </c>
      <c r="BJ137" s="89" t="s">
        <v>78</v>
      </c>
      <c r="BK137" s="190">
        <f>ROUND(I137*H137,2)</f>
        <v>0</v>
      </c>
      <c r="BL137" s="89" t="s">
        <v>167</v>
      </c>
      <c r="BM137" s="189" t="s">
        <v>396</v>
      </c>
    </row>
    <row r="138" spans="2:51" s="191" customFormat="1" ht="12">
      <c r="B138" s="192"/>
      <c r="D138" s="193" t="s">
        <v>169</v>
      </c>
      <c r="E138" s="194" t="s">
        <v>1</v>
      </c>
      <c r="F138" s="195" t="s">
        <v>397</v>
      </c>
      <c r="H138" s="194" t="s">
        <v>1</v>
      </c>
      <c r="L138" s="192"/>
      <c r="M138" s="196"/>
      <c r="N138" s="197"/>
      <c r="O138" s="197"/>
      <c r="P138" s="197"/>
      <c r="Q138" s="197"/>
      <c r="R138" s="197"/>
      <c r="S138" s="197"/>
      <c r="T138" s="198"/>
      <c r="AT138" s="194" t="s">
        <v>169</v>
      </c>
      <c r="AU138" s="194" t="s">
        <v>80</v>
      </c>
      <c r="AV138" s="191" t="s">
        <v>78</v>
      </c>
      <c r="AW138" s="191" t="s">
        <v>28</v>
      </c>
      <c r="AX138" s="191" t="s">
        <v>71</v>
      </c>
      <c r="AY138" s="194" t="s">
        <v>161</v>
      </c>
    </row>
    <row r="139" spans="2:51" s="199" customFormat="1" ht="12">
      <c r="B139" s="200"/>
      <c r="D139" s="193" t="s">
        <v>169</v>
      </c>
      <c r="E139" s="201" t="s">
        <v>1</v>
      </c>
      <c r="F139" s="202" t="s">
        <v>398</v>
      </c>
      <c r="H139" s="203">
        <v>10.5</v>
      </c>
      <c r="L139" s="200"/>
      <c r="M139" s="204"/>
      <c r="N139" s="205"/>
      <c r="O139" s="205"/>
      <c r="P139" s="205"/>
      <c r="Q139" s="205"/>
      <c r="R139" s="205"/>
      <c r="S139" s="205"/>
      <c r="T139" s="206"/>
      <c r="AT139" s="201" t="s">
        <v>169</v>
      </c>
      <c r="AU139" s="201" t="s">
        <v>80</v>
      </c>
      <c r="AV139" s="199" t="s">
        <v>80</v>
      </c>
      <c r="AW139" s="199" t="s">
        <v>28</v>
      </c>
      <c r="AX139" s="199" t="s">
        <v>78</v>
      </c>
      <c r="AY139" s="201" t="s">
        <v>161</v>
      </c>
    </row>
    <row r="140" spans="1:65" s="99" customFormat="1" ht="66.75" customHeight="1">
      <c r="A140" s="96"/>
      <c r="B140" s="97"/>
      <c r="C140" s="178" t="s">
        <v>167</v>
      </c>
      <c r="D140" s="178" t="s">
        <v>163</v>
      </c>
      <c r="E140" s="179" t="s">
        <v>181</v>
      </c>
      <c r="F140" s="180" t="s">
        <v>182</v>
      </c>
      <c r="G140" s="181" t="s">
        <v>166</v>
      </c>
      <c r="H140" s="182">
        <v>219.81</v>
      </c>
      <c r="I140" s="377">
        <v>0</v>
      </c>
      <c r="J140" s="183">
        <f>ROUND(I140*H140,2)</f>
        <v>0</v>
      </c>
      <c r="K140" s="184"/>
      <c r="L140" s="97"/>
      <c r="M140" s="185" t="s">
        <v>1</v>
      </c>
      <c r="N140" s="186" t="s">
        <v>36</v>
      </c>
      <c r="O140" s="187">
        <v>0.022</v>
      </c>
      <c r="P140" s="187">
        <f>O140*H140</f>
        <v>4.83582</v>
      </c>
      <c r="Q140" s="187">
        <v>0.17726</v>
      </c>
      <c r="R140" s="187">
        <f>Q140*H140</f>
        <v>38.9635206</v>
      </c>
      <c r="S140" s="187">
        <v>0</v>
      </c>
      <c r="T140" s="188">
        <f>S140*H140</f>
        <v>0</v>
      </c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R140" s="189" t="s">
        <v>167</v>
      </c>
      <c r="AT140" s="189" t="s">
        <v>163</v>
      </c>
      <c r="AU140" s="189" t="s">
        <v>80</v>
      </c>
      <c r="AY140" s="89" t="s">
        <v>161</v>
      </c>
      <c r="BE140" s="190">
        <f>IF(N140="základní",J140,0)</f>
        <v>0</v>
      </c>
      <c r="BF140" s="190">
        <f>IF(N140="snížená",J140,0)</f>
        <v>0</v>
      </c>
      <c r="BG140" s="190">
        <f>IF(N140="zákl. přenesená",J140,0)</f>
        <v>0</v>
      </c>
      <c r="BH140" s="190">
        <f>IF(N140="sníž. přenesená",J140,0)</f>
        <v>0</v>
      </c>
      <c r="BI140" s="190">
        <f>IF(N140="nulová",J140,0)</f>
        <v>0</v>
      </c>
      <c r="BJ140" s="89" t="s">
        <v>78</v>
      </c>
      <c r="BK140" s="190">
        <f>ROUND(I140*H140,2)</f>
        <v>0</v>
      </c>
      <c r="BL140" s="89" t="s">
        <v>167</v>
      </c>
      <c r="BM140" s="189" t="s">
        <v>399</v>
      </c>
    </row>
    <row r="141" spans="2:51" s="191" customFormat="1" ht="12">
      <c r="B141" s="192"/>
      <c r="D141" s="193" t="s">
        <v>169</v>
      </c>
      <c r="E141" s="194" t="s">
        <v>1</v>
      </c>
      <c r="F141" s="195" t="s">
        <v>184</v>
      </c>
      <c r="H141" s="194" t="s">
        <v>1</v>
      </c>
      <c r="L141" s="192"/>
      <c r="M141" s="196"/>
      <c r="N141" s="197"/>
      <c r="O141" s="197"/>
      <c r="P141" s="197"/>
      <c r="Q141" s="197"/>
      <c r="R141" s="197"/>
      <c r="S141" s="197"/>
      <c r="T141" s="198"/>
      <c r="AT141" s="194" t="s">
        <v>169</v>
      </c>
      <c r="AU141" s="194" t="s">
        <v>80</v>
      </c>
      <c r="AV141" s="191" t="s">
        <v>78</v>
      </c>
      <c r="AW141" s="191" t="s">
        <v>28</v>
      </c>
      <c r="AX141" s="191" t="s">
        <v>71</v>
      </c>
      <c r="AY141" s="194" t="s">
        <v>161</v>
      </c>
    </row>
    <row r="142" spans="2:51" s="199" customFormat="1" ht="12">
      <c r="B142" s="200"/>
      <c r="D142" s="193" t="s">
        <v>169</v>
      </c>
      <c r="E142" s="201" t="s">
        <v>1</v>
      </c>
      <c r="F142" s="202" t="s">
        <v>386</v>
      </c>
      <c r="H142" s="203">
        <v>10.15</v>
      </c>
      <c r="L142" s="200"/>
      <c r="M142" s="204"/>
      <c r="N142" s="205"/>
      <c r="O142" s="205"/>
      <c r="P142" s="205"/>
      <c r="Q142" s="205"/>
      <c r="R142" s="205"/>
      <c r="S142" s="205"/>
      <c r="T142" s="206"/>
      <c r="AT142" s="201" t="s">
        <v>169</v>
      </c>
      <c r="AU142" s="201" t="s">
        <v>80</v>
      </c>
      <c r="AV142" s="199" t="s">
        <v>80</v>
      </c>
      <c r="AW142" s="199" t="s">
        <v>28</v>
      </c>
      <c r="AX142" s="199" t="s">
        <v>71</v>
      </c>
      <c r="AY142" s="201" t="s">
        <v>161</v>
      </c>
    </row>
    <row r="143" spans="2:51" s="199" customFormat="1" ht="12">
      <c r="B143" s="200"/>
      <c r="D143" s="193" t="s">
        <v>169</v>
      </c>
      <c r="E143" s="201" t="s">
        <v>1</v>
      </c>
      <c r="F143" s="202" t="s">
        <v>387</v>
      </c>
      <c r="H143" s="203">
        <v>4</v>
      </c>
      <c r="L143" s="200"/>
      <c r="M143" s="204"/>
      <c r="N143" s="205"/>
      <c r="O143" s="205"/>
      <c r="P143" s="205"/>
      <c r="Q143" s="205"/>
      <c r="R143" s="205"/>
      <c r="S143" s="205"/>
      <c r="T143" s="206"/>
      <c r="AT143" s="201" t="s">
        <v>169</v>
      </c>
      <c r="AU143" s="201" t="s">
        <v>80</v>
      </c>
      <c r="AV143" s="199" t="s">
        <v>80</v>
      </c>
      <c r="AW143" s="199" t="s">
        <v>28</v>
      </c>
      <c r="AX143" s="199" t="s">
        <v>71</v>
      </c>
      <c r="AY143" s="201" t="s">
        <v>161</v>
      </c>
    </row>
    <row r="144" spans="2:51" s="199" customFormat="1" ht="12">
      <c r="B144" s="200"/>
      <c r="D144" s="193" t="s">
        <v>169</v>
      </c>
      <c r="E144" s="201" t="s">
        <v>1</v>
      </c>
      <c r="F144" s="202" t="s">
        <v>388</v>
      </c>
      <c r="H144" s="203">
        <v>84</v>
      </c>
      <c r="L144" s="200"/>
      <c r="M144" s="204"/>
      <c r="N144" s="205"/>
      <c r="O144" s="205"/>
      <c r="P144" s="205"/>
      <c r="Q144" s="205"/>
      <c r="R144" s="205"/>
      <c r="S144" s="205"/>
      <c r="T144" s="206"/>
      <c r="AT144" s="201" t="s">
        <v>169</v>
      </c>
      <c r="AU144" s="201" t="s">
        <v>80</v>
      </c>
      <c r="AV144" s="199" t="s">
        <v>80</v>
      </c>
      <c r="AW144" s="199" t="s">
        <v>28</v>
      </c>
      <c r="AX144" s="199" t="s">
        <v>71</v>
      </c>
      <c r="AY144" s="201" t="s">
        <v>161</v>
      </c>
    </row>
    <row r="145" spans="2:51" s="199" customFormat="1" ht="12">
      <c r="B145" s="200"/>
      <c r="D145" s="193" t="s">
        <v>169</v>
      </c>
      <c r="E145" s="201" t="s">
        <v>1</v>
      </c>
      <c r="F145" s="202" t="s">
        <v>389</v>
      </c>
      <c r="H145" s="203">
        <v>43.01</v>
      </c>
      <c r="L145" s="200"/>
      <c r="M145" s="204"/>
      <c r="N145" s="205"/>
      <c r="O145" s="205"/>
      <c r="P145" s="205"/>
      <c r="Q145" s="205"/>
      <c r="R145" s="205"/>
      <c r="S145" s="205"/>
      <c r="T145" s="206"/>
      <c r="AT145" s="201" t="s">
        <v>169</v>
      </c>
      <c r="AU145" s="201" t="s">
        <v>80</v>
      </c>
      <c r="AV145" s="199" t="s">
        <v>80</v>
      </c>
      <c r="AW145" s="199" t="s">
        <v>28</v>
      </c>
      <c r="AX145" s="199" t="s">
        <v>71</v>
      </c>
      <c r="AY145" s="201" t="s">
        <v>161</v>
      </c>
    </row>
    <row r="146" spans="2:51" s="199" customFormat="1" ht="12">
      <c r="B146" s="200"/>
      <c r="D146" s="193" t="s">
        <v>169</v>
      </c>
      <c r="E146" s="201" t="s">
        <v>1</v>
      </c>
      <c r="F146" s="202" t="s">
        <v>390</v>
      </c>
      <c r="H146" s="203">
        <v>20.8</v>
      </c>
      <c r="L146" s="200"/>
      <c r="M146" s="204"/>
      <c r="N146" s="205"/>
      <c r="O146" s="205"/>
      <c r="P146" s="205"/>
      <c r="Q146" s="205"/>
      <c r="R146" s="205"/>
      <c r="S146" s="205"/>
      <c r="T146" s="206"/>
      <c r="AT146" s="201" t="s">
        <v>169</v>
      </c>
      <c r="AU146" s="201" t="s">
        <v>80</v>
      </c>
      <c r="AV146" s="199" t="s">
        <v>80</v>
      </c>
      <c r="AW146" s="199" t="s">
        <v>28</v>
      </c>
      <c r="AX146" s="199" t="s">
        <v>71</v>
      </c>
      <c r="AY146" s="201" t="s">
        <v>161</v>
      </c>
    </row>
    <row r="147" spans="2:51" s="199" customFormat="1" ht="12">
      <c r="B147" s="200"/>
      <c r="D147" s="193" t="s">
        <v>169</v>
      </c>
      <c r="E147" s="201" t="s">
        <v>1</v>
      </c>
      <c r="F147" s="202" t="s">
        <v>391</v>
      </c>
      <c r="H147" s="203">
        <v>41.6</v>
      </c>
      <c r="L147" s="200"/>
      <c r="M147" s="204"/>
      <c r="N147" s="205"/>
      <c r="O147" s="205"/>
      <c r="P147" s="205"/>
      <c r="Q147" s="205"/>
      <c r="R147" s="205"/>
      <c r="S147" s="205"/>
      <c r="T147" s="206"/>
      <c r="AT147" s="201" t="s">
        <v>169</v>
      </c>
      <c r="AU147" s="201" t="s">
        <v>80</v>
      </c>
      <c r="AV147" s="199" t="s">
        <v>80</v>
      </c>
      <c r="AW147" s="199" t="s">
        <v>28</v>
      </c>
      <c r="AX147" s="199" t="s">
        <v>71</v>
      </c>
      <c r="AY147" s="201" t="s">
        <v>161</v>
      </c>
    </row>
    <row r="148" spans="2:51" s="199" customFormat="1" ht="12">
      <c r="B148" s="200"/>
      <c r="D148" s="193" t="s">
        <v>169</v>
      </c>
      <c r="E148" s="201" t="s">
        <v>1</v>
      </c>
      <c r="F148" s="202" t="s">
        <v>392</v>
      </c>
      <c r="H148" s="203">
        <v>16.25</v>
      </c>
      <c r="L148" s="200"/>
      <c r="M148" s="204"/>
      <c r="N148" s="205"/>
      <c r="O148" s="205"/>
      <c r="P148" s="205"/>
      <c r="Q148" s="205"/>
      <c r="R148" s="205"/>
      <c r="S148" s="205"/>
      <c r="T148" s="206"/>
      <c r="AT148" s="201" t="s">
        <v>169</v>
      </c>
      <c r="AU148" s="201" t="s">
        <v>80</v>
      </c>
      <c r="AV148" s="199" t="s">
        <v>80</v>
      </c>
      <c r="AW148" s="199" t="s">
        <v>28</v>
      </c>
      <c r="AX148" s="199" t="s">
        <v>71</v>
      </c>
      <c r="AY148" s="201" t="s">
        <v>161</v>
      </c>
    </row>
    <row r="149" spans="2:51" s="207" customFormat="1" ht="12">
      <c r="B149" s="208"/>
      <c r="D149" s="193" t="s">
        <v>169</v>
      </c>
      <c r="E149" s="209" t="s">
        <v>1</v>
      </c>
      <c r="F149" s="210" t="s">
        <v>174</v>
      </c>
      <c r="H149" s="211">
        <v>219.81</v>
      </c>
      <c r="L149" s="208"/>
      <c r="M149" s="212"/>
      <c r="N149" s="213"/>
      <c r="O149" s="213"/>
      <c r="P149" s="213"/>
      <c r="Q149" s="213"/>
      <c r="R149" s="213"/>
      <c r="S149" s="213"/>
      <c r="T149" s="214"/>
      <c r="AT149" s="209" t="s">
        <v>169</v>
      </c>
      <c r="AU149" s="209" t="s">
        <v>80</v>
      </c>
      <c r="AV149" s="207" t="s">
        <v>167</v>
      </c>
      <c r="AW149" s="207" t="s">
        <v>28</v>
      </c>
      <c r="AX149" s="207" t="s">
        <v>78</v>
      </c>
      <c r="AY149" s="209" t="s">
        <v>161</v>
      </c>
    </row>
    <row r="150" spans="1:65" s="99" customFormat="1" ht="37.9" customHeight="1">
      <c r="A150" s="96"/>
      <c r="B150" s="97"/>
      <c r="C150" s="178" t="s">
        <v>178</v>
      </c>
      <c r="D150" s="178" t="s">
        <v>163</v>
      </c>
      <c r="E150" s="179" t="s">
        <v>232</v>
      </c>
      <c r="F150" s="180" t="s">
        <v>233</v>
      </c>
      <c r="G150" s="181" t="s">
        <v>166</v>
      </c>
      <c r="H150" s="182">
        <v>1</v>
      </c>
      <c r="I150" s="377">
        <v>0</v>
      </c>
      <c r="J150" s="183">
        <f>ROUND(I150*H150,2)</f>
        <v>0</v>
      </c>
      <c r="K150" s="184"/>
      <c r="L150" s="97"/>
      <c r="M150" s="185" t="s">
        <v>1</v>
      </c>
      <c r="N150" s="186" t="s">
        <v>36</v>
      </c>
      <c r="O150" s="187">
        <v>1.324</v>
      </c>
      <c r="P150" s="187">
        <f>O150*H150</f>
        <v>1.324</v>
      </c>
      <c r="Q150" s="187">
        <v>0.50077</v>
      </c>
      <c r="R150" s="187">
        <f>Q150*H150</f>
        <v>0.50077</v>
      </c>
      <c r="S150" s="187">
        <v>0</v>
      </c>
      <c r="T150" s="188">
        <f>S150*H150</f>
        <v>0</v>
      </c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R150" s="189" t="s">
        <v>167</v>
      </c>
      <c r="AT150" s="189" t="s">
        <v>163</v>
      </c>
      <c r="AU150" s="189" t="s">
        <v>80</v>
      </c>
      <c r="AY150" s="89" t="s">
        <v>161</v>
      </c>
      <c r="BE150" s="190">
        <f>IF(N150="základní",J150,0)</f>
        <v>0</v>
      </c>
      <c r="BF150" s="190">
        <f>IF(N150="snížená",J150,0)</f>
        <v>0</v>
      </c>
      <c r="BG150" s="190">
        <f>IF(N150="zákl. přenesená",J150,0)</f>
        <v>0</v>
      </c>
      <c r="BH150" s="190">
        <f>IF(N150="sníž. přenesená",J150,0)</f>
        <v>0</v>
      </c>
      <c r="BI150" s="190">
        <f>IF(N150="nulová",J150,0)</f>
        <v>0</v>
      </c>
      <c r="BJ150" s="89" t="s">
        <v>78</v>
      </c>
      <c r="BK150" s="190">
        <f>ROUND(I150*H150,2)</f>
        <v>0</v>
      </c>
      <c r="BL150" s="89" t="s">
        <v>167</v>
      </c>
      <c r="BM150" s="189" t="s">
        <v>400</v>
      </c>
    </row>
    <row r="151" spans="2:51" s="191" customFormat="1" ht="12">
      <c r="B151" s="192"/>
      <c r="D151" s="193" t="s">
        <v>169</v>
      </c>
      <c r="E151" s="194" t="s">
        <v>1</v>
      </c>
      <c r="F151" s="195" t="s">
        <v>235</v>
      </c>
      <c r="H151" s="194" t="s">
        <v>1</v>
      </c>
      <c r="L151" s="192"/>
      <c r="M151" s="196"/>
      <c r="N151" s="197"/>
      <c r="O151" s="197"/>
      <c r="P151" s="197"/>
      <c r="Q151" s="197"/>
      <c r="R151" s="197"/>
      <c r="S151" s="197"/>
      <c r="T151" s="198"/>
      <c r="AT151" s="194" t="s">
        <v>169</v>
      </c>
      <c r="AU151" s="194" t="s">
        <v>80</v>
      </c>
      <c r="AV151" s="191" t="s">
        <v>78</v>
      </c>
      <c r="AW151" s="191" t="s">
        <v>28</v>
      </c>
      <c r="AX151" s="191" t="s">
        <v>71</v>
      </c>
      <c r="AY151" s="194" t="s">
        <v>161</v>
      </c>
    </row>
    <row r="152" spans="2:51" s="199" customFormat="1" ht="12">
      <c r="B152" s="200"/>
      <c r="D152" s="193" t="s">
        <v>169</v>
      </c>
      <c r="E152" s="201" t="s">
        <v>1</v>
      </c>
      <c r="F152" s="202" t="s">
        <v>78</v>
      </c>
      <c r="H152" s="203">
        <v>1</v>
      </c>
      <c r="L152" s="200"/>
      <c r="M152" s="204"/>
      <c r="N152" s="205"/>
      <c r="O152" s="205"/>
      <c r="P152" s="205"/>
      <c r="Q152" s="205"/>
      <c r="R152" s="205"/>
      <c r="S152" s="205"/>
      <c r="T152" s="206"/>
      <c r="AT152" s="201" t="s">
        <v>169</v>
      </c>
      <c r="AU152" s="201" t="s">
        <v>80</v>
      </c>
      <c r="AV152" s="199" t="s">
        <v>80</v>
      </c>
      <c r="AW152" s="199" t="s">
        <v>28</v>
      </c>
      <c r="AX152" s="199" t="s">
        <v>78</v>
      </c>
      <c r="AY152" s="201" t="s">
        <v>161</v>
      </c>
    </row>
    <row r="153" spans="2:63" s="165" customFormat="1" ht="22.9" customHeight="1">
      <c r="B153" s="166"/>
      <c r="D153" s="167" t="s">
        <v>70</v>
      </c>
      <c r="E153" s="176" t="s">
        <v>236</v>
      </c>
      <c r="F153" s="176" t="s">
        <v>237</v>
      </c>
      <c r="J153" s="177">
        <f>BK153</f>
        <v>0</v>
      </c>
      <c r="L153" s="166"/>
      <c r="M153" s="170"/>
      <c r="N153" s="171"/>
      <c r="O153" s="171"/>
      <c r="P153" s="172">
        <f>SUM(P154:P156)</f>
        <v>14.76</v>
      </c>
      <c r="Q153" s="171"/>
      <c r="R153" s="172">
        <f>SUM(R154:R156)</f>
        <v>0</v>
      </c>
      <c r="S153" s="171"/>
      <c r="T153" s="173">
        <f>SUM(T154:T156)</f>
        <v>7.351999999999999</v>
      </c>
      <c r="AR153" s="167" t="s">
        <v>78</v>
      </c>
      <c r="AT153" s="174" t="s">
        <v>70</v>
      </c>
      <c r="AU153" s="174" t="s">
        <v>78</v>
      </c>
      <c r="AY153" s="167" t="s">
        <v>161</v>
      </c>
      <c r="BK153" s="175">
        <f>SUM(BK154:BK156)</f>
        <v>0</v>
      </c>
    </row>
    <row r="154" spans="1:65" s="99" customFormat="1" ht="62.65" customHeight="1">
      <c r="A154" s="96"/>
      <c r="B154" s="97"/>
      <c r="C154" s="178" t="s">
        <v>196</v>
      </c>
      <c r="D154" s="178" t="s">
        <v>163</v>
      </c>
      <c r="E154" s="179" t="s">
        <v>401</v>
      </c>
      <c r="F154" s="180" t="s">
        <v>402</v>
      </c>
      <c r="G154" s="181" t="s">
        <v>240</v>
      </c>
      <c r="H154" s="182">
        <v>82</v>
      </c>
      <c r="I154" s="377">
        <v>0</v>
      </c>
      <c r="J154" s="183">
        <f>ROUND(I154*H154,2)</f>
        <v>0</v>
      </c>
      <c r="K154" s="184"/>
      <c r="L154" s="97"/>
      <c r="M154" s="185" t="s">
        <v>1</v>
      </c>
      <c r="N154" s="186" t="s">
        <v>36</v>
      </c>
      <c r="O154" s="187">
        <v>0.18</v>
      </c>
      <c r="P154" s="187">
        <f>O154*H154</f>
        <v>14.76</v>
      </c>
      <c r="Q154" s="187">
        <v>0</v>
      </c>
      <c r="R154" s="187">
        <f>Q154*H154</f>
        <v>0</v>
      </c>
      <c r="S154" s="187">
        <v>0.086</v>
      </c>
      <c r="T154" s="188">
        <f>S154*H154</f>
        <v>7.052</v>
      </c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R154" s="189" t="s">
        <v>167</v>
      </c>
      <c r="AT154" s="189" t="s">
        <v>163</v>
      </c>
      <c r="AU154" s="189" t="s">
        <v>80</v>
      </c>
      <c r="AY154" s="89" t="s">
        <v>161</v>
      </c>
      <c r="BE154" s="190">
        <f>IF(N154="základní",J154,0)</f>
        <v>0</v>
      </c>
      <c r="BF154" s="190">
        <f>IF(N154="snížená",J154,0)</f>
        <v>0</v>
      </c>
      <c r="BG154" s="190">
        <f>IF(N154="zákl. přenesená",J154,0)</f>
        <v>0</v>
      </c>
      <c r="BH154" s="190">
        <f>IF(N154="sníž. přenesená",J154,0)</f>
        <v>0</v>
      </c>
      <c r="BI154" s="190">
        <f>IF(N154="nulová",J154,0)</f>
        <v>0</v>
      </c>
      <c r="BJ154" s="89" t="s">
        <v>78</v>
      </c>
      <c r="BK154" s="190">
        <f>ROUND(I154*H154,2)</f>
        <v>0</v>
      </c>
      <c r="BL154" s="89" t="s">
        <v>167</v>
      </c>
      <c r="BM154" s="189" t="s">
        <v>403</v>
      </c>
    </row>
    <row r="155" spans="2:51" s="199" customFormat="1" ht="12">
      <c r="B155" s="200"/>
      <c r="D155" s="193" t="s">
        <v>169</v>
      </c>
      <c r="E155" s="201" t="s">
        <v>1</v>
      </c>
      <c r="F155" s="202" t="s">
        <v>404</v>
      </c>
      <c r="H155" s="203">
        <v>82</v>
      </c>
      <c r="L155" s="200"/>
      <c r="M155" s="204"/>
      <c r="N155" s="205"/>
      <c r="O155" s="205"/>
      <c r="P155" s="205"/>
      <c r="Q155" s="205"/>
      <c r="R155" s="205"/>
      <c r="S155" s="205"/>
      <c r="T155" s="206"/>
      <c r="AT155" s="201" t="s">
        <v>169</v>
      </c>
      <c r="AU155" s="201" t="s">
        <v>80</v>
      </c>
      <c r="AV155" s="199" t="s">
        <v>80</v>
      </c>
      <c r="AW155" s="199" t="s">
        <v>28</v>
      </c>
      <c r="AX155" s="199" t="s">
        <v>78</v>
      </c>
      <c r="AY155" s="201" t="s">
        <v>161</v>
      </c>
    </row>
    <row r="156" spans="1:65" s="99" customFormat="1" ht="24.2" customHeight="1">
      <c r="A156" s="96"/>
      <c r="B156" s="97"/>
      <c r="C156" s="178" t="s">
        <v>202</v>
      </c>
      <c r="D156" s="178" t="s">
        <v>163</v>
      </c>
      <c r="E156" s="179" t="s">
        <v>405</v>
      </c>
      <c r="F156" s="180" t="s">
        <v>406</v>
      </c>
      <c r="G156" s="181" t="s">
        <v>407</v>
      </c>
      <c r="H156" s="182">
        <v>2</v>
      </c>
      <c r="I156" s="377">
        <v>0</v>
      </c>
      <c r="J156" s="183">
        <f>ROUND(I156*H156,2)</f>
        <v>0</v>
      </c>
      <c r="K156" s="184"/>
      <c r="L156" s="97"/>
      <c r="M156" s="185" t="s">
        <v>1</v>
      </c>
      <c r="N156" s="186" t="s">
        <v>36</v>
      </c>
      <c r="O156" s="187">
        <v>0</v>
      </c>
      <c r="P156" s="187">
        <f>O156*H156</f>
        <v>0</v>
      </c>
      <c r="Q156" s="187">
        <v>0</v>
      </c>
      <c r="R156" s="187">
        <f>Q156*H156</f>
        <v>0</v>
      </c>
      <c r="S156" s="187">
        <v>0.15</v>
      </c>
      <c r="T156" s="188">
        <f>S156*H156</f>
        <v>0.3</v>
      </c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R156" s="189" t="s">
        <v>167</v>
      </c>
      <c r="AT156" s="189" t="s">
        <v>163</v>
      </c>
      <c r="AU156" s="189" t="s">
        <v>80</v>
      </c>
      <c r="AY156" s="89" t="s">
        <v>161</v>
      </c>
      <c r="BE156" s="190">
        <f>IF(N156="základní",J156,0)</f>
        <v>0</v>
      </c>
      <c r="BF156" s="190">
        <f>IF(N156="snížená",J156,0)</f>
        <v>0</v>
      </c>
      <c r="BG156" s="190">
        <f>IF(N156="zákl. přenesená",J156,0)</f>
        <v>0</v>
      </c>
      <c r="BH156" s="190">
        <f>IF(N156="sníž. přenesená",J156,0)</f>
        <v>0</v>
      </c>
      <c r="BI156" s="190">
        <f>IF(N156="nulová",J156,0)</f>
        <v>0</v>
      </c>
      <c r="BJ156" s="89" t="s">
        <v>78</v>
      </c>
      <c r="BK156" s="190">
        <f>ROUND(I156*H156,2)</f>
        <v>0</v>
      </c>
      <c r="BL156" s="89" t="s">
        <v>167</v>
      </c>
      <c r="BM156" s="189" t="s">
        <v>408</v>
      </c>
    </row>
    <row r="157" spans="2:63" s="165" customFormat="1" ht="22.9" customHeight="1">
      <c r="B157" s="166"/>
      <c r="D157" s="167" t="s">
        <v>70</v>
      </c>
      <c r="E157" s="176" t="s">
        <v>185</v>
      </c>
      <c r="F157" s="176" t="s">
        <v>186</v>
      </c>
      <c r="J157" s="177">
        <f>BK157</f>
        <v>0</v>
      </c>
      <c r="L157" s="166"/>
      <c r="M157" s="170"/>
      <c r="N157" s="171"/>
      <c r="O157" s="171"/>
      <c r="P157" s="172">
        <f>SUM(P158:P162)</f>
        <v>5.389452</v>
      </c>
      <c r="Q157" s="171"/>
      <c r="R157" s="172">
        <f>SUM(R158:R162)</f>
        <v>0</v>
      </c>
      <c r="S157" s="171"/>
      <c r="T157" s="173">
        <f>SUM(T158:T162)</f>
        <v>0</v>
      </c>
      <c r="AR157" s="167" t="s">
        <v>78</v>
      </c>
      <c r="AT157" s="174" t="s">
        <v>70</v>
      </c>
      <c r="AU157" s="174" t="s">
        <v>78</v>
      </c>
      <c r="AY157" s="167" t="s">
        <v>161</v>
      </c>
      <c r="BK157" s="175">
        <f>SUM(BK158:BK162)</f>
        <v>0</v>
      </c>
    </row>
    <row r="158" spans="1:65" s="99" customFormat="1" ht="37.9" customHeight="1">
      <c r="A158" s="96"/>
      <c r="B158" s="97"/>
      <c r="C158" s="178" t="s">
        <v>245</v>
      </c>
      <c r="D158" s="178" t="s">
        <v>163</v>
      </c>
      <c r="E158" s="179" t="s">
        <v>187</v>
      </c>
      <c r="F158" s="180" t="s">
        <v>188</v>
      </c>
      <c r="G158" s="181" t="s">
        <v>189</v>
      </c>
      <c r="H158" s="182">
        <v>26.036</v>
      </c>
      <c r="I158" s="377">
        <v>0</v>
      </c>
      <c r="J158" s="183">
        <f>ROUND(I158*H158,2)</f>
        <v>0</v>
      </c>
      <c r="K158" s="184"/>
      <c r="L158" s="97"/>
      <c r="M158" s="185" t="s">
        <v>1</v>
      </c>
      <c r="N158" s="186" t="s">
        <v>36</v>
      </c>
      <c r="O158" s="187">
        <v>0.03</v>
      </c>
      <c r="P158" s="187">
        <f>O158*H158</f>
        <v>0.78108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R158" s="189" t="s">
        <v>167</v>
      </c>
      <c r="AT158" s="189" t="s">
        <v>163</v>
      </c>
      <c r="AU158" s="189" t="s">
        <v>80</v>
      </c>
      <c r="AY158" s="89" t="s">
        <v>161</v>
      </c>
      <c r="BE158" s="190">
        <f>IF(N158="základní",J158,0)</f>
        <v>0</v>
      </c>
      <c r="BF158" s="190">
        <f>IF(N158="snížená",J158,0)</f>
        <v>0</v>
      </c>
      <c r="BG158" s="190">
        <f>IF(N158="zákl. přenesená",J158,0)</f>
        <v>0</v>
      </c>
      <c r="BH158" s="190">
        <f>IF(N158="sníž. přenesená",J158,0)</f>
        <v>0</v>
      </c>
      <c r="BI158" s="190">
        <f>IF(N158="nulová",J158,0)</f>
        <v>0</v>
      </c>
      <c r="BJ158" s="89" t="s">
        <v>78</v>
      </c>
      <c r="BK158" s="190">
        <f>ROUND(I158*H158,2)</f>
        <v>0</v>
      </c>
      <c r="BL158" s="89" t="s">
        <v>167</v>
      </c>
      <c r="BM158" s="189" t="s">
        <v>409</v>
      </c>
    </row>
    <row r="159" spans="1:65" s="99" customFormat="1" ht="37.9" customHeight="1">
      <c r="A159" s="96"/>
      <c r="B159" s="97"/>
      <c r="C159" s="178" t="s">
        <v>236</v>
      </c>
      <c r="D159" s="178" t="s">
        <v>163</v>
      </c>
      <c r="E159" s="179" t="s">
        <v>191</v>
      </c>
      <c r="F159" s="180" t="s">
        <v>192</v>
      </c>
      <c r="G159" s="181" t="s">
        <v>189</v>
      </c>
      <c r="H159" s="182">
        <v>234.324</v>
      </c>
      <c r="I159" s="377">
        <v>0</v>
      </c>
      <c r="J159" s="183">
        <f>ROUND(I159*H159,2)</f>
        <v>0</v>
      </c>
      <c r="K159" s="184"/>
      <c r="L159" s="97"/>
      <c r="M159" s="185" t="s">
        <v>1</v>
      </c>
      <c r="N159" s="186" t="s">
        <v>36</v>
      </c>
      <c r="O159" s="187">
        <v>0.002</v>
      </c>
      <c r="P159" s="187">
        <f>O159*H159</f>
        <v>0.468648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R159" s="189" t="s">
        <v>167</v>
      </c>
      <c r="AT159" s="189" t="s">
        <v>163</v>
      </c>
      <c r="AU159" s="189" t="s">
        <v>80</v>
      </c>
      <c r="AY159" s="89" t="s">
        <v>161</v>
      </c>
      <c r="BE159" s="190">
        <f>IF(N159="základní",J159,0)</f>
        <v>0</v>
      </c>
      <c r="BF159" s="190">
        <f>IF(N159="snížená",J159,0)</f>
        <v>0</v>
      </c>
      <c r="BG159" s="190">
        <f>IF(N159="zákl. přenesená",J159,0)</f>
        <v>0</v>
      </c>
      <c r="BH159" s="190">
        <f>IF(N159="sníž. přenesená",J159,0)</f>
        <v>0</v>
      </c>
      <c r="BI159" s="190">
        <f>IF(N159="nulová",J159,0)</f>
        <v>0</v>
      </c>
      <c r="BJ159" s="89" t="s">
        <v>78</v>
      </c>
      <c r="BK159" s="190">
        <f>ROUND(I159*H159,2)</f>
        <v>0</v>
      </c>
      <c r="BL159" s="89" t="s">
        <v>167</v>
      </c>
      <c r="BM159" s="189" t="s">
        <v>410</v>
      </c>
    </row>
    <row r="160" spans="2:51" s="191" customFormat="1" ht="22.5">
      <c r="B160" s="192"/>
      <c r="D160" s="193" t="s">
        <v>169</v>
      </c>
      <c r="E160" s="194" t="s">
        <v>1</v>
      </c>
      <c r="F160" s="195" t="s">
        <v>194</v>
      </c>
      <c r="H160" s="194" t="s">
        <v>1</v>
      </c>
      <c r="L160" s="192"/>
      <c r="M160" s="196"/>
      <c r="N160" s="197"/>
      <c r="O160" s="197"/>
      <c r="P160" s="197"/>
      <c r="Q160" s="197"/>
      <c r="R160" s="197"/>
      <c r="S160" s="197"/>
      <c r="T160" s="198"/>
      <c r="AT160" s="194" t="s">
        <v>169</v>
      </c>
      <c r="AU160" s="194" t="s">
        <v>80</v>
      </c>
      <c r="AV160" s="191" t="s">
        <v>78</v>
      </c>
      <c r="AW160" s="191" t="s">
        <v>28</v>
      </c>
      <c r="AX160" s="191" t="s">
        <v>71</v>
      </c>
      <c r="AY160" s="194" t="s">
        <v>161</v>
      </c>
    </row>
    <row r="161" spans="2:51" s="199" customFormat="1" ht="12">
      <c r="B161" s="200"/>
      <c r="D161" s="193" t="s">
        <v>169</v>
      </c>
      <c r="E161" s="201" t="s">
        <v>1</v>
      </c>
      <c r="F161" s="202" t="s">
        <v>411</v>
      </c>
      <c r="H161" s="203">
        <v>234.324</v>
      </c>
      <c r="L161" s="200"/>
      <c r="M161" s="204"/>
      <c r="N161" s="205"/>
      <c r="O161" s="205"/>
      <c r="P161" s="205"/>
      <c r="Q161" s="205"/>
      <c r="R161" s="205"/>
      <c r="S161" s="205"/>
      <c r="T161" s="206"/>
      <c r="AT161" s="201" t="s">
        <v>169</v>
      </c>
      <c r="AU161" s="201" t="s">
        <v>80</v>
      </c>
      <c r="AV161" s="199" t="s">
        <v>80</v>
      </c>
      <c r="AW161" s="199" t="s">
        <v>28</v>
      </c>
      <c r="AX161" s="199" t="s">
        <v>78</v>
      </c>
      <c r="AY161" s="201" t="s">
        <v>161</v>
      </c>
    </row>
    <row r="162" spans="1:65" s="99" customFormat="1" ht="24.2" customHeight="1">
      <c r="A162" s="96"/>
      <c r="B162" s="97"/>
      <c r="C162" s="178" t="s">
        <v>331</v>
      </c>
      <c r="D162" s="178" t="s">
        <v>163</v>
      </c>
      <c r="E162" s="179" t="s">
        <v>197</v>
      </c>
      <c r="F162" s="180" t="s">
        <v>198</v>
      </c>
      <c r="G162" s="181" t="s">
        <v>189</v>
      </c>
      <c r="H162" s="182">
        <v>26.036</v>
      </c>
      <c r="I162" s="377">
        <v>0</v>
      </c>
      <c r="J162" s="183">
        <f>ROUND(I162*H162,2)</f>
        <v>0</v>
      </c>
      <c r="K162" s="184"/>
      <c r="L162" s="97"/>
      <c r="M162" s="185" t="s">
        <v>1</v>
      </c>
      <c r="N162" s="186" t="s">
        <v>36</v>
      </c>
      <c r="O162" s="187">
        <v>0.159</v>
      </c>
      <c r="P162" s="187">
        <f>O162*H162</f>
        <v>4.139724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R162" s="189" t="s">
        <v>167</v>
      </c>
      <c r="AT162" s="189" t="s">
        <v>163</v>
      </c>
      <c r="AU162" s="189" t="s">
        <v>80</v>
      </c>
      <c r="AY162" s="89" t="s">
        <v>161</v>
      </c>
      <c r="BE162" s="190">
        <f>IF(N162="základní",J162,0)</f>
        <v>0</v>
      </c>
      <c r="BF162" s="190">
        <f>IF(N162="snížená",J162,0)</f>
        <v>0</v>
      </c>
      <c r="BG162" s="190">
        <f>IF(N162="zákl. přenesená",J162,0)</f>
        <v>0</v>
      </c>
      <c r="BH162" s="190">
        <f>IF(N162="sníž. přenesená",J162,0)</f>
        <v>0</v>
      </c>
      <c r="BI162" s="190">
        <f>IF(N162="nulová",J162,0)</f>
        <v>0</v>
      </c>
      <c r="BJ162" s="89" t="s">
        <v>78</v>
      </c>
      <c r="BK162" s="190">
        <f>ROUND(I162*H162,2)</f>
        <v>0</v>
      </c>
      <c r="BL162" s="89" t="s">
        <v>167</v>
      </c>
      <c r="BM162" s="189" t="s">
        <v>412</v>
      </c>
    </row>
    <row r="163" spans="2:63" s="165" customFormat="1" ht="22.9" customHeight="1">
      <c r="B163" s="166"/>
      <c r="D163" s="167" t="s">
        <v>70</v>
      </c>
      <c r="E163" s="176" t="s">
        <v>200</v>
      </c>
      <c r="F163" s="176" t="s">
        <v>201</v>
      </c>
      <c r="J163" s="177">
        <f>BK163</f>
        <v>0</v>
      </c>
      <c r="L163" s="166"/>
      <c r="M163" s="170"/>
      <c r="N163" s="171"/>
      <c r="O163" s="171"/>
      <c r="P163" s="172">
        <f>P164</f>
        <v>3.0031320000000004</v>
      </c>
      <c r="Q163" s="171"/>
      <c r="R163" s="172">
        <f>R164</f>
        <v>0</v>
      </c>
      <c r="S163" s="171"/>
      <c r="T163" s="173">
        <f>T164</f>
        <v>0</v>
      </c>
      <c r="AR163" s="167" t="s">
        <v>78</v>
      </c>
      <c r="AT163" s="174" t="s">
        <v>70</v>
      </c>
      <c r="AU163" s="174" t="s">
        <v>78</v>
      </c>
      <c r="AY163" s="167" t="s">
        <v>161</v>
      </c>
      <c r="BK163" s="175">
        <f>BK164</f>
        <v>0</v>
      </c>
    </row>
    <row r="164" spans="1:65" s="99" customFormat="1" ht="44.25" customHeight="1">
      <c r="A164" s="96"/>
      <c r="B164" s="97"/>
      <c r="C164" s="178" t="s">
        <v>337</v>
      </c>
      <c r="D164" s="178" t="s">
        <v>163</v>
      </c>
      <c r="E164" s="179" t="s">
        <v>203</v>
      </c>
      <c r="F164" s="180" t="s">
        <v>204</v>
      </c>
      <c r="G164" s="181" t="s">
        <v>189</v>
      </c>
      <c r="H164" s="182">
        <v>45.502</v>
      </c>
      <c r="I164" s="377">
        <v>0</v>
      </c>
      <c r="J164" s="183">
        <f>ROUND(I164*H164,2)</f>
        <v>0</v>
      </c>
      <c r="K164" s="184"/>
      <c r="L164" s="97"/>
      <c r="M164" s="215" t="s">
        <v>1</v>
      </c>
      <c r="N164" s="216" t="s">
        <v>36</v>
      </c>
      <c r="O164" s="217">
        <v>0.066</v>
      </c>
      <c r="P164" s="217">
        <f>O164*H164</f>
        <v>3.0031320000000004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R164" s="189" t="s">
        <v>167</v>
      </c>
      <c r="AT164" s="189" t="s">
        <v>163</v>
      </c>
      <c r="AU164" s="189" t="s">
        <v>80</v>
      </c>
      <c r="AY164" s="89" t="s">
        <v>161</v>
      </c>
      <c r="BE164" s="190">
        <f>IF(N164="základní",J164,0)</f>
        <v>0</v>
      </c>
      <c r="BF164" s="190">
        <f>IF(N164="snížená",J164,0)</f>
        <v>0</v>
      </c>
      <c r="BG164" s="190">
        <f>IF(N164="zákl. přenesená",J164,0)</f>
        <v>0</v>
      </c>
      <c r="BH164" s="190">
        <f>IF(N164="sníž. přenesená",J164,0)</f>
        <v>0</v>
      </c>
      <c r="BI164" s="190">
        <f>IF(N164="nulová",J164,0)</f>
        <v>0</v>
      </c>
      <c r="BJ164" s="89" t="s">
        <v>78</v>
      </c>
      <c r="BK164" s="190">
        <f>ROUND(I164*H164,2)</f>
        <v>0</v>
      </c>
      <c r="BL164" s="89" t="s">
        <v>167</v>
      </c>
      <c r="BM164" s="189" t="s">
        <v>413</v>
      </c>
    </row>
    <row r="165" spans="1:31" s="99" customFormat="1" ht="6.95" customHeight="1">
      <c r="A165" s="96"/>
      <c r="B165" s="128"/>
      <c r="C165" s="129"/>
      <c r="D165" s="129"/>
      <c r="E165" s="129"/>
      <c r="F165" s="129"/>
      <c r="G165" s="129"/>
      <c r="H165" s="129"/>
      <c r="I165" s="129"/>
      <c r="J165" s="129"/>
      <c r="K165" s="129"/>
      <c r="L165" s="97"/>
      <c r="M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</row>
  </sheetData>
  <sheetProtection algorithmName="SHA-512" hashValue="62t9C9C0DAFIYhQ5bmvyXHL0SOyB/qJs01A4pp6d7BtT6sIqlGKGnC7ajnV2zRbCd07Nd6UEiQawYOPKC+3EoA==" saltValue="+1CrP5GpRKLB8Ph1g/csIw==" spinCount="100000" sheet="1" objects="1" scenarios="1" selectLockedCells="1"/>
  <autoFilter ref="C121:K164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8"/>
  <sheetViews>
    <sheetView showGridLines="0" workbookViewId="0" topLeftCell="A136">
      <selection activeCell="I147" sqref="I147"/>
    </sheetView>
  </sheetViews>
  <sheetFormatPr defaultColWidth="9.140625" defaultRowHeight="12"/>
  <cols>
    <col min="1" max="1" width="8.28125" style="85" customWidth="1"/>
    <col min="2" max="2" width="1.1484375" style="85" customWidth="1"/>
    <col min="3" max="3" width="4.140625" style="85" customWidth="1"/>
    <col min="4" max="4" width="4.28125" style="85" customWidth="1"/>
    <col min="5" max="5" width="17.140625" style="85" customWidth="1"/>
    <col min="6" max="6" width="50.8515625" style="85" customWidth="1"/>
    <col min="7" max="7" width="7.421875" style="85" customWidth="1"/>
    <col min="8" max="8" width="14.00390625" style="85" customWidth="1"/>
    <col min="9" max="9" width="15.8515625" style="85" customWidth="1"/>
    <col min="10" max="10" width="22.28125" style="85" customWidth="1"/>
    <col min="11" max="11" width="22.28125" style="85" hidden="1" customWidth="1"/>
    <col min="12" max="12" width="9.28125" style="85" customWidth="1"/>
    <col min="13" max="13" width="10.8515625" style="85" hidden="1" customWidth="1"/>
    <col min="14" max="14" width="9.28125" style="85" hidden="1" customWidth="1"/>
    <col min="15" max="20" width="14.140625" style="85" hidden="1" customWidth="1"/>
    <col min="21" max="21" width="16.28125" style="85" hidden="1" customWidth="1"/>
    <col min="22" max="22" width="12.28125" style="85" customWidth="1"/>
    <col min="23" max="23" width="16.28125" style="85" customWidth="1"/>
    <col min="24" max="24" width="12.28125" style="85" customWidth="1"/>
    <col min="25" max="25" width="15.00390625" style="85" customWidth="1"/>
    <col min="26" max="26" width="11.00390625" style="85" customWidth="1"/>
    <col min="27" max="27" width="15.00390625" style="85" customWidth="1"/>
    <col min="28" max="28" width="16.28125" style="85" customWidth="1"/>
    <col min="29" max="29" width="11.00390625" style="85" customWidth="1"/>
    <col min="30" max="30" width="15.00390625" style="85" customWidth="1"/>
    <col min="31" max="31" width="16.28125" style="85" customWidth="1"/>
    <col min="32" max="43" width="9.28125" style="85" customWidth="1"/>
    <col min="44" max="65" width="9.28125" style="85" hidden="1" customWidth="1"/>
    <col min="66" max="16384" width="9.28125" style="85" customWidth="1"/>
  </cols>
  <sheetData>
    <row r="1" ht="12"/>
    <row r="2" spans="12:46" ht="36.95" customHeight="1">
      <c r="L2" s="423" t="s">
        <v>5</v>
      </c>
      <c r="M2" s="424"/>
      <c r="N2" s="424"/>
      <c r="O2" s="424"/>
      <c r="P2" s="424"/>
      <c r="Q2" s="424"/>
      <c r="R2" s="424"/>
      <c r="S2" s="424"/>
      <c r="T2" s="424"/>
      <c r="U2" s="424"/>
      <c r="V2" s="424"/>
      <c r="AT2" s="89" t="s">
        <v>115</v>
      </c>
    </row>
    <row r="3" spans="2:46" ht="6.95" customHeight="1">
      <c r="B3" s="90"/>
      <c r="C3" s="91"/>
      <c r="D3" s="91"/>
      <c r="E3" s="91"/>
      <c r="F3" s="91"/>
      <c r="G3" s="91"/>
      <c r="H3" s="91"/>
      <c r="I3" s="91"/>
      <c r="J3" s="91"/>
      <c r="K3" s="91"/>
      <c r="L3" s="92"/>
      <c r="AT3" s="89" t="s">
        <v>80</v>
      </c>
    </row>
    <row r="4" spans="2:46" ht="24.95" customHeight="1">
      <c r="B4" s="92"/>
      <c r="D4" s="93" t="s">
        <v>131</v>
      </c>
      <c r="L4" s="92"/>
      <c r="M4" s="94" t="s">
        <v>10</v>
      </c>
      <c r="AT4" s="89" t="s">
        <v>3</v>
      </c>
    </row>
    <row r="5" spans="2:12" ht="6.95" customHeight="1">
      <c r="B5" s="92"/>
      <c r="L5" s="92"/>
    </row>
    <row r="6" spans="2:12" ht="12" customHeight="1">
      <c r="B6" s="92"/>
      <c r="D6" s="95" t="s">
        <v>14</v>
      </c>
      <c r="L6" s="92"/>
    </row>
    <row r="7" spans="2:12" ht="16.5" customHeight="1">
      <c r="B7" s="92"/>
      <c r="E7" s="425" t="str">
        <f>'Rekapitulace stavby'!K6</f>
        <v>Obnova parkových cest v Liberci</v>
      </c>
      <c r="F7" s="426"/>
      <c r="G7" s="426"/>
      <c r="H7" s="426"/>
      <c r="L7" s="92"/>
    </row>
    <row r="8" spans="2:12" ht="12" customHeight="1">
      <c r="B8" s="92"/>
      <c r="D8" s="95" t="s">
        <v>132</v>
      </c>
      <c r="L8" s="92"/>
    </row>
    <row r="9" spans="1:31" s="99" customFormat="1" ht="16.5" customHeight="1">
      <c r="A9" s="96"/>
      <c r="B9" s="97"/>
      <c r="C9" s="96"/>
      <c r="D9" s="96"/>
      <c r="E9" s="425" t="s">
        <v>414</v>
      </c>
      <c r="F9" s="422"/>
      <c r="G9" s="422"/>
      <c r="H9" s="422"/>
      <c r="I9" s="96"/>
      <c r="J9" s="96"/>
      <c r="K9" s="96"/>
      <c r="L9" s="98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</row>
    <row r="10" spans="1:31" s="99" customFormat="1" ht="12" customHeight="1">
      <c r="A10" s="96"/>
      <c r="B10" s="97"/>
      <c r="C10" s="96"/>
      <c r="D10" s="95" t="s">
        <v>134</v>
      </c>
      <c r="E10" s="96"/>
      <c r="F10" s="96"/>
      <c r="G10" s="96"/>
      <c r="H10" s="96"/>
      <c r="I10" s="96"/>
      <c r="J10" s="96"/>
      <c r="K10" s="96"/>
      <c r="L10" s="98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s="99" customFormat="1" ht="30" customHeight="1">
      <c r="A11" s="96"/>
      <c r="B11" s="97"/>
      <c r="C11" s="96"/>
      <c r="D11" s="96"/>
      <c r="E11" s="421" t="s">
        <v>415</v>
      </c>
      <c r="F11" s="422"/>
      <c r="G11" s="422"/>
      <c r="H11" s="422"/>
      <c r="I11" s="96"/>
      <c r="J11" s="96"/>
      <c r="K11" s="96"/>
      <c r="L11" s="98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s="99" customFormat="1" ht="12">
      <c r="A12" s="96"/>
      <c r="B12" s="97"/>
      <c r="C12" s="96"/>
      <c r="D12" s="96"/>
      <c r="E12" s="96"/>
      <c r="F12" s="96"/>
      <c r="G12" s="96"/>
      <c r="H12" s="96"/>
      <c r="I12" s="96"/>
      <c r="J12" s="96"/>
      <c r="K12" s="96"/>
      <c r="L12" s="98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</row>
    <row r="13" spans="1:31" s="99" customFormat="1" ht="12" customHeight="1">
      <c r="A13" s="96"/>
      <c r="B13" s="97"/>
      <c r="C13" s="96"/>
      <c r="D13" s="95" t="s">
        <v>16</v>
      </c>
      <c r="E13" s="96"/>
      <c r="F13" s="100" t="s">
        <v>1</v>
      </c>
      <c r="G13" s="96"/>
      <c r="H13" s="96"/>
      <c r="I13" s="95" t="s">
        <v>17</v>
      </c>
      <c r="J13" s="100" t="s">
        <v>1</v>
      </c>
      <c r="K13" s="96"/>
      <c r="L13" s="98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s="99" customFormat="1" ht="12" customHeight="1">
      <c r="A14" s="96"/>
      <c r="B14" s="97"/>
      <c r="C14" s="96"/>
      <c r="D14" s="95" t="s">
        <v>18</v>
      </c>
      <c r="E14" s="96"/>
      <c r="F14" s="100" t="s">
        <v>19</v>
      </c>
      <c r="G14" s="96"/>
      <c r="H14" s="96"/>
      <c r="I14" s="95" t="s">
        <v>20</v>
      </c>
      <c r="J14" s="101" t="str">
        <f>'Rekapitulace stavby'!AN8</f>
        <v>vyplň údaj</v>
      </c>
      <c r="K14" s="96"/>
      <c r="L14" s="98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s="99" customFormat="1" ht="10.9" customHeight="1">
      <c r="A15" s="96"/>
      <c r="B15" s="97"/>
      <c r="C15" s="96"/>
      <c r="D15" s="96"/>
      <c r="E15" s="96"/>
      <c r="F15" s="96"/>
      <c r="G15" s="96"/>
      <c r="H15" s="96"/>
      <c r="I15" s="96"/>
      <c r="J15" s="96"/>
      <c r="K15" s="96"/>
      <c r="L15" s="98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s="99" customFormat="1" ht="12" customHeight="1">
      <c r="A16" s="96"/>
      <c r="B16" s="97"/>
      <c r="C16" s="96"/>
      <c r="D16" s="95" t="s">
        <v>21</v>
      </c>
      <c r="E16" s="96"/>
      <c r="F16" s="96"/>
      <c r="G16" s="96"/>
      <c r="H16" s="96"/>
      <c r="I16" s="95" t="s">
        <v>22</v>
      </c>
      <c r="J16" s="100" t="s">
        <v>1</v>
      </c>
      <c r="K16" s="96"/>
      <c r="L16" s="98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s="99" customFormat="1" ht="18" customHeight="1">
      <c r="A17" s="96"/>
      <c r="B17" s="97"/>
      <c r="C17" s="96"/>
      <c r="D17" s="96"/>
      <c r="E17" s="100" t="s">
        <v>23</v>
      </c>
      <c r="F17" s="96"/>
      <c r="G17" s="96"/>
      <c r="H17" s="96"/>
      <c r="I17" s="95" t="s">
        <v>24</v>
      </c>
      <c r="J17" s="100" t="s">
        <v>1</v>
      </c>
      <c r="K17" s="96"/>
      <c r="L17" s="98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1" s="99" customFormat="1" ht="6.95" customHeight="1">
      <c r="A18" s="96"/>
      <c r="B18" s="97"/>
      <c r="C18" s="96"/>
      <c r="D18" s="96"/>
      <c r="E18" s="96"/>
      <c r="F18" s="96"/>
      <c r="G18" s="96"/>
      <c r="H18" s="96"/>
      <c r="I18" s="96"/>
      <c r="J18" s="96"/>
      <c r="K18" s="96"/>
      <c r="L18" s="98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1:31" s="99" customFormat="1" ht="12" customHeight="1">
      <c r="A19" s="96"/>
      <c r="B19" s="97"/>
      <c r="C19" s="96"/>
      <c r="D19" s="95" t="s">
        <v>25</v>
      </c>
      <c r="E19" s="96"/>
      <c r="F19" s="96"/>
      <c r="G19" s="96"/>
      <c r="H19" s="96"/>
      <c r="I19" s="95" t="s">
        <v>22</v>
      </c>
      <c r="J19" s="102" t="str">
        <f>'Rekapitulace stavby'!AN13</f>
        <v>vyplň údaj</v>
      </c>
      <c r="K19" s="96"/>
      <c r="L19" s="98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1:31" s="99" customFormat="1" ht="18" customHeight="1">
      <c r="A20" s="96"/>
      <c r="B20" s="97"/>
      <c r="C20" s="96"/>
      <c r="D20" s="96"/>
      <c r="E20" s="427" t="str">
        <f>'Rekapitulace stavby'!D14</f>
        <v>vyplň údaj</v>
      </c>
      <c r="F20" s="427"/>
      <c r="G20" s="427"/>
      <c r="H20" s="427"/>
      <c r="I20" s="95" t="s">
        <v>24</v>
      </c>
      <c r="J20" s="102" t="str">
        <f>'Rekapitulace stavby'!AN14</f>
        <v>vyplň údaj</v>
      </c>
      <c r="K20" s="96"/>
      <c r="L20" s="98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1:31" s="99" customFormat="1" ht="6.95" customHeight="1">
      <c r="A21" s="96"/>
      <c r="B21" s="97"/>
      <c r="C21" s="96"/>
      <c r="D21" s="96"/>
      <c r="E21" s="96"/>
      <c r="F21" s="96"/>
      <c r="G21" s="96"/>
      <c r="H21" s="96"/>
      <c r="I21" s="96"/>
      <c r="J21" s="96"/>
      <c r="K21" s="96"/>
      <c r="L21" s="98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1:31" s="99" customFormat="1" ht="12" customHeight="1">
      <c r="A22" s="96"/>
      <c r="B22" s="97"/>
      <c r="C22" s="96"/>
      <c r="D22" s="95" t="s">
        <v>27</v>
      </c>
      <c r="E22" s="96"/>
      <c r="F22" s="96"/>
      <c r="G22" s="96"/>
      <c r="H22" s="96"/>
      <c r="I22" s="95" t="s">
        <v>22</v>
      </c>
      <c r="J22" s="100" t="str">
        <f>IF('Rekapitulace stavby'!AN16="","",'Rekapitulace stavby'!AN16)</f>
        <v/>
      </c>
      <c r="K22" s="96"/>
      <c r="L22" s="98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1:31" s="99" customFormat="1" ht="18" customHeight="1">
      <c r="A23" s="96"/>
      <c r="B23" s="97"/>
      <c r="C23" s="96"/>
      <c r="D23" s="96"/>
      <c r="E23" s="100" t="str">
        <f>IF('Rekapitulace stavby'!E17="","",'Rekapitulace stavby'!E17)</f>
        <v xml:space="preserve"> </v>
      </c>
      <c r="F23" s="96"/>
      <c r="G23" s="96"/>
      <c r="H23" s="96"/>
      <c r="I23" s="95" t="s">
        <v>24</v>
      </c>
      <c r="J23" s="100" t="str">
        <f>IF('Rekapitulace stavby'!AN17="","",'Rekapitulace stavby'!AN17)</f>
        <v/>
      </c>
      <c r="K23" s="96"/>
      <c r="L23" s="98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</row>
    <row r="24" spans="1:31" s="99" customFormat="1" ht="6.95" customHeight="1">
      <c r="A24" s="96"/>
      <c r="B24" s="97"/>
      <c r="C24" s="96"/>
      <c r="D24" s="96"/>
      <c r="E24" s="96"/>
      <c r="F24" s="96"/>
      <c r="G24" s="96"/>
      <c r="H24" s="96"/>
      <c r="I24" s="96"/>
      <c r="J24" s="96"/>
      <c r="K24" s="96"/>
      <c r="L24" s="98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</row>
    <row r="25" spans="1:31" s="99" customFormat="1" ht="12" customHeight="1">
      <c r="A25" s="96"/>
      <c r="B25" s="97"/>
      <c r="C25" s="96"/>
      <c r="D25" s="95" t="s">
        <v>29</v>
      </c>
      <c r="E25" s="96"/>
      <c r="F25" s="96"/>
      <c r="G25" s="96"/>
      <c r="H25" s="96"/>
      <c r="I25" s="95" t="s">
        <v>22</v>
      </c>
      <c r="J25" s="100" t="str">
        <f>IF('Rekapitulace stavby'!AN19="","",'Rekapitulace stavby'!AN19)</f>
        <v/>
      </c>
      <c r="K25" s="96"/>
      <c r="L25" s="98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s="99" customFormat="1" ht="18" customHeight="1">
      <c r="A26" s="96"/>
      <c r="B26" s="97"/>
      <c r="C26" s="96"/>
      <c r="D26" s="96"/>
      <c r="E26" s="100" t="str">
        <f>IF('Rekapitulace stavby'!E20="","",'Rekapitulace stavby'!E20)</f>
        <v xml:space="preserve"> </v>
      </c>
      <c r="F26" s="96"/>
      <c r="G26" s="96"/>
      <c r="H26" s="96"/>
      <c r="I26" s="95" t="s">
        <v>24</v>
      </c>
      <c r="J26" s="100" t="str">
        <f>IF('Rekapitulace stavby'!AN20="","",'Rekapitulace stavby'!AN20)</f>
        <v/>
      </c>
      <c r="K26" s="96"/>
      <c r="L26" s="98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1:31" s="99" customFormat="1" ht="6.95" customHeight="1">
      <c r="A27" s="96"/>
      <c r="B27" s="97"/>
      <c r="C27" s="96"/>
      <c r="D27" s="96"/>
      <c r="E27" s="96"/>
      <c r="F27" s="96"/>
      <c r="G27" s="96"/>
      <c r="H27" s="96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99" customFormat="1" ht="12" customHeight="1">
      <c r="A28" s="96"/>
      <c r="B28" s="97"/>
      <c r="C28" s="96"/>
      <c r="D28" s="95" t="s">
        <v>30</v>
      </c>
      <c r="E28" s="96"/>
      <c r="F28" s="96"/>
      <c r="G28" s="96"/>
      <c r="H28" s="96"/>
      <c r="I28" s="96"/>
      <c r="J28" s="96"/>
      <c r="K28" s="96"/>
      <c r="L28" s="98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1:31" s="106" customFormat="1" ht="16.5" customHeight="1">
      <c r="A29" s="103"/>
      <c r="B29" s="104"/>
      <c r="C29" s="103"/>
      <c r="D29" s="103"/>
      <c r="E29" s="428" t="s">
        <v>1</v>
      </c>
      <c r="F29" s="428"/>
      <c r="G29" s="428"/>
      <c r="H29" s="42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99" customFormat="1" ht="6.95" customHeight="1">
      <c r="A30" s="96"/>
      <c r="B30" s="97"/>
      <c r="C30" s="96"/>
      <c r="D30" s="96"/>
      <c r="E30" s="96"/>
      <c r="F30" s="96"/>
      <c r="G30" s="96"/>
      <c r="H30" s="96"/>
      <c r="I30" s="96"/>
      <c r="J30" s="96"/>
      <c r="K30" s="96"/>
      <c r="L30" s="98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</row>
    <row r="31" spans="1:31" s="99" customFormat="1" ht="6.95" customHeight="1">
      <c r="A31" s="96"/>
      <c r="B31" s="97"/>
      <c r="C31" s="96"/>
      <c r="D31" s="107"/>
      <c r="E31" s="107"/>
      <c r="F31" s="107"/>
      <c r="G31" s="107"/>
      <c r="H31" s="107"/>
      <c r="I31" s="107"/>
      <c r="J31" s="107"/>
      <c r="K31" s="107"/>
      <c r="L31" s="98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</row>
    <row r="32" spans="1:31" s="99" customFormat="1" ht="25.35" customHeight="1">
      <c r="A32" s="96"/>
      <c r="B32" s="97"/>
      <c r="C32" s="96"/>
      <c r="D32" s="108" t="s">
        <v>31</v>
      </c>
      <c r="E32" s="96"/>
      <c r="F32" s="96"/>
      <c r="G32" s="96"/>
      <c r="H32" s="96"/>
      <c r="I32" s="96"/>
      <c r="J32" s="109">
        <f>ROUND(J125,2)</f>
        <v>0</v>
      </c>
      <c r="K32" s="96"/>
      <c r="L32" s="98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</row>
    <row r="33" spans="1:31" s="99" customFormat="1" ht="6.95" customHeight="1">
      <c r="A33" s="96"/>
      <c r="B33" s="97"/>
      <c r="C33" s="96"/>
      <c r="D33" s="107"/>
      <c r="E33" s="107"/>
      <c r="F33" s="107"/>
      <c r="G33" s="107"/>
      <c r="H33" s="107"/>
      <c r="I33" s="107"/>
      <c r="J33" s="107"/>
      <c r="K33" s="107"/>
      <c r="L33" s="98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</row>
    <row r="34" spans="1:31" s="99" customFormat="1" ht="14.45" customHeight="1">
      <c r="A34" s="96"/>
      <c r="B34" s="97"/>
      <c r="C34" s="96"/>
      <c r="D34" s="96"/>
      <c r="E34" s="96"/>
      <c r="F34" s="110" t="s">
        <v>33</v>
      </c>
      <c r="G34" s="96"/>
      <c r="H34" s="96"/>
      <c r="I34" s="110" t="s">
        <v>32</v>
      </c>
      <c r="J34" s="110" t="s">
        <v>34</v>
      </c>
      <c r="K34" s="96"/>
      <c r="L34" s="98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</row>
    <row r="35" spans="1:31" s="99" customFormat="1" ht="14.45" customHeight="1">
      <c r="A35" s="96"/>
      <c r="B35" s="97"/>
      <c r="C35" s="96"/>
      <c r="D35" s="111" t="s">
        <v>35</v>
      </c>
      <c r="E35" s="95" t="s">
        <v>36</v>
      </c>
      <c r="F35" s="112">
        <f>ROUND((SUM(BE125:BE147)),2)</f>
        <v>0</v>
      </c>
      <c r="G35" s="96"/>
      <c r="H35" s="96"/>
      <c r="I35" s="113">
        <v>0.21</v>
      </c>
      <c r="J35" s="112">
        <f>ROUND(((SUM(BE125:BE147))*I35),2)</f>
        <v>0</v>
      </c>
      <c r="K35" s="96"/>
      <c r="L35" s="98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</row>
    <row r="36" spans="1:31" s="99" customFormat="1" ht="14.45" customHeight="1">
      <c r="A36" s="96"/>
      <c r="B36" s="97"/>
      <c r="C36" s="96"/>
      <c r="D36" s="96"/>
      <c r="E36" s="95" t="s">
        <v>37</v>
      </c>
      <c r="F36" s="112">
        <f>ROUND((SUM(BF125:BF147)),2)</f>
        <v>0</v>
      </c>
      <c r="G36" s="96"/>
      <c r="H36" s="96"/>
      <c r="I36" s="113">
        <v>0.15</v>
      </c>
      <c r="J36" s="112">
        <f>ROUND(((SUM(BF125:BF147))*I36),2)</f>
        <v>0</v>
      </c>
      <c r="K36" s="96"/>
      <c r="L36" s="98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</row>
    <row r="37" spans="1:31" s="99" customFormat="1" ht="14.45" customHeight="1" hidden="1">
      <c r="A37" s="96"/>
      <c r="B37" s="97"/>
      <c r="C37" s="96"/>
      <c r="D37" s="96"/>
      <c r="E37" s="95" t="s">
        <v>38</v>
      </c>
      <c r="F37" s="112">
        <f>ROUND((SUM(BG125:BG147)),2)</f>
        <v>0</v>
      </c>
      <c r="G37" s="96"/>
      <c r="H37" s="96"/>
      <c r="I37" s="113">
        <v>0.21</v>
      </c>
      <c r="J37" s="112">
        <f>0</f>
        <v>0</v>
      </c>
      <c r="K37" s="96"/>
      <c r="L37" s="98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</row>
    <row r="38" spans="1:31" s="99" customFormat="1" ht="14.45" customHeight="1" hidden="1">
      <c r="A38" s="96"/>
      <c r="B38" s="97"/>
      <c r="C38" s="96"/>
      <c r="D38" s="96"/>
      <c r="E38" s="95" t="s">
        <v>39</v>
      </c>
      <c r="F38" s="112">
        <f>ROUND((SUM(BH125:BH147)),2)</f>
        <v>0</v>
      </c>
      <c r="G38" s="96"/>
      <c r="H38" s="96"/>
      <c r="I38" s="113">
        <v>0.15</v>
      </c>
      <c r="J38" s="112">
        <f>0</f>
        <v>0</v>
      </c>
      <c r="K38" s="96"/>
      <c r="L38" s="98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</row>
    <row r="39" spans="1:31" s="99" customFormat="1" ht="14.45" customHeight="1" hidden="1">
      <c r="A39" s="96"/>
      <c r="B39" s="97"/>
      <c r="C39" s="96"/>
      <c r="D39" s="96"/>
      <c r="E39" s="95" t="s">
        <v>40</v>
      </c>
      <c r="F39" s="112">
        <f>ROUND((SUM(BI125:BI147)),2)</f>
        <v>0</v>
      </c>
      <c r="G39" s="96"/>
      <c r="H39" s="96"/>
      <c r="I39" s="113">
        <v>0</v>
      </c>
      <c r="J39" s="112">
        <f>0</f>
        <v>0</v>
      </c>
      <c r="K39" s="96"/>
      <c r="L39" s="98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</row>
    <row r="40" spans="1:31" s="99" customFormat="1" ht="6.95" customHeight="1">
      <c r="A40" s="96"/>
      <c r="B40" s="97"/>
      <c r="C40" s="96"/>
      <c r="D40" s="96"/>
      <c r="E40" s="96"/>
      <c r="F40" s="96"/>
      <c r="G40" s="96"/>
      <c r="H40" s="96"/>
      <c r="I40" s="96"/>
      <c r="J40" s="96"/>
      <c r="K40" s="96"/>
      <c r="L40" s="98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</row>
    <row r="41" spans="1:31" s="99" customFormat="1" ht="25.35" customHeight="1">
      <c r="A41" s="96"/>
      <c r="B41" s="97"/>
      <c r="C41" s="114"/>
      <c r="D41" s="115" t="s">
        <v>41</v>
      </c>
      <c r="E41" s="116"/>
      <c r="F41" s="116"/>
      <c r="G41" s="117" t="s">
        <v>42</v>
      </c>
      <c r="H41" s="118" t="s">
        <v>43</v>
      </c>
      <c r="I41" s="116"/>
      <c r="J41" s="119">
        <f>SUM(J32:J39)</f>
        <v>0</v>
      </c>
      <c r="K41" s="120"/>
      <c r="L41" s="98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</row>
    <row r="42" spans="1:31" s="99" customFormat="1" ht="14.45" customHeight="1">
      <c r="A42" s="96"/>
      <c r="B42" s="97"/>
      <c r="C42" s="96"/>
      <c r="D42" s="96"/>
      <c r="E42" s="96"/>
      <c r="F42" s="96"/>
      <c r="G42" s="96"/>
      <c r="H42" s="96"/>
      <c r="I42" s="96"/>
      <c r="J42" s="96"/>
      <c r="K42" s="96"/>
      <c r="L42" s="98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</row>
    <row r="43" spans="2:12" ht="14.45" customHeight="1">
      <c r="B43" s="92"/>
      <c r="L43" s="92"/>
    </row>
    <row r="44" spans="2:12" ht="14.45" customHeight="1">
      <c r="B44" s="92"/>
      <c r="L44" s="92"/>
    </row>
    <row r="45" spans="2:12" ht="14.45" customHeight="1">
      <c r="B45" s="92"/>
      <c r="L45" s="92"/>
    </row>
    <row r="46" spans="2:12" ht="14.45" customHeight="1">
      <c r="B46" s="92"/>
      <c r="L46" s="92"/>
    </row>
    <row r="47" spans="2:12" ht="14.45" customHeight="1">
      <c r="B47" s="92"/>
      <c r="L47" s="92"/>
    </row>
    <row r="48" spans="2:12" ht="14.45" customHeight="1">
      <c r="B48" s="92"/>
      <c r="L48" s="92"/>
    </row>
    <row r="49" spans="2:12" ht="14.45" customHeight="1">
      <c r="B49" s="92"/>
      <c r="L49" s="92"/>
    </row>
    <row r="50" spans="2:12" s="99" customFormat="1" ht="14.45" customHeight="1">
      <c r="B50" s="98"/>
      <c r="D50" s="121" t="s">
        <v>44</v>
      </c>
      <c r="E50" s="122"/>
      <c r="F50" s="122"/>
      <c r="G50" s="121" t="s">
        <v>45</v>
      </c>
      <c r="H50" s="122"/>
      <c r="I50" s="122"/>
      <c r="J50" s="122"/>
      <c r="K50" s="122"/>
      <c r="L50" s="98"/>
    </row>
    <row r="51" spans="2:12" ht="12">
      <c r="B51" s="92"/>
      <c r="L51" s="92"/>
    </row>
    <row r="52" spans="2:12" ht="12">
      <c r="B52" s="92"/>
      <c r="L52" s="92"/>
    </row>
    <row r="53" spans="2:12" ht="12">
      <c r="B53" s="92"/>
      <c r="L53" s="92"/>
    </row>
    <row r="54" spans="2:12" ht="12">
      <c r="B54" s="92"/>
      <c r="L54" s="92"/>
    </row>
    <row r="55" spans="2:12" ht="12">
      <c r="B55" s="92"/>
      <c r="L55" s="92"/>
    </row>
    <row r="56" spans="2:12" ht="12">
      <c r="B56" s="92"/>
      <c r="L56" s="92"/>
    </row>
    <row r="57" spans="2:12" ht="12">
      <c r="B57" s="92"/>
      <c r="L57" s="92"/>
    </row>
    <row r="58" spans="2:12" ht="12">
      <c r="B58" s="92"/>
      <c r="L58" s="92"/>
    </row>
    <row r="59" spans="2:12" ht="12">
      <c r="B59" s="92"/>
      <c r="L59" s="92"/>
    </row>
    <row r="60" spans="2:12" ht="12">
      <c r="B60" s="92"/>
      <c r="L60" s="92"/>
    </row>
    <row r="61" spans="1:31" s="99" customFormat="1" ht="12.75">
      <c r="A61" s="96"/>
      <c r="B61" s="97"/>
      <c r="C61" s="96"/>
      <c r="D61" s="123" t="s">
        <v>46</v>
      </c>
      <c r="E61" s="124"/>
      <c r="F61" s="125" t="s">
        <v>47</v>
      </c>
      <c r="G61" s="123" t="s">
        <v>46</v>
      </c>
      <c r="H61" s="124"/>
      <c r="I61" s="124"/>
      <c r="J61" s="126" t="s">
        <v>47</v>
      </c>
      <c r="K61" s="124"/>
      <c r="L61" s="98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</row>
    <row r="62" spans="2:12" ht="12">
      <c r="B62" s="92"/>
      <c r="L62" s="92"/>
    </row>
    <row r="63" spans="2:12" ht="12">
      <c r="B63" s="92"/>
      <c r="L63" s="92"/>
    </row>
    <row r="64" spans="2:12" ht="12">
      <c r="B64" s="92"/>
      <c r="L64" s="92"/>
    </row>
    <row r="65" spans="1:31" s="99" customFormat="1" ht="12.75">
      <c r="A65" s="96"/>
      <c r="B65" s="97"/>
      <c r="C65" s="96"/>
      <c r="D65" s="121" t="s">
        <v>48</v>
      </c>
      <c r="E65" s="127"/>
      <c r="F65" s="127"/>
      <c r="G65" s="121" t="s">
        <v>49</v>
      </c>
      <c r="H65" s="127"/>
      <c r="I65" s="127"/>
      <c r="J65" s="127"/>
      <c r="K65" s="127"/>
      <c r="L65" s="98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</row>
    <row r="66" spans="2:12" ht="12">
      <c r="B66" s="92"/>
      <c r="L66" s="92"/>
    </row>
    <row r="67" spans="2:12" ht="12">
      <c r="B67" s="92"/>
      <c r="L67" s="92"/>
    </row>
    <row r="68" spans="2:12" ht="12">
      <c r="B68" s="92"/>
      <c r="L68" s="92"/>
    </row>
    <row r="69" spans="2:12" ht="12">
      <c r="B69" s="92"/>
      <c r="L69" s="92"/>
    </row>
    <row r="70" spans="2:12" ht="12">
      <c r="B70" s="92"/>
      <c r="L70" s="92"/>
    </row>
    <row r="71" spans="2:12" ht="12">
      <c r="B71" s="92"/>
      <c r="L71" s="92"/>
    </row>
    <row r="72" spans="2:12" ht="12">
      <c r="B72" s="92"/>
      <c r="L72" s="92"/>
    </row>
    <row r="73" spans="2:12" ht="12">
      <c r="B73" s="92"/>
      <c r="L73" s="92"/>
    </row>
    <row r="74" spans="2:12" ht="12">
      <c r="B74" s="92"/>
      <c r="L74" s="92"/>
    </row>
    <row r="75" spans="2:12" ht="12">
      <c r="B75" s="92"/>
      <c r="L75" s="92"/>
    </row>
    <row r="76" spans="1:31" s="99" customFormat="1" ht="12.75">
      <c r="A76" s="96"/>
      <c r="B76" s="97"/>
      <c r="C76" s="96"/>
      <c r="D76" s="123" t="s">
        <v>46</v>
      </c>
      <c r="E76" s="124"/>
      <c r="F76" s="125" t="s">
        <v>47</v>
      </c>
      <c r="G76" s="123" t="s">
        <v>46</v>
      </c>
      <c r="H76" s="124"/>
      <c r="I76" s="124"/>
      <c r="J76" s="126" t="s">
        <v>47</v>
      </c>
      <c r="K76" s="124"/>
      <c r="L76" s="98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</row>
    <row r="77" spans="1:31" s="99" customFormat="1" ht="14.45" customHeight="1">
      <c r="A77" s="96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</row>
    <row r="81" spans="1:31" s="99" customFormat="1" ht="6.95" customHeight="1">
      <c r="A81" s="96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8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</row>
    <row r="82" spans="1:31" s="99" customFormat="1" ht="24.95" customHeight="1">
      <c r="A82" s="96"/>
      <c r="B82" s="97"/>
      <c r="C82" s="93" t="s">
        <v>136</v>
      </c>
      <c r="D82" s="96"/>
      <c r="E82" s="96"/>
      <c r="F82" s="96"/>
      <c r="G82" s="96"/>
      <c r="H82" s="96"/>
      <c r="I82" s="96"/>
      <c r="J82" s="96"/>
      <c r="K82" s="96"/>
      <c r="L82" s="98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</row>
    <row r="83" spans="1:31" s="99" customFormat="1" ht="6.95" customHeight="1">
      <c r="A83" s="96"/>
      <c r="B83" s="97"/>
      <c r="C83" s="96"/>
      <c r="D83" s="96"/>
      <c r="E83" s="96"/>
      <c r="F83" s="96"/>
      <c r="G83" s="96"/>
      <c r="H83" s="96"/>
      <c r="I83" s="96"/>
      <c r="J83" s="96"/>
      <c r="K83" s="96"/>
      <c r="L83" s="98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</row>
    <row r="84" spans="1:31" s="99" customFormat="1" ht="12" customHeight="1">
      <c r="A84" s="96"/>
      <c r="B84" s="97"/>
      <c r="C84" s="95" t="s">
        <v>14</v>
      </c>
      <c r="D84" s="96"/>
      <c r="E84" s="96"/>
      <c r="F84" s="96"/>
      <c r="G84" s="96"/>
      <c r="H84" s="96"/>
      <c r="I84" s="96"/>
      <c r="J84" s="96"/>
      <c r="K84" s="96"/>
      <c r="L84" s="98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</row>
    <row r="85" spans="1:31" s="99" customFormat="1" ht="16.5" customHeight="1">
      <c r="A85" s="96"/>
      <c r="B85" s="97"/>
      <c r="C85" s="96"/>
      <c r="D85" s="96"/>
      <c r="E85" s="425" t="str">
        <f>E7</f>
        <v>Obnova parkových cest v Liberci</v>
      </c>
      <c r="F85" s="426"/>
      <c r="G85" s="426"/>
      <c r="H85" s="426"/>
      <c r="I85" s="96"/>
      <c r="J85" s="96"/>
      <c r="K85" s="96"/>
      <c r="L85" s="98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</row>
    <row r="86" spans="2:12" ht="12" customHeight="1">
      <c r="B86" s="92"/>
      <c r="C86" s="95" t="s">
        <v>132</v>
      </c>
      <c r="L86" s="92"/>
    </row>
    <row r="87" spans="1:31" s="99" customFormat="1" ht="16.5" customHeight="1">
      <c r="A87" s="96"/>
      <c r="B87" s="97"/>
      <c r="C87" s="96"/>
      <c r="D87" s="96"/>
      <c r="E87" s="425" t="s">
        <v>414</v>
      </c>
      <c r="F87" s="422"/>
      <c r="G87" s="422"/>
      <c r="H87" s="422"/>
      <c r="I87" s="96"/>
      <c r="J87" s="96"/>
      <c r="K87" s="96"/>
      <c r="L87" s="98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1:31" s="99" customFormat="1" ht="12" customHeight="1">
      <c r="A88" s="96"/>
      <c r="B88" s="97"/>
      <c r="C88" s="95" t="s">
        <v>134</v>
      </c>
      <c r="D88" s="96"/>
      <c r="E88" s="96"/>
      <c r="F88" s="96"/>
      <c r="G88" s="96"/>
      <c r="H88" s="96"/>
      <c r="I88" s="96"/>
      <c r="J88" s="96"/>
      <c r="K88" s="96"/>
      <c r="L88" s="98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1:31" s="99" customFormat="1" ht="30" customHeight="1">
      <c r="A89" s="96"/>
      <c r="B89" s="97"/>
      <c r="C89" s="96"/>
      <c r="D89" s="96"/>
      <c r="E89" s="421" t="str">
        <f>E11</f>
        <v>SO 05.1 - Park u Viladomů (Masarykova ul.) - uznatelné náklady</v>
      </c>
      <c r="F89" s="422"/>
      <c r="G89" s="422"/>
      <c r="H89" s="422"/>
      <c r="I89" s="96"/>
      <c r="J89" s="96"/>
      <c r="K89" s="96"/>
      <c r="L89" s="98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1:31" s="99" customFormat="1" ht="6.95" customHeight="1">
      <c r="A90" s="96"/>
      <c r="B90" s="97"/>
      <c r="C90" s="96"/>
      <c r="D90" s="96"/>
      <c r="E90" s="96"/>
      <c r="F90" s="96"/>
      <c r="G90" s="96"/>
      <c r="H90" s="96"/>
      <c r="I90" s="96"/>
      <c r="J90" s="96"/>
      <c r="K90" s="96"/>
      <c r="L90" s="98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1:31" s="99" customFormat="1" ht="12" customHeight="1">
      <c r="A91" s="96"/>
      <c r="B91" s="97"/>
      <c r="C91" s="95" t="s">
        <v>18</v>
      </c>
      <c r="D91" s="96"/>
      <c r="E91" s="96"/>
      <c r="F91" s="100" t="str">
        <f>F14</f>
        <v>Liberec</v>
      </c>
      <c r="G91" s="96"/>
      <c r="H91" s="96"/>
      <c r="I91" s="95" t="s">
        <v>20</v>
      </c>
      <c r="J91" s="132" t="str">
        <f>IF(J14="","",J14)</f>
        <v>vyplň údaj</v>
      </c>
      <c r="K91" s="96"/>
      <c r="L91" s="98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</row>
    <row r="92" spans="1:31" s="99" customFormat="1" ht="6.95" customHeight="1">
      <c r="A92" s="96"/>
      <c r="B92" s="97"/>
      <c r="C92" s="96"/>
      <c r="D92" s="96"/>
      <c r="E92" s="96"/>
      <c r="F92" s="96"/>
      <c r="G92" s="96"/>
      <c r="H92" s="96"/>
      <c r="I92" s="96"/>
      <c r="J92" s="96"/>
      <c r="K92" s="96"/>
      <c r="L92" s="98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</row>
    <row r="93" spans="1:31" s="99" customFormat="1" ht="15.2" customHeight="1">
      <c r="A93" s="96"/>
      <c r="B93" s="97"/>
      <c r="C93" s="95" t="s">
        <v>21</v>
      </c>
      <c r="D93" s="96"/>
      <c r="E93" s="96"/>
      <c r="F93" s="100" t="str">
        <f>E17</f>
        <v>Statutární město Liberec</v>
      </c>
      <c r="G93" s="96"/>
      <c r="H93" s="96"/>
      <c r="I93" s="95" t="s">
        <v>27</v>
      </c>
      <c r="J93" s="133" t="str">
        <f>E23</f>
        <v xml:space="preserve"> </v>
      </c>
      <c r="K93" s="96"/>
      <c r="L93" s="98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</row>
    <row r="94" spans="1:31" s="99" customFormat="1" ht="15.2" customHeight="1">
      <c r="A94" s="96"/>
      <c r="B94" s="97"/>
      <c r="C94" s="95" t="s">
        <v>25</v>
      </c>
      <c r="D94" s="96"/>
      <c r="E94" s="96"/>
      <c r="F94" s="100" t="str">
        <f>IF(E20="","",E20)</f>
        <v>vyplň údaj</v>
      </c>
      <c r="G94" s="96"/>
      <c r="H94" s="96"/>
      <c r="I94" s="95" t="s">
        <v>29</v>
      </c>
      <c r="J94" s="133" t="str">
        <f>E26</f>
        <v xml:space="preserve"> </v>
      </c>
      <c r="K94" s="96"/>
      <c r="L94" s="98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</row>
    <row r="95" spans="1:31" s="99" customFormat="1" ht="10.35" customHeight="1">
      <c r="A95" s="96"/>
      <c r="B95" s="97"/>
      <c r="C95" s="96"/>
      <c r="D95" s="96"/>
      <c r="E95" s="96"/>
      <c r="F95" s="96"/>
      <c r="G95" s="96"/>
      <c r="H95" s="96"/>
      <c r="I95" s="96"/>
      <c r="J95" s="96"/>
      <c r="K95" s="96"/>
      <c r="L95" s="98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</row>
    <row r="96" spans="1:31" s="99" customFormat="1" ht="29.25" customHeight="1">
      <c r="A96" s="96"/>
      <c r="B96" s="97"/>
      <c r="C96" s="134" t="s">
        <v>137</v>
      </c>
      <c r="D96" s="114"/>
      <c r="E96" s="114"/>
      <c r="F96" s="114"/>
      <c r="G96" s="114"/>
      <c r="H96" s="114"/>
      <c r="I96" s="114"/>
      <c r="J96" s="135" t="s">
        <v>138</v>
      </c>
      <c r="K96" s="114"/>
      <c r="L96" s="98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</row>
    <row r="97" spans="1:31" s="99" customFormat="1" ht="10.35" customHeight="1">
      <c r="A97" s="96"/>
      <c r="B97" s="97"/>
      <c r="C97" s="96"/>
      <c r="D97" s="96"/>
      <c r="E97" s="96"/>
      <c r="F97" s="96"/>
      <c r="G97" s="96"/>
      <c r="H97" s="96"/>
      <c r="I97" s="96"/>
      <c r="J97" s="96"/>
      <c r="K97" s="96"/>
      <c r="L97" s="98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</row>
    <row r="98" spans="1:47" s="99" customFormat="1" ht="22.9" customHeight="1">
      <c r="A98" s="96"/>
      <c r="B98" s="97"/>
      <c r="C98" s="136" t="s">
        <v>139</v>
      </c>
      <c r="D98" s="96"/>
      <c r="E98" s="96"/>
      <c r="F98" s="96"/>
      <c r="G98" s="96"/>
      <c r="H98" s="96"/>
      <c r="I98" s="96"/>
      <c r="J98" s="109">
        <f>J125</f>
        <v>0</v>
      </c>
      <c r="K98" s="96"/>
      <c r="L98" s="98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U98" s="89" t="s">
        <v>140</v>
      </c>
    </row>
    <row r="99" spans="2:12" s="137" customFormat="1" ht="24.95" customHeight="1">
      <c r="B99" s="138"/>
      <c r="D99" s="139" t="s">
        <v>141</v>
      </c>
      <c r="E99" s="140"/>
      <c r="F99" s="140"/>
      <c r="G99" s="140"/>
      <c r="H99" s="140"/>
      <c r="I99" s="140"/>
      <c r="J99" s="141">
        <f>J126</f>
        <v>0</v>
      </c>
      <c r="L99" s="138"/>
    </row>
    <row r="100" spans="2:12" s="142" customFormat="1" ht="19.9" customHeight="1">
      <c r="B100" s="143"/>
      <c r="D100" s="144" t="s">
        <v>142</v>
      </c>
      <c r="E100" s="145"/>
      <c r="F100" s="145"/>
      <c r="G100" s="145"/>
      <c r="H100" s="145"/>
      <c r="I100" s="145"/>
      <c r="J100" s="146">
        <f>J127</f>
        <v>0</v>
      </c>
      <c r="L100" s="143"/>
    </row>
    <row r="101" spans="2:12" s="142" customFormat="1" ht="19.9" customHeight="1">
      <c r="B101" s="143"/>
      <c r="D101" s="144" t="s">
        <v>143</v>
      </c>
      <c r="E101" s="145"/>
      <c r="F101" s="145"/>
      <c r="G101" s="145"/>
      <c r="H101" s="145"/>
      <c r="I101" s="145"/>
      <c r="J101" s="146">
        <f>J134</f>
        <v>0</v>
      </c>
      <c r="L101" s="143"/>
    </row>
    <row r="102" spans="2:12" s="142" customFormat="1" ht="19.9" customHeight="1">
      <c r="B102" s="143"/>
      <c r="D102" s="144" t="s">
        <v>144</v>
      </c>
      <c r="E102" s="145"/>
      <c r="F102" s="145"/>
      <c r="G102" s="145"/>
      <c r="H102" s="145"/>
      <c r="I102" s="145"/>
      <c r="J102" s="146">
        <f>J140</f>
        <v>0</v>
      </c>
      <c r="L102" s="143"/>
    </row>
    <row r="103" spans="2:12" s="142" customFormat="1" ht="19.9" customHeight="1">
      <c r="B103" s="143"/>
      <c r="D103" s="144" t="s">
        <v>145</v>
      </c>
      <c r="E103" s="145"/>
      <c r="F103" s="145"/>
      <c r="G103" s="145"/>
      <c r="H103" s="145"/>
      <c r="I103" s="145"/>
      <c r="J103" s="146">
        <f>J146</f>
        <v>0</v>
      </c>
      <c r="L103" s="143"/>
    </row>
    <row r="104" spans="1:31" s="99" customFormat="1" ht="21.75" customHeight="1">
      <c r="A104" s="96"/>
      <c r="B104" s="97"/>
      <c r="C104" s="96"/>
      <c r="D104" s="96"/>
      <c r="E104" s="96"/>
      <c r="F104" s="96"/>
      <c r="G104" s="96"/>
      <c r="H104" s="96"/>
      <c r="I104" s="96"/>
      <c r="J104" s="96"/>
      <c r="K104" s="96"/>
      <c r="L104" s="98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</row>
    <row r="105" spans="1:31" s="99" customFormat="1" ht="6.95" customHeight="1">
      <c r="A105" s="96"/>
      <c r="B105" s="128"/>
      <c r="C105" s="129"/>
      <c r="D105" s="129"/>
      <c r="E105" s="129"/>
      <c r="F105" s="129"/>
      <c r="G105" s="129"/>
      <c r="H105" s="129"/>
      <c r="I105" s="129"/>
      <c r="J105" s="129"/>
      <c r="K105" s="129"/>
      <c r="L105" s="98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</row>
    <row r="109" spans="1:31" s="99" customFormat="1" ht="6.95" customHeight="1">
      <c r="A109" s="96"/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  <c r="L109" s="98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</row>
    <row r="110" spans="1:31" s="99" customFormat="1" ht="24.95" customHeight="1">
      <c r="A110" s="96"/>
      <c r="B110" s="97"/>
      <c r="C110" s="93" t="s">
        <v>146</v>
      </c>
      <c r="D110" s="96"/>
      <c r="E110" s="96"/>
      <c r="F110" s="96"/>
      <c r="G110" s="96"/>
      <c r="H110" s="96"/>
      <c r="I110" s="96"/>
      <c r="J110" s="96"/>
      <c r="K110" s="96"/>
      <c r="L110" s="98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</row>
    <row r="111" spans="1:31" s="99" customFormat="1" ht="6.95" customHeight="1">
      <c r="A111" s="96"/>
      <c r="B111" s="97"/>
      <c r="C111" s="96"/>
      <c r="D111" s="96"/>
      <c r="E111" s="96"/>
      <c r="F111" s="96"/>
      <c r="G111" s="96"/>
      <c r="H111" s="96"/>
      <c r="I111" s="96"/>
      <c r="J111" s="96"/>
      <c r="K111" s="96"/>
      <c r="L111" s="98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</row>
    <row r="112" spans="1:31" s="99" customFormat="1" ht="12" customHeight="1">
      <c r="A112" s="96"/>
      <c r="B112" s="97"/>
      <c r="C112" s="95" t="s">
        <v>14</v>
      </c>
      <c r="D112" s="96"/>
      <c r="E112" s="96"/>
      <c r="F112" s="96"/>
      <c r="G112" s="96"/>
      <c r="H112" s="96"/>
      <c r="I112" s="96"/>
      <c r="J112" s="96"/>
      <c r="K112" s="96"/>
      <c r="L112" s="98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</row>
    <row r="113" spans="1:31" s="99" customFormat="1" ht="16.5" customHeight="1">
      <c r="A113" s="96"/>
      <c r="B113" s="97"/>
      <c r="C113" s="96"/>
      <c r="D113" s="96"/>
      <c r="E113" s="425" t="str">
        <f>E7</f>
        <v>Obnova parkových cest v Liberci</v>
      </c>
      <c r="F113" s="426"/>
      <c r="G113" s="426"/>
      <c r="H113" s="426"/>
      <c r="I113" s="96"/>
      <c r="J113" s="96"/>
      <c r="K113" s="96"/>
      <c r="L113" s="98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</row>
    <row r="114" spans="2:12" ht="12" customHeight="1">
      <c r="B114" s="92"/>
      <c r="C114" s="95" t="s">
        <v>132</v>
      </c>
      <c r="L114" s="92"/>
    </row>
    <row r="115" spans="1:31" s="99" customFormat="1" ht="16.5" customHeight="1">
      <c r="A115" s="96"/>
      <c r="B115" s="97"/>
      <c r="C115" s="96"/>
      <c r="D115" s="96"/>
      <c r="E115" s="425" t="s">
        <v>414</v>
      </c>
      <c r="F115" s="422"/>
      <c r="G115" s="422"/>
      <c r="H115" s="422"/>
      <c r="I115" s="96"/>
      <c r="J115" s="96"/>
      <c r="K115" s="96"/>
      <c r="L115" s="98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</row>
    <row r="116" spans="1:31" s="99" customFormat="1" ht="12" customHeight="1">
      <c r="A116" s="96"/>
      <c r="B116" s="97"/>
      <c r="C116" s="95" t="s">
        <v>134</v>
      </c>
      <c r="D116" s="96"/>
      <c r="E116" s="96"/>
      <c r="F116" s="96"/>
      <c r="G116" s="96"/>
      <c r="H116" s="96"/>
      <c r="I116" s="96"/>
      <c r="J116" s="96"/>
      <c r="K116" s="96"/>
      <c r="L116" s="98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</row>
    <row r="117" spans="1:31" s="99" customFormat="1" ht="30" customHeight="1">
      <c r="A117" s="96"/>
      <c r="B117" s="97"/>
      <c r="C117" s="96"/>
      <c r="D117" s="96"/>
      <c r="E117" s="421" t="str">
        <f>E11</f>
        <v>SO 05.1 - Park u Viladomů (Masarykova ul.) - uznatelné náklady</v>
      </c>
      <c r="F117" s="422"/>
      <c r="G117" s="422"/>
      <c r="H117" s="422"/>
      <c r="I117" s="96"/>
      <c r="J117" s="96"/>
      <c r="K117" s="96"/>
      <c r="L117" s="98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</row>
    <row r="118" spans="1:31" s="99" customFormat="1" ht="6.95" customHeight="1">
      <c r="A118" s="96"/>
      <c r="B118" s="97"/>
      <c r="C118" s="96"/>
      <c r="D118" s="96"/>
      <c r="E118" s="96"/>
      <c r="F118" s="96"/>
      <c r="G118" s="96"/>
      <c r="H118" s="96"/>
      <c r="I118" s="96"/>
      <c r="J118" s="96"/>
      <c r="K118" s="96"/>
      <c r="L118" s="98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</row>
    <row r="119" spans="1:31" s="99" customFormat="1" ht="12" customHeight="1">
      <c r="A119" s="96"/>
      <c r="B119" s="97"/>
      <c r="C119" s="95" t="s">
        <v>18</v>
      </c>
      <c r="D119" s="96"/>
      <c r="E119" s="96"/>
      <c r="F119" s="100" t="str">
        <f>F14</f>
        <v>Liberec</v>
      </c>
      <c r="G119" s="96"/>
      <c r="H119" s="96"/>
      <c r="I119" s="95" t="s">
        <v>20</v>
      </c>
      <c r="J119" s="132" t="str">
        <f>IF(J14="","",J14)</f>
        <v>vyplň údaj</v>
      </c>
      <c r="K119" s="96"/>
      <c r="L119" s="98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</row>
    <row r="120" spans="1:31" s="99" customFormat="1" ht="6.95" customHeight="1">
      <c r="A120" s="96"/>
      <c r="B120" s="97"/>
      <c r="C120" s="96"/>
      <c r="D120" s="96"/>
      <c r="E120" s="96"/>
      <c r="F120" s="96"/>
      <c r="G120" s="96"/>
      <c r="H120" s="96"/>
      <c r="I120" s="96"/>
      <c r="J120" s="96"/>
      <c r="K120" s="96"/>
      <c r="L120" s="98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</row>
    <row r="121" spans="1:31" s="99" customFormat="1" ht="15.2" customHeight="1">
      <c r="A121" s="96"/>
      <c r="B121" s="97"/>
      <c r="C121" s="95" t="s">
        <v>21</v>
      </c>
      <c r="D121" s="96"/>
      <c r="E121" s="96"/>
      <c r="F121" s="100" t="str">
        <f>E17</f>
        <v>Statutární město Liberec</v>
      </c>
      <c r="G121" s="96"/>
      <c r="H121" s="96"/>
      <c r="I121" s="95" t="s">
        <v>27</v>
      </c>
      <c r="J121" s="133" t="str">
        <f>E23</f>
        <v xml:space="preserve"> </v>
      </c>
      <c r="K121" s="96"/>
      <c r="L121" s="98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</row>
    <row r="122" spans="1:31" s="99" customFormat="1" ht="15.2" customHeight="1">
      <c r="A122" s="96"/>
      <c r="B122" s="97"/>
      <c r="C122" s="95" t="s">
        <v>25</v>
      </c>
      <c r="D122" s="96"/>
      <c r="E122" s="96"/>
      <c r="F122" s="100" t="str">
        <f>IF(E20="","",E20)</f>
        <v>vyplň údaj</v>
      </c>
      <c r="G122" s="96"/>
      <c r="H122" s="96"/>
      <c r="I122" s="95" t="s">
        <v>29</v>
      </c>
      <c r="J122" s="133" t="str">
        <f>E26</f>
        <v xml:space="preserve"> </v>
      </c>
      <c r="K122" s="96"/>
      <c r="L122" s="98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</row>
    <row r="123" spans="1:31" s="99" customFormat="1" ht="10.35" customHeight="1">
      <c r="A123" s="96"/>
      <c r="B123" s="97"/>
      <c r="C123" s="96"/>
      <c r="D123" s="96"/>
      <c r="E123" s="96"/>
      <c r="F123" s="96"/>
      <c r="G123" s="96"/>
      <c r="H123" s="96"/>
      <c r="I123" s="96"/>
      <c r="J123" s="96"/>
      <c r="K123" s="96"/>
      <c r="L123" s="98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</row>
    <row r="124" spans="1:31" s="157" customFormat="1" ht="29.25" customHeight="1">
      <c r="A124" s="147"/>
      <c r="B124" s="148"/>
      <c r="C124" s="149" t="s">
        <v>147</v>
      </c>
      <c r="D124" s="150" t="s">
        <v>56</v>
      </c>
      <c r="E124" s="150" t="s">
        <v>52</v>
      </c>
      <c r="F124" s="150" t="s">
        <v>53</v>
      </c>
      <c r="G124" s="150" t="s">
        <v>148</v>
      </c>
      <c r="H124" s="150" t="s">
        <v>149</v>
      </c>
      <c r="I124" s="150" t="s">
        <v>150</v>
      </c>
      <c r="J124" s="151" t="s">
        <v>138</v>
      </c>
      <c r="K124" s="152" t="s">
        <v>151</v>
      </c>
      <c r="L124" s="153"/>
      <c r="M124" s="154" t="s">
        <v>1</v>
      </c>
      <c r="N124" s="155" t="s">
        <v>35</v>
      </c>
      <c r="O124" s="155" t="s">
        <v>152</v>
      </c>
      <c r="P124" s="155" t="s">
        <v>153</v>
      </c>
      <c r="Q124" s="155" t="s">
        <v>154</v>
      </c>
      <c r="R124" s="155" t="s">
        <v>155</v>
      </c>
      <c r="S124" s="155" t="s">
        <v>156</v>
      </c>
      <c r="T124" s="156" t="s">
        <v>157</v>
      </c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</row>
    <row r="125" spans="1:63" s="99" customFormat="1" ht="22.9" customHeight="1">
      <c r="A125" s="96"/>
      <c r="B125" s="97"/>
      <c r="C125" s="158" t="s">
        <v>158</v>
      </c>
      <c r="D125" s="96"/>
      <c r="E125" s="96"/>
      <c r="F125" s="96"/>
      <c r="G125" s="96"/>
      <c r="H125" s="96"/>
      <c r="I125" s="96"/>
      <c r="J125" s="159">
        <f>BK125</f>
        <v>0</v>
      </c>
      <c r="K125" s="96"/>
      <c r="L125" s="97"/>
      <c r="M125" s="160"/>
      <c r="N125" s="161"/>
      <c r="O125" s="107"/>
      <c r="P125" s="162">
        <f>P126</f>
        <v>14.816469999999999</v>
      </c>
      <c r="Q125" s="107"/>
      <c r="R125" s="162">
        <f>R126</f>
        <v>19.2699346</v>
      </c>
      <c r="S125" s="107"/>
      <c r="T125" s="163">
        <f>T126</f>
        <v>9.24035</v>
      </c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T125" s="89" t="s">
        <v>70</v>
      </c>
      <c r="AU125" s="89" t="s">
        <v>140</v>
      </c>
      <c r="BK125" s="164">
        <f>BK126</f>
        <v>0</v>
      </c>
    </row>
    <row r="126" spans="2:63" s="165" customFormat="1" ht="25.9" customHeight="1">
      <c r="B126" s="166"/>
      <c r="D126" s="167" t="s">
        <v>70</v>
      </c>
      <c r="E126" s="168" t="s">
        <v>159</v>
      </c>
      <c r="F126" s="168" t="s">
        <v>160</v>
      </c>
      <c r="J126" s="169">
        <f>BK126</f>
        <v>0</v>
      </c>
      <c r="L126" s="166"/>
      <c r="M126" s="170"/>
      <c r="N126" s="171"/>
      <c r="O126" s="171"/>
      <c r="P126" s="172">
        <f>P127+P134+P140+P146</f>
        <v>14.816469999999999</v>
      </c>
      <c r="Q126" s="171"/>
      <c r="R126" s="172">
        <f>R127+R134+R140+R146</f>
        <v>19.2699346</v>
      </c>
      <c r="S126" s="171"/>
      <c r="T126" s="173">
        <f>T127+T134+T140+T146</f>
        <v>9.24035</v>
      </c>
      <c r="AR126" s="167" t="s">
        <v>78</v>
      </c>
      <c r="AT126" s="174" t="s">
        <v>70</v>
      </c>
      <c r="AU126" s="174" t="s">
        <v>71</v>
      </c>
      <c r="AY126" s="167" t="s">
        <v>161</v>
      </c>
      <c r="BK126" s="175">
        <f>BK127+BK134+BK140+BK146</f>
        <v>0</v>
      </c>
    </row>
    <row r="127" spans="2:63" s="165" customFormat="1" ht="22.9" customHeight="1">
      <c r="B127" s="166"/>
      <c r="D127" s="167" t="s">
        <v>70</v>
      </c>
      <c r="E127" s="176" t="s">
        <v>78</v>
      </c>
      <c r="F127" s="176" t="s">
        <v>162</v>
      </c>
      <c r="J127" s="177">
        <f>BK127</f>
        <v>0</v>
      </c>
      <c r="L127" s="166"/>
      <c r="M127" s="170"/>
      <c r="N127" s="171"/>
      <c r="O127" s="171"/>
      <c r="P127" s="172">
        <f>SUM(P128:P133)</f>
        <v>9.24035</v>
      </c>
      <c r="Q127" s="171"/>
      <c r="R127" s="172">
        <f>SUM(R128:R133)</f>
        <v>0</v>
      </c>
      <c r="S127" s="171"/>
      <c r="T127" s="173">
        <f>SUM(T128:T133)</f>
        <v>9.24035</v>
      </c>
      <c r="AR127" s="167" t="s">
        <v>78</v>
      </c>
      <c r="AT127" s="174" t="s">
        <v>70</v>
      </c>
      <c r="AU127" s="174" t="s">
        <v>78</v>
      </c>
      <c r="AY127" s="167" t="s">
        <v>161</v>
      </c>
      <c r="BK127" s="175">
        <f>SUM(BK128:BK133)</f>
        <v>0</v>
      </c>
    </row>
    <row r="128" spans="1:65" s="99" customFormat="1" ht="66.75" customHeight="1">
      <c r="A128" s="96"/>
      <c r="B128" s="97"/>
      <c r="C128" s="178" t="s">
        <v>78</v>
      </c>
      <c r="D128" s="178" t="s">
        <v>163</v>
      </c>
      <c r="E128" s="179" t="s">
        <v>207</v>
      </c>
      <c r="F128" s="180" t="s">
        <v>208</v>
      </c>
      <c r="G128" s="181" t="s">
        <v>166</v>
      </c>
      <c r="H128" s="182">
        <v>108.71</v>
      </c>
      <c r="I128" s="377">
        <v>0</v>
      </c>
      <c r="J128" s="183">
        <f>ROUND(I128*H128,2)</f>
        <v>0</v>
      </c>
      <c r="K128" s="184"/>
      <c r="L128" s="97"/>
      <c r="M128" s="185" t="s">
        <v>1</v>
      </c>
      <c r="N128" s="186" t="s">
        <v>36</v>
      </c>
      <c r="O128" s="187">
        <v>0.07</v>
      </c>
      <c r="P128" s="187">
        <f>O128*H128</f>
        <v>7.6097</v>
      </c>
      <c r="Q128" s="187">
        <v>0</v>
      </c>
      <c r="R128" s="187">
        <f>Q128*H128</f>
        <v>0</v>
      </c>
      <c r="S128" s="187">
        <v>0.085</v>
      </c>
      <c r="T128" s="188">
        <f>S128*H128</f>
        <v>9.24035</v>
      </c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R128" s="189" t="s">
        <v>167</v>
      </c>
      <c r="AT128" s="189" t="s">
        <v>163</v>
      </c>
      <c r="AU128" s="189" t="s">
        <v>80</v>
      </c>
      <c r="AY128" s="89" t="s">
        <v>161</v>
      </c>
      <c r="BE128" s="190">
        <f>IF(N128="základní",J128,0)</f>
        <v>0</v>
      </c>
      <c r="BF128" s="190">
        <f>IF(N128="snížená",J128,0)</f>
        <v>0</v>
      </c>
      <c r="BG128" s="190">
        <f>IF(N128="zákl. přenesená",J128,0)</f>
        <v>0</v>
      </c>
      <c r="BH128" s="190">
        <f>IF(N128="sníž. přenesená",J128,0)</f>
        <v>0</v>
      </c>
      <c r="BI128" s="190">
        <f>IF(N128="nulová",J128,0)</f>
        <v>0</v>
      </c>
      <c r="BJ128" s="89" t="s">
        <v>78</v>
      </c>
      <c r="BK128" s="190">
        <f>ROUND(I128*H128,2)</f>
        <v>0</v>
      </c>
      <c r="BL128" s="89" t="s">
        <v>167</v>
      </c>
      <c r="BM128" s="189" t="s">
        <v>416</v>
      </c>
    </row>
    <row r="129" spans="2:51" s="191" customFormat="1" ht="22.5">
      <c r="B129" s="192"/>
      <c r="D129" s="193" t="s">
        <v>169</v>
      </c>
      <c r="E129" s="194" t="s">
        <v>1</v>
      </c>
      <c r="F129" s="195" t="s">
        <v>170</v>
      </c>
      <c r="H129" s="194" t="s">
        <v>1</v>
      </c>
      <c r="L129" s="192"/>
      <c r="M129" s="196"/>
      <c r="N129" s="197"/>
      <c r="O129" s="197"/>
      <c r="P129" s="197"/>
      <c r="Q129" s="197"/>
      <c r="R129" s="197"/>
      <c r="S129" s="197"/>
      <c r="T129" s="198"/>
      <c r="AT129" s="194" t="s">
        <v>169</v>
      </c>
      <c r="AU129" s="194" t="s">
        <v>80</v>
      </c>
      <c r="AV129" s="191" t="s">
        <v>78</v>
      </c>
      <c r="AW129" s="191" t="s">
        <v>28</v>
      </c>
      <c r="AX129" s="191" t="s">
        <v>71</v>
      </c>
      <c r="AY129" s="194" t="s">
        <v>161</v>
      </c>
    </row>
    <row r="130" spans="2:51" s="199" customFormat="1" ht="12">
      <c r="B130" s="200"/>
      <c r="D130" s="193" t="s">
        <v>169</v>
      </c>
      <c r="E130" s="201" t="s">
        <v>1</v>
      </c>
      <c r="F130" s="202" t="s">
        <v>417</v>
      </c>
      <c r="H130" s="203">
        <v>92.61</v>
      </c>
      <c r="L130" s="200"/>
      <c r="M130" s="204"/>
      <c r="N130" s="205"/>
      <c r="O130" s="205"/>
      <c r="P130" s="205"/>
      <c r="Q130" s="205"/>
      <c r="R130" s="205"/>
      <c r="S130" s="205"/>
      <c r="T130" s="206"/>
      <c r="AT130" s="201" t="s">
        <v>169</v>
      </c>
      <c r="AU130" s="201" t="s">
        <v>80</v>
      </c>
      <c r="AV130" s="199" t="s">
        <v>80</v>
      </c>
      <c r="AW130" s="199" t="s">
        <v>28</v>
      </c>
      <c r="AX130" s="199" t="s">
        <v>71</v>
      </c>
      <c r="AY130" s="201" t="s">
        <v>161</v>
      </c>
    </row>
    <row r="131" spans="2:51" s="199" customFormat="1" ht="12">
      <c r="B131" s="200"/>
      <c r="D131" s="193" t="s">
        <v>169</v>
      </c>
      <c r="E131" s="201" t="s">
        <v>1</v>
      </c>
      <c r="F131" s="202" t="s">
        <v>418</v>
      </c>
      <c r="H131" s="203">
        <v>16.1</v>
      </c>
      <c r="L131" s="200"/>
      <c r="M131" s="204"/>
      <c r="N131" s="205"/>
      <c r="O131" s="205"/>
      <c r="P131" s="205"/>
      <c r="Q131" s="205"/>
      <c r="R131" s="205"/>
      <c r="S131" s="205"/>
      <c r="T131" s="206"/>
      <c r="AT131" s="201" t="s">
        <v>169</v>
      </c>
      <c r="AU131" s="201" t="s">
        <v>80</v>
      </c>
      <c r="AV131" s="199" t="s">
        <v>80</v>
      </c>
      <c r="AW131" s="199" t="s">
        <v>28</v>
      </c>
      <c r="AX131" s="199" t="s">
        <v>71</v>
      </c>
      <c r="AY131" s="201" t="s">
        <v>161</v>
      </c>
    </row>
    <row r="132" spans="2:51" s="207" customFormat="1" ht="12">
      <c r="B132" s="208"/>
      <c r="D132" s="193" t="s">
        <v>169</v>
      </c>
      <c r="E132" s="209" t="s">
        <v>1</v>
      </c>
      <c r="F132" s="210" t="s">
        <v>174</v>
      </c>
      <c r="H132" s="211">
        <v>108.71000000000001</v>
      </c>
      <c r="L132" s="208"/>
      <c r="M132" s="212"/>
      <c r="N132" s="213"/>
      <c r="O132" s="213"/>
      <c r="P132" s="213"/>
      <c r="Q132" s="213"/>
      <c r="R132" s="213"/>
      <c r="S132" s="213"/>
      <c r="T132" s="214"/>
      <c r="AT132" s="209" t="s">
        <v>169</v>
      </c>
      <c r="AU132" s="209" t="s">
        <v>80</v>
      </c>
      <c r="AV132" s="207" t="s">
        <v>167</v>
      </c>
      <c r="AW132" s="207" t="s">
        <v>28</v>
      </c>
      <c r="AX132" s="207" t="s">
        <v>78</v>
      </c>
      <c r="AY132" s="209" t="s">
        <v>161</v>
      </c>
    </row>
    <row r="133" spans="1:65" s="99" customFormat="1" ht="24.2" customHeight="1">
      <c r="A133" s="96"/>
      <c r="B133" s="97"/>
      <c r="C133" s="178" t="s">
        <v>80</v>
      </c>
      <c r="D133" s="178" t="s">
        <v>163</v>
      </c>
      <c r="E133" s="179" t="s">
        <v>175</v>
      </c>
      <c r="F133" s="180" t="s">
        <v>176</v>
      </c>
      <c r="G133" s="181" t="s">
        <v>166</v>
      </c>
      <c r="H133" s="182">
        <v>108.71</v>
      </c>
      <c r="I133" s="377">
        <v>0</v>
      </c>
      <c r="J133" s="183">
        <f>ROUND(I133*H133,2)</f>
        <v>0</v>
      </c>
      <c r="K133" s="184"/>
      <c r="L133" s="97"/>
      <c r="M133" s="185" t="s">
        <v>1</v>
      </c>
      <c r="N133" s="186" t="s">
        <v>36</v>
      </c>
      <c r="O133" s="187">
        <v>0.015</v>
      </c>
      <c r="P133" s="187">
        <f>O133*H133</f>
        <v>1.63065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R133" s="189" t="s">
        <v>167</v>
      </c>
      <c r="AT133" s="189" t="s">
        <v>163</v>
      </c>
      <c r="AU133" s="189" t="s">
        <v>80</v>
      </c>
      <c r="AY133" s="89" t="s">
        <v>161</v>
      </c>
      <c r="BE133" s="190">
        <f>IF(N133="základní",J133,0)</f>
        <v>0</v>
      </c>
      <c r="BF133" s="190">
        <f>IF(N133="snížená",J133,0)</f>
        <v>0</v>
      </c>
      <c r="BG133" s="190">
        <f>IF(N133="zákl. přenesená",J133,0)</f>
        <v>0</v>
      </c>
      <c r="BH133" s="190">
        <f>IF(N133="sníž. přenesená",J133,0)</f>
        <v>0</v>
      </c>
      <c r="BI133" s="190">
        <f>IF(N133="nulová",J133,0)</f>
        <v>0</v>
      </c>
      <c r="BJ133" s="89" t="s">
        <v>78</v>
      </c>
      <c r="BK133" s="190">
        <f>ROUND(I133*H133,2)</f>
        <v>0</v>
      </c>
      <c r="BL133" s="89" t="s">
        <v>167</v>
      </c>
      <c r="BM133" s="189" t="s">
        <v>419</v>
      </c>
    </row>
    <row r="134" spans="2:63" s="165" customFormat="1" ht="22.9" customHeight="1">
      <c r="B134" s="166"/>
      <c r="D134" s="167" t="s">
        <v>70</v>
      </c>
      <c r="E134" s="176" t="s">
        <v>178</v>
      </c>
      <c r="F134" s="176" t="s">
        <v>179</v>
      </c>
      <c r="J134" s="177">
        <f>BK134</f>
        <v>0</v>
      </c>
      <c r="L134" s="166"/>
      <c r="M134" s="170"/>
      <c r="N134" s="171"/>
      <c r="O134" s="171"/>
      <c r="P134" s="172">
        <f>SUM(P135:P139)</f>
        <v>2.3916199999999996</v>
      </c>
      <c r="Q134" s="171"/>
      <c r="R134" s="172">
        <f>SUM(R135:R139)</f>
        <v>19.2699346</v>
      </c>
      <c r="S134" s="171"/>
      <c r="T134" s="173">
        <f>SUM(T135:T139)</f>
        <v>0</v>
      </c>
      <c r="AR134" s="167" t="s">
        <v>78</v>
      </c>
      <c r="AT134" s="174" t="s">
        <v>70</v>
      </c>
      <c r="AU134" s="174" t="s">
        <v>78</v>
      </c>
      <c r="AY134" s="167" t="s">
        <v>161</v>
      </c>
      <c r="BK134" s="175">
        <f>SUM(BK135:BK139)</f>
        <v>0</v>
      </c>
    </row>
    <row r="135" spans="1:65" s="99" customFormat="1" ht="66.75" customHeight="1">
      <c r="A135" s="96"/>
      <c r="B135" s="97"/>
      <c r="C135" s="178" t="s">
        <v>180</v>
      </c>
      <c r="D135" s="178" t="s">
        <v>163</v>
      </c>
      <c r="E135" s="179" t="s">
        <v>181</v>
      </c>
      <c r="F135" s="180" t="s">
        <v>182</v>
      </c>
      <c r="G135" s="181" t="s">
        <v>166</v>
      </c>
      <c r="H135" s="182">
        <v>108.71</v>
      </c>
      <c r="I135" s="377">
        <v>0</v>
      </c>
      <c r="J135" s="183">
        <f>ROUND(I135*H135,2)</f>
        <v>0</v>
      </c>
      <c r="K135" s="184"/>
      <c r="L135" s="97"/>
      <c r="M135" s="185" t="s">
        <v>1</v>
      </c>
      <c r="N135" s="186" t="s">
        <v>36</v>
      </c>
      <c r="O135" s="187">
        <v>0.022</v>
      </c>
      <c r="P135" s="187">
        <f>O135*H135</f>
        <v>2.3916199999999996</v>
      </c>
      <c r="Q135" s="187">
        <v>0.17726</v>
      </c>
      <c r="R135" s="187">
        <f>Q135*H135</f>
        <v>19.2699346</v>
      </c>
      <c r="S135" s="187">
        <v>0</v>
      </c>
      <c r="T135" s="188">
        <f>S135*H135</f>
        <v>0</v>
      </c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R135" s="189" t="s">
        <v>167</v>
      </c>
      <c r="AT135" s="189" t="s">
        <v>163</v>
      </c>
      <c r="AU135" s="189" t="s">
        <v>80</v>
      </c>
      <c r="AY135" s="89" t="s">
        <v>161</v>
      </c>
      <c r="BE135" s="190">
        <f>IF(N135="základní",J135,0)</f>
        <v>0</v>
      </c>
      <c r="BF135" s="190">
        <f>IF(N135="snížená",J135,0)</f>
        <v>0</v>
      </c>
      <c r="BG135" s="190">
        <f>IF(N135="zákl. přenesená",J135,0)</f>
        <v>0</v>
      </c>
      <c r="BH135" s="190">
        <f>IF(N135="sníž. přenesená",J135,0)</f>
        <v>0</v>
      </c>
      <c r="BI135" s="190">
        <f>IF(N135="nulová",J135,0)</f>
        <v>0</v>
      </c>
      <c r="BJ135" s="89" t="s">
        <v>78</v>
      </c>
      <c r="BK135" s="190">
        <f>ROUND(I135*H135,2)</f>
        <v>0</v>
      </c>
      <c r="BL135" s="89" t="s">
        <v>167</v>
      </c>
      <c r="BM135" s="189" t="s">
        <v>420</v>
      </c>
    </row>
    <row r="136" spans="2:51" s="191" customFormat="1" ht="12">
      <c r="B136" s="192"/>
      <c r="D136" s="193" t="s">
        <v>169</v>
      </c>
      <c r="E136" s="194" t="s">
        <v>1</v>
      </c>
      <c r="F136" s="195" t="s">
        <v>184</v>
      </c>
      <c r="H136" s="194" t="s">
        <v>1</v>
      </c>
      <c r="L136" s="192"/>
      <c r="M136" s="196"/>
      <c r="N136" s="197"/>
      <c r="O136" s="197"/>
      <c r="P136" s="197"/>
      <c r="Q136" s="197"/>
      <c r="R136" s="197"/>
      <c r="S136" s="197"/>
      <c r="T136" s="198"/>
      <c r="AT136" s="194" t="s">
        <v>169</v>
      </c>
      <c r="AU136" s="194" t="s">
        <v>80</v>
      </c>
      <c r="AV136" s="191" t="s">
        <v>78</v>
      </c>
      <c r="AW136" s="191" t="s">
        <v>28</v>
      </c>
      <c r="AX136" s="191" t="s">
        <v>71</v>
      </c>
      <c r="AY136" s="194" t="s">
        <v>161</v>
      </c>
    </row>
    <row r="137" spans="2:51" s="199" customFormat="1" ht="12">
      <c r="B137" s="200"/>
      <c r="D137" s="193" t="s">
        <v>169</v>
      </c>
      <c r="E137" s="201" t="s">
        <v>1</v>
      </c>
      <c r="F137" s="202" t="s">
        <v>417</v>
      </c>
      <c r="H137" s="203">
        <v>92.61</v>
      </c>
      <c r="L137" s="200"/>
      <c r="M137" s="204"/>
      <c r="N137" s="205"/>
      <c r="O137" s="205"/>
      <c r="P137" s="205"/>
      <c r="Q137" s="205"/>
      <c r="R137" s="205"/>
      <c r="S137" s="205"/>
      <c r="T137" s="206"/>
      <c r="AT137" s="201" t="s">
        <v>169</v>
      </c>
      <c r="AU137" s="201" t="s">
        <v>80</v>
      </c>
      <c r="AV137" s="199" t="s">
        <v>80</v>
      </c>
      <c r="AW137" s="199" t="s">
        <v>28</v>
      </c>
      <c r="AX137" s="199" t="s">
        <v>71</v>
      </c>
      <c r="AY137" s="201" t="s">
        <v>161</v>
      </c>
    </row>
    <row r="138" spans="2:51" s="199" customFormat="1" ht="12">
      <c r="B138" s="200"/>
      <c r="D138" s="193" t="s">
        <v>169</v>
      </c>
      <c r="E138" s="201" t="s">
        <v>1</v>
      </c>
      <c r="F138" s="202" t="s">
        <v>418</v>
      </c>
      <c r="H138" s="203">
        <v>16.1</v>
      </c>
      <c r="L138" s="200"/>
      <c r="M138" s="204"/>
      <c r="N138" s="205"/>
      <c r="O138" s="205"/>
      <c r="P138" s="205"/>
      <c r="Q138" s="205"/>
      <c r="R138" s="205"/>
      <c r="S138" s="205"/>
      <c r="T138" s="206"/>
      <c r="AT138" s="201" t="s">
        <v>169</v>
      </c>
      <c r="AU138" s="201" t="s">
        <v>80</v>
      </c>
      <c r="AV138" s="199" t="s">
        <v>80</v>
      </c>
      <c r="AW138" s="199" t="s">
        <v>28</v>
      </c>
      <c r="AX138" s="199" t="s">
        <v>71</v>
      </c>
      <c r="AY138" s="201" t="s">
        <v>161</v>
      </c>
    </row>
    <row r="139" spans="2:51" s="207" customFormat="1" ht="12">
      <c r="B139" s="208"/>
      <c r="D139" s="193" t="s">
        <v>169</v>
      </c>
      <c r="E139" s="209" t="s">
        <v>1</v>
      </c>
      <c r="F139" s="210" t="s">
        <v>174</v>
      </c>
      <c r="H139" s="211">
        <v>108.71000000000001</v>
      </c>
      <c r="L139" s="208"/>
      <c r="M139" s="212"/>
      <c r="N139" s="213"/>
      <c r="O139" s="213"/>
      <c r="P139" s="213"/>
      <c r="Q139" s="213"/>
      <c r="R139" s="213"/>
      <c r="S139" s="213"/>
      <c r="T139" s="214"/>
      <c r="AT139" s="209" t="s">
        <v>169</v>
      </c>
      <c r="AU139" s="209" t="s">
        <v>80</v>
      </c>
      <c r="AV139" s="207" t="s">
        <v>167</v>
      </c>
      <c r="AW139" s="207" t="s">
        <v>28</v>
      </c>
      <c r="AX139" s="207" t="s">
        <v>78</v>
      </c>
      <c r="AY139" s="209" t="s">
        <v>161</v>
      </c>
    </row>
    <row r="140" spans="2:63" s="165" customFormat="1" ht="22.9" customHeight="1">
      <c r="B140" s="166"/>
      <c r="D140" s="167" t="s">
        <v>70</v>
      </c>
      <c r="E140" s="176" t="s">
        <v>185</v>
      </c>
      <c r="F140" s="176" t="s">
        <v>186</v>
      </c>
      <c r="J140" s="177">
        <f>BK140</f>
        <v>0</v>
      </c>
      <c r="L140" s="166"/>
      <c r="M140" s="170"/>
      <c r="N140" s="171"/>
      <c r="O140" s="171"/>
      <c r="P140" s="172">
        <f>SUM(P141:P145)</f>
        <v>1.91268</v>
      </c>
      <c r="Q140" s="171"/>
      <c r="R140" s="172">
        <f>SUM(R141:R145)</f>
        <v>0</v>
      </c>
      <c r="S140" s="171"/>
      <c r="T140" s="173">
        <f>SUM(T141:T145)</f>
        <v>0</v>
      </c>
      <c r="AR140" s="167" t="s">
        <v>78</v>
      </c>
      <c r="AT140" s="174" t="s">
        <v>70</v>
      </c>
      <c r="AU140" s="174" t="s">
        <v>78</v>
      </c>
      <c r="AY140" s="167" t="s">
        <v>161</v>
      </c>
      <c r="BK140" s="175">
        <f>SUM(BK141:BK145)</f>
        <v>0</v>
      </c>
    </row>
    <row r="141" spans="1:65" s="99" customFormat="1" ht="37.9" customHeight="1">
      <c r="A141" s="96"/>
      <c r="B141" s="97"/>
      <c r="C141" s="178" t="s">
        <v>167</v>
      </c>
      <c r="D141" s="178" t="s">
        <v>163</v>
      </c>
      <c r="E141" s="179" t="s">
        <v>187</v>
      </c>
      <c r="F141" s="180" t="s">
        <v>188</v>
      </c>
      <c r="G141" s="181" t="s">
        <v>189</v>
      </c>
      <c r="H141" s="182">
        <v>9.24</v>
      </c>
      <c r="I141" s="377">
        <v>0</v>
      </c>
      <c r="J141" s="183">
        <f>ROUND(I141*H141,2)</f>
        <v>0</v>
      </c>
      <c r="K141" s="184"/>
      <c r="L141" s="97"/>
      <c r="M141" s="185" t="s">
        <v>1</v>
      </c>
      <c r="N141" s="186" t="s">
        <v>36</v>
      </c>
      <c r="O141" s="187">
        <v>0.03</v>
      </c>
      <c r="P141" s="187">
        <f>O141*H141</f>
        <v>0.2772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R141" s="189" t="s">
        <v>167</v>
      </c>
      <c r="AT141" s="189" t="s">
        <v>163</v>
      </c>
      <c r="AU141" s="189" t="s">
        <v>80</v>
      </c>
      <c r="AY141" s="89" t="s">
        <v>161</v>
      </c>
      <c r="BE141" s="190">
        <f>IF(N141="základní",J141,0)</f>
        <v>0</v>
      </c>
      <c r="BF141" s="190">
        <f>IF(N141="snížená",J141,0)</f>
        <v>0</v>
      </c>
      <c r="BG141" s="190">
        <f>IF(N141="zákl. přenesená",J141,0)</f>
        <v>0</v>
      </c>
      <c r="BH141" s="190">
        <f>IF(N141="sníž. přenesená",J141,0)</f>
        <v>0</v>
      </c>
      <c r="BI141" s="190">
        <f>IF(N141="nulová",J141,0)</f>
        <v>0</v>
      </c>
      <c r="BJ141" s="89" t="s">
        <v>78</v>
      </c>
      <c r="BK141" s="190">
        <f>ROUND(I141*H141,2)</f>
        <v>0</v>
      </c>
      <c r="BL141" s="89" t="s">
        <v>167</v>
      </c>
      <c r="BM141" s="189" t="s">
        <v>421</v>
      </c>
    </row>
    <row r="142" spans="1:65" s="99" customFormat="1" ht="37.9" customHeight="1">
      <c r="A142" s="96"/>
      <c r="B142" s="97"/>
      <c r="C142" s="178" t="s">
        <v>178</v>
      </c>
      <c r="D142" s="178" t="s">
        <v>163</v>
      </c>
      <c r="E142" s="179" t="s">
        <v>191</v>
      </c>
      <c r="F142" s="180" t="s">
        <v>192</v>
      </c>
      <c r="G142" s="181" t="s">
        <v>189</v>
      </c>
      <c r="H142" s="182">
        <v>83.16</v>
      </c>
      <c r="I142" s="377">
        <v>0</v>
      </c>
      <c r="J142" s="183">
        <f>ROUND(I142*H142,2)</f>
        <v>0</v>
      </c>
      <c r="K142" s="184"/>
      <c r="L142" s="97"/>
      <c r="M142" s="185" t="s">
        <v>1</v>
      </c>
      <c r="N142" s="186" t="s">
        <v>36</v>
      </c>
      <c r="O142" s="187">
        <v>0.002</v>
      </c>
      <c r="P142" s="187">
        <f>O142*H142</f>
        <v>0.16632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R142" s="189" t="s">
        <v>167</v>
      </c>
      <c r="AT142" s="189" t="s">
        <v>163</v>
      </c>
      <c r="AU142" s="189" t="s">
        <v>80</v>
      </c>
      <c r="AY142" s="89" t="s">
        <v>161</v>
      </c>
      <c r="BE142" s="190">
        <f>IF(N142="základní",J142,0)</f>
        <v>0</v>
      </c>
      <c r="BF142" s="190">
        <f>IF(N142="snížená",J142,0)</f>
        <v>0</v>
      </c>
      <c r="BG142" s="190">
        <f>IF(N142="zákl. přenesená",J142,0)</f>
        <v>0</v>
      </c>
      <c r="BH142" s="190">
        <f>IF(N142="sníž. přenesená",J142,0)</f>
        <v>0</v>
      </c>
      <c r="BI142" s="190">
        <f>IF(N142="nulová",J142,0)</f>
        <v>0</v>
      </c>
      <c r="BJ142" s="89" t="s">
        <v>78</v>
      </c>
      <c r="BK142" s="190">
        <f>ROUND(I142*H142,2)</f>
        <v>0</v>
      </c>
      <c r="BL142" s="89" t="s">
        <v>167</v>
      </c>
      <c r="BM142" s="189" t="s">
        <v>422</v>
      </c>
    </row>
    <row r="143" spans="2:51" s="191" customFormat="1" ht="22.5">
      <c r="B143" s="192"/>
      <c r="D143" s="193" t="s">
        <v>169</v>
      </c>
      <c r="E143" s="194" t="s">
        <v>1</v>
      </c>
      <c r="F143" s="195" t="s">
        <v>194</v>
      </c>
      <c r="H143" s="194" t="s">
        <v>1</v>
      </c>
      <c r="L143" s="192"/>
      <c r="M143" s="196"/>
      <c r="N143" s="197"/>
      <c r="O143" s="197"/>
      <c r="P143" s="197"/>
      <c r="Q143" s="197"/>
      <c r="R143" s="197"/>
      <c r="S143" s="197"/>
      <c r="T143" s="198"/>
      <c r="AT143" s="194" t="s">
        <v>169</v>
      </c>
      <c r="AU143" s="194" t="s">
        <v>80</v>
      </c>
      <c r="AV143" s="191" t="s">
        <v>78</v>
      </c>
      <c r="AW143" s="191" t="s">
        <v>28</v>
      </c>
      <c r="AX143" s="191" t="s">
        <v>71</v>
      </c>
      <c r="AY143" s="194" t="s">
        <v>161</v>
      </c>
    </row>
    <row r="144" spans="2:51" s="199" customFormat="1" ht="12">
      <c r="B144" s="200"/>
      <c r="D144" s="193" t="s">
        <v>169</v>
      </c>
      <c r="E144" s="201" t="s">
        <v>1</v>
      </c>
      <c r="F144" s="202" t="s">
        <v>423</v>
      </c>
      <c r="H144" s="203">
        <v>83.16</v>
      </c>
      <c r="L144" s="200"/>
      <c r="M144" s="204"/>
      <c r="N144" s="205"/>
      <c r="O144" s="205"/>
      <c r="P144" s="205"/>
      <c r="Q144" s="205"/>
      <c r="R144" s="205"/>
      <c r="S144" s="205"/>
      <c r="T144" s="206"/>
      <c r="AT144" s="201" t="s">
        <v>169</v>
      </c>
      <c r="AU144" s="201" t="s">
        <v>80</v>
      </c>
      <c r="AV144" s="199" t="s">
        <v>80</v>
      </c>
      <c r="AW144" s="199" t="s">
        <v>28</v>
      </c>
      <c r="AX144" s="199" t="s">
        <v>78</v>
      </c>
      <c r="AY144" s="201" t="s">
        <v>161</v>
      </c>
    </row>
    <row r="145" spans="1:65" s="99" customFormat="1" ht="24.2" customHeight="1">
      <c r="A145" s="96"/>
      <c r="B145" s="97"/>
      <c r="C145" s="178" t="s">
        <v>196</v>
      </c>
      <c r="D145" s="178" t="s">
        <v>163</v>
      </c>
      <c r="E145" s="179" t="s">
        <v>197</v>
      </c>
      <c r="F145" s="180" t="s">
        <v>198</v>
      </c>
      <c r="G145" s="181" t="s">
        <v>189</v>
      </c>
      <c r="H145" s="182">
        <v>9.24</v>
      </c>
      <c r="I145" s="377">
        <v>0</v>
      </c>
      <c r="J145" s="183">
        <f>ROUND(I145*H145,2)</f>
        <v>0</v>
      </c>
      <c r="K145" s="184"/>
      <c r="L145" s="97"/>
      <c r="M145" s="185" t="s">
        <v>1</v>
      </c>
      <c r="N145" s="186" t="s">
        <v>36</v>
      </c>
      <c r="O145" s="187">
        <v>0.159</v>
      </c>
      <c r="P145" s="187">
        <f>O145*H145</f>
        <v>1.46916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R145" s="189" t="s">
        <v>167</v>
      </c>
      <c r="AT145" s="189" t="s">
        <v>163</v>
      </c>
      <c r="AU145" s="189" t="s">
        <v>80</v>
      </c>
      <c r="AY145" s="89" t="s">
        <v>161</v>
      </c>
      <c r="BE145" s="190">
        <f>IF(N145="základní",J145,0)</f>
        <v>0</v>
      </c>
      <c r="BF145" s="190">
        <f>IF(N145="snížená",J145,0)</f>
        <v>0</v>
      </c>
      <c r="BG145" s="190">
        <f>IF(N145="zákl. přenesená",J145,0)</f>
        <v>0</v>
      </c>
      <c r="BH145" s="190">
        <f>IF(N145="sníž. přenesená",J145,0)</f>
        <v>0</v>
      </c>
      <c r="BI145" s="190">
        <f>IF(N145="nulová",J145,0)</f>
        <v>0</v>
      </c>
      <c r="BJ145" s="89" t="s">
        <v>78</v>
      </c>
      <c r="BK145" s="190">
        <f>ROUND(I145*H145,2)</f>
        <v>0</v>
      </c>
      <c r="BL145" s="89" t="s">
        <v>167</v>
      </c>
      <c r="BM145" s="189" t="s">
        <v>424</v>
      </c>
    </row>
    <row r="146" spans="2:63" s="165" customFormat="1" ht="22.9" customHeight="1">
      <c r="B146" s="166"/>
      <c r="D146" s="167" t="s">
        <v>70</v>
      </c>
      <c r="E146" s="176" t="s">
        <v>200</v>
      </c>
      <c r="F146" s="176" t="s">
        <v>201</v>
      </c>
      <c r="J146" s="177">
        <f>BK146</f>
        <v>0</v>
      </c>
      <c r="L146" s="166"/>
      <c r="M146" s="170"/>
      <c r="N146" s="171"/>
      <c r="O146" s="171"/>
      <c r="P146" s="172">
        <f>P147</f>
        <v>1.27182</v>
      </c>
      <c r="Q146" s="171"/>
      <c r="R146" s="172">
        <f>R147</f>
        <v>0</v>
      </c>
      <c r="S146" s="171"/>
      <c r="T146" s="173">
        <f>T147</f>
        <v>0</v>
      </c>
      <c r="AR146" s="167" t="s">
        <v>78</v>
      </c>
      <c r="AT146" s="174" t="s">
        <v>70</v>
      </c>
      <c r="AU146" s="174" t="s">
        <v>78</v>
      </c>
      <c r="AY146" s="167" t="s">
        <v>161</v>
      </c>
      <c r="BK146" s="175">
        <f>BK147</f>
        <v>0</v>
      </c>
    </row>
    <row r="147" spans="1:65" s="99" customFormat="1" ht="44.25" customHeight="1">
      <c r="A147" s="96"/>
      <c r="B147" s="97"/>
      <c r="C147" s="178" t="s">
        <v>202</v>
      </c>
      <c r="D147" s="178" t="s">
        <v>163</v>
      </c>
      <c r="E147" s="179" t="s">
        <v>203</v>
      </c>
      <c r="F147" s="180" t="s">
        <v>204</v>
      </c>
      <c r="G147" s="181" t="s">
        <v>189</v>
      </c>
      <c r="H147" s="182">
        <v>19.27</v>
      </c>
      <c r="I147" s="377">
        <v>0</v>
      </c>
      <c r="J147" s="183">
        <f>ROUND(I147*H147,2)</f>
        <v>0</v>
      </c>
      <c r="K147" s="184"/>
      <c r="L147" s="97"/>
      <c r="M147" s="215" t="s">
        <v>1</v>
      </c>
      <c r="N147" s="216" t="s">
        <v>36</v>
      </c>
      <c r="O147" s="217">
        <v>0.066</v>
      </c>
      <c r="P147" s="217">
        <f>O147*H147</f>
        <v>1.27182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R147" s="189" t="s">
        <v>167</v>
      </c>
      <c r="AT147" s="189" t="s">
        <v>163</v>
      </c>
      <c r="AU147" s="189" t="s">
        <v>80</v>
      </c>
      <c r="AY147" s="89" t="s">
        <v>161</v>
      </c>
      <c r="BE147" s="190">
        <f>IF(N147="základní",J147,0)</f>
        <v>0</v>
      </c>
      <c r="BF147" s="190">
        <f>IF(N147="snížená",J147,0)</f>
        <v>0</v>
      </c>
      <c r="BG147" s="190">
        <f>IF(N147="zákl. přenesená",J147,0)</f>
        <v>0</v>
      </c>
      <c r="BH147" s="190">
        <f>IF(N147="sníž. přenesená",J147,0)</f>
        <v>0</v>
      </c>
      <c r="BI147" s="190">
        <f>IF(N147="nulová",J147,0)</f>
        <v>0</v>
      </c>
      <c r="BJ147" s="89" t="s">
        <v>78</v>
      </c>
      <c r="BK147" s="190">
        <f>ROUND(I147*H147,2)</f>
        <v>0</v>
      </c>
      <c r="BL147" s="89" t="s">
        <v>167</v>
      </c>
      <c r="BM147" s="189" t="s">
        <v>425</v>
      </c>
    </row>
    <row r="148" spans="1:31" s="99" customFormat="1" ht="6.95" customHeight="1">
      <c r="A148" s="96"/>
      <c r="B148" s="128"/>
      <c r="C148" s="129"/>
      <c r="D148" s="129"/>
      <c r="E148" s="129"/>
      <c r="F148" s="129"/>
      <c r="G148" s="129"/>
      <c r="H148" s="129"/>
      <c r="I148" s="129"/>
      <c r="J148" s="129"/>
      <c r="K148" s="129"/>
      <c r="L148" s="97"/>
      <c r="M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</row>
  </sheetData>
  <sheetProtection algorithmName="SHA-512" hashValue="/DPQpfZv7C71KvwzMEtOk4urO2cud2q5vjpABPn+5YYhkwKLsHZhpf4vw7rdUfyNZbIthv6OwcOwH0kfh7S4FQ==" saltValue="1uuco+4brNI/06gIu6wN6A==" spinCount="100000" sheet="1" objects="1" scenarios="1" selectLockedCells="1"/>
  <autoFilter ref="C124:K147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DESKTOP-HQ1BQMS\ntb</dc:creator>
  <cp:keywords/>
  <dc:description/>
  <cp:lastModifiedBy>Trejbal Tomáš</cp:lastModifiedBy>
  <dcterms:created xsi:type="dcterms:W3CDTF">2022-06-26T07:39:56Z</dcterms:created>
  <dcterms:modified xsi:type="dcterms:W3CDTF">2022-08-24T09:25:00Z</dcterms:modified>
  <cp:category/>
  <cp:version/>
  <cp:contentType/>
  <cp:contentStatus/>
</cp:coreProperties>
</file>