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3720" activeTab="0"/>
  </bookViews>
  <sheets>
    <sheet name="Rekapitulace" sheetId="1" r:id="rId1"/>
    <sheet name="101" sheetId="2" r:id="rId2"/>
    <sheet name="401" sheetId="3" r:id="rId3"/>
  </sheets>
  <definedNames>
    <definedName name="_xlnm.Print_Titles" localSheetId="1">'101'!$1:$7</definedName>
    <definedName name="_xlnm.Print_Titles" localSheetId="2">'401'!$1:$7</definedName>
  </definedNames>
  <calcPr fullCalcOnLoad="1"/>
</workbook>
</file>

<file path=xl/sharedStrings.xml><?xml version="1.0" encoding="utf-8"?>
<sst xmlns="http://schemas.openxmlformats.org/spreadsheetml/2006/main" count="1473" uniqueCount="462">
  <si>
    <t>Soupis objektů s DPH</t>
  </si>
  <si>
    <t>Stavba: 20-122 - Souvislá údržba po opravách IS, MK - Ondříčkova, Hálkova, Heydukova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</si>
  <si>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</si>
  <si>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</si>
  <si>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</si>
  <si>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</si>
  <si>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</si>
  <si>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</si>
  <si>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</si>
  <si>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</si>
  <si>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</si>
  <si>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</si>
  <si>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</si>
  <si>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</si>
  <si>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20-122</t>
  </si>
  <si>
    <t>Souvislá údržba po opravách IS, MK - Ondříčkova, Hálkova, Heydukova</t>
  </si>
  <si>
    <t>O</t>
  </si>
  <si>
    <t>Rozpočet:</t>
  </si>
  <si>
    <t>0,00</t>
  </si>
  <si>
    <t>15,00</t>
  </si>
  <si>
    <t>21,00</t>
  </si>
  <si>
    <t>2</t>
  </si>
  <si>
    <t>3</t>
  </si>
  <si>
    <t>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</si>
  <si>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</si>
  <si>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</si>
  <si>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</si>
  <si>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</si>
  <si>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</si>
  <si>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</si>
  <si>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</si>
  <si>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</si>
  <si>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</si>
  <si>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</si>
  <si>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</si>
  <si>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</si>
  <si>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</si>
  <si>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</si>
  <si>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</si>
  <si>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</si>
  <si>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</si>
  <si>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</si>
  <si>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</si>
  <si>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</si>
  <si>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</si>
  <si>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</si>
  <si>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/>
  </si>
  <si>
    <t>POPLATKY ZA SKLÁDKU</t>
  </si>
  <si>
    <t>M3</t>
  </si>
  <si>
    <t>PP</t>
  </si>
  <si>
    <t>zemina</t>
  </si>
  <si>
    <t>VV</t>
  </si>
  <si>
    <t>92,2-6,5=85,70 [A]</t>
  </si>
  <si>
    <t>014102</t>
  </si>
  <si>
    <t>T</t>
  </si>
  <si>
    <t>vybourané hmoty</t>
  </si>
  <si>
    <t>z pol.č. 113438 (bez asfalt.souvrství): 803,5m3*1,8t/m3=1 446,30 [A] 
z pol.č. 113488: 2,50m3*2,4t/m3=6,00 [B] 
z pol.č. 113528: 18m*0,10t/m=1,80 [C] 
z pol.č. 96687: 8ks*0,3t/ks=2,40 [D] 
Celkem: A+B+C+D=1 456,50 [E]</t>
  </si>
  <si>
    <t>02720</t>
  </si>
  <si>
    <t>POMOC PRÁCE ZŘÍZ NEBO ZAJIŠŤ REGULACI A OCHRANU DOPRAVY</t>
  </si>
  <si>
    <t>KPL</t>
  </si>
  <si>
    <t>dopravní opatření po dobu stavby - zřízení, přesun, údržba demontáž</t>
  </si>
  <si>
    <t>02910</t>
  </si>
  <si>
    <t>a</t>
  </si>
  <si>
    <t>OSTATNÍ POŽADAVKY - ZEMĚMĚŘIČSKÁ MĚŘENÍ</t>
  </si>
  <si>
    <t>ZAMĚŘENÍ SKUTEČNÉHO PROVEDENÍ STAVBY</t>
  </si>
  <si>
    <t>b</t>
  </si>
  <si>
    <t>GEODETICKÉ PRÁCE STAVBY, VYTYČENÍ STAVBY</t>
  </si>
  <si>
    <t>02943</t>
  </si>
  <si>
    <t>OSTATNÍ POŽADAVKY - VYPRACOVÁNÍ RDS</t>
  </si>
  <si>
    <t>Realizační dokumentace stavby (dále jen „RDS“) dle kap. 10 Směrnice pro dokumentaci staveb pozemních komunikací (SDS PK) (8/2017), vč. dodatku č. 1 (04/2018) - Realizační dokumentace stavby (RDS) v rozsahu dle kap. 4 Technických kvalitativních podmínek pro dokumentaci staveb pozemních komunikací (TKP-D) (8/2006), odst. 4.3.5 RDS. Součástí je předání dokumentace v tištěné podobě a předání 1 x v elektronické podobě (rozsah a uspořádání odpovídající podobě tištěné) v uzavřeném (PDF) a otevřeném formátu (DWG, XLS, DOC, apod.).</t>
  </si>
  <si>
    <t>7</t>
  </si>
  <si>
    <t>02944</t>
  </si>
  <si>
    <t>OSTAT POŽADAVKY - DOKUMENTACE SKUTEČ PROVEDENÍ V DIGIT FORMĚ</t>
  </si>
  <si>
    <t>8</t>
  </si>
  <si>
    <t>03100</t>
  </si>
  <si>
    <t>ZAŘÍZENÍ STAVENIŠTĚ - ZŘÍZENÍ, PROVOZ, DEMONTÁŽ</t>
  </si>
  <si>
    <t>Kompletní zařízení staveniště pro celou stavbu  včetně zajištění potřebných povolení a rozhodnutí.   
Položka zahrnuje náklady spojené s:    
oplocení a ohrazení staveniště   
prostory pro skladování a manipulaci    
osvětlení prostoru pracoviště   
staveništní přípojky    
zajištění dodávky elektrické energie, rozvody médií po stavbě    
zajištění případných odstávek a náhradního zásobování po dobu odstávky   
kancelářské plochy pro potřeby zhotovitele, technického dozoru stavby a zástupců investora,   
sociální zařízení,   
zajištění skladovacích ploch a prostor pro potřeby stavby   
čerpání vody   
Náklady spojené se záborem veřejného prostranství 
Náklady za spotřebované energie a zásobování    
Zajištění údržby veřejných komunikací a komunikací pro pěší v průběhu celé stavby, včetně případné zimní údržby"</t>
  </si>
  <si>
    <t>Zemní práce</t>
  </si>
  <si>
    <t>113438</t>
  </si>
  <si>
    <t>ODSTRAN KRYTU ZPEVNĚNÝCH PLOCH S ASFALT POJIVEM VČET PODKLADU, ODVOZ DO 20KM</t>
  </si>
  <si>
    <t>vozovky: 2450,0*0,45+450,0*0,25+20,0*0,45=1 224,00 [A] 
chodníky: 640,0*0,25+30,0*0,25=167,50 [B] 
odpočet frézování: -588,0m3=- 588,00 [C] 
Celkem: A+B+C=803,50 [D]</t>
  </si>
  <si>
    <t>113488</t>
  </si>
  <si>
    <t>ODSTRANĚNÍ KRYTU ZPEVNĚNÝCH PLOCH Z DLAŽDIC VČETNĚ PODKLADU, ODVOZ DO 20KM</t>
  </si>
  <si>
    <t>kryt zámková dlažba</t>
  </si>
  <si>
    <t>10,0m2*0,25=2,50 [A]</t>
  </si>
  <si>
    <t>11</t>
  </si>
  <si>
    <t>113528</t>
  </si>
  <si>
    <t>ODSTRANĚNÍ CHODNÍKOVÝCH A SILNIČNÍCH OBRUBNÍKŮ BETONOVÝCH, ODVOZ DO 20KM</t>
  </si>
  <si>
    <t>M</t>
  </si>
  <si>
    <t>10,0+8,0=18,00 [A]</t>
  </si>
  <si>
    <t>12</t>
  </si>
  <si>
    <t>11353</t>
  </si>
  <si>
    <t>ODSTRANĚNÍ CHODNÍKOVÝCH KAMENNÝCH OBRUBNÍKŮ</t>
  </si>
  <si>
    <t>OČIŠTĚNÍ A DEPONOVÁNÍ PRO ZPĚTNÉ POUŽITÍ</t>
  </si>
  <si>
    <t>obruby š. 300mm: 525,0=525,00 [A] 
obruby š. 250mm: 60,0=60,00 [B] 
Celkem: A+B=585,00 [C]</t>
  </si>
  <si>
    <t>13</t>
  </si>
  <si>
    <t>113534</t>
  </si>
  <si>
    <t>ODSTRANĚNÍ CHODNÍKOVÝCH KAMENNÝCH OBRUBNÍKŮ, ODVOZ DO 5KM</t>
  </si>
  <si>
    <t>ODVOZ NA DEPONII INVESTORA</t>
  </si>
  <si>
    <t>obruby š. 300mm: 700,0-525,0=175,00 [A]</t>
  </si>
  <si>
    <t>14</t>
  </si>
  <si>
    <t>11354</t>
  </si>
  <si>
    <t>ODSTRANĚNÍ OBRUB Z KRAJNÍKŮ</t>
  </si>
  <si>
    <t>kamenné krajníky: 60,0=60,00 [A]</t>
  </si>
  <si>
    <t>15</t>
  </si>
  <si>
    <t>113544</t>
  </si>
  <si>
    <t>ODSTRANĚNÍ OBRUB Z KRAJNÍKŮ, ODVOZ DO 5KM</t>
  </si>
  <si>
    <t>kamenné krajníky: 75,0-60,0=15,00 [A]</t>
  </si>
  <si>
    <t>16</t>
  </si>
  <si>
    <t>113554</t>
  </si>
  <si>
    <t>ODSTRANĚNÍ OBRUB Z DLAŽEBNÍCH KOSTEK JEDNODUCHÝCH, ODVOZ DO 5KM</t>
  </si>
  <si>
    <t>17</t>
  </si>
  <si>
    <t>113728</t>
  </si>
  <si>
    <t>FRÉZOVÁNÍ ZPEVNĚNÝCH PLOCH ASFALTOVÝCH, ODVOZ DO 20KM</t>
  </si>
  <si>
    <t>materiál bude nabídnut k recyklaci (bez skládkovného), mocnost živice převzata z diagnostiky "Zjištění skladby vozovek" 
včetně odvozu</t>
  </si>
  <si>
    <t>Ondříčkova: 1800,0m2*0,210=378,00 [A] 
Heydukova: 650,0m2*0,24=156,00 [B] 
Hálkova: 450,0m2*0,12=54,00 [C] 
Celkem: A+B+C=588,00 [D]</t>
  </si>
  <si>
    <t>18</t>
  </si>
  <si>
    <t>11372E</t>
  </si>
  <si>
    <t>FRÉZOVÁNÍ ZPEVNĚNÝCH PLOCH ASFALT DROBNÝCH OPRAV A PLOŠ ROZPADŮ DO 500M2</t>
  </si>
  <si>
    <t>stupňovité napojení živičných vrstev na stáv. vozovky 
(5,50+35,0+5,0)*2,0*0,04=3,64 [A] 
(5,50+35,0+5,0)*1,0*0,07=3,19 [B] 
Celkem: A+B=6,83 [C]</t>
  </si>
  <si>
    <t>19</t>
  </si>
  <si>
    <t>122738</t>
  </si>
  <si>
    <t>ODKOPÁVKY A PROKOPÁVKY OBECNÉ TŘ. I, ODVOZ DO 20KM</t>
  </si>
  <si>
    <t>5,50*průřez 0,4m2=2,20 [A]</t>
  </si>
  <si>
    <t>20</t>
  </si>
  <si>
    <t>125738</t>
  </si>
  <si>
    <t>VYKOPÁVKY ZE ZEMNÍKŮ A SKLÁDEK TŘ. I, ODVOZ DO 20KM</t>
  </si>
  <si>
    <t>nákup a doprava zeminy vhodné pro sadové úpravy (humózní)</t>
  </si>
  <si>
    <t>21</t>
  </si>
  <si>
    <t>13273</t>
  </si>
  <si>
    <t>HLOUBENÍ RÝH ŠÍŘ DO 2M PAŽ I NEPAŽ TŘ. I</t>
  </si>
  <si>
    <t>kanalizační přípojky: 60,0*1,0*1,50=90,00 [A]</t>
  </si>
  <si>
    <t>22</t>
  </si>
  <si>
    <t>ruční odkrytí kabelů IS pro osazení chrániček</t>
  </si>
  <si>
    <t>20,0*0,50*0,50=5,00 [A]</t>
  </si>
  <si>
    <t>23</t>
  </si>
  <si>
    <t>17120</t>
  </si>
  <si>
    <t>ULOŽENÍ SYPANINY DO NÁSYPŮ A NA SKLÁDKY BEZ ZHUTNĚNÍ</t>
  </si>
  <si>
    <t>z pol.č. 13273a: 90,0m3=90,00 [A] 
z pol.č. 122738: 2,2m3=2,20 [B] 
Celkem: A+B=92,20 [C]</t>
  </si>
  <si>
    <t>24</t>
  </si>
  <si>
    <t>17380</t>
  </si>
  <si>
    <t>ZEMNÍ KRAJNICE A DOSYPÁVKY Z NAKUPOVANÝCH MATERIÁLŮ</t>
  </si>
  <si>
    <t>podél vozovek za obrubou: 5,0m3=5,00 [A] 
záhon: 10,0m2*0,15=1,50 [B] 
Celkem: A+B=6,50 [C]</t>
  </si>
  <si>
    <t>25</t>
  </si>
  <si>
    <t>17411</t>
  </si>
  <si>
    <t>ZÁSYP JAM A RÝH ZEMINOU SE ZHUTNĚNÍM</t>
  </si>
  <si>
    <t>z pol.č. 13273b: 5=5,00 [A]</t>
  </si>
  <si>
    <t>26</t>
  </si>
  <si>
    <t>17481</t>
  </si>
  <si>
    <t>ZÁSYP JAM A RÝH Z NAKUPOVANÝCH MATERIÁLŮ</t>
  </si>
  <si>
    <t>nesedavá zemina nebo štěrk 5-32 mm</t>
  </si>
  <si>
    <t>kanalizační přípojky: 60,0*1,0*(1,50-0,45-0,15)=54,00 [A]</t>
  </si>
  <si>
    <t>27</t>
  </si>
  <si>
    <t>17581</t>
  </si>
  <si>
    <t>OBSYP POTRUBÍ A OBJEKTŮ Z NAKUPOVANÝCH MATERIÁLŮ</t>
  </si>
  <si>
    <t>těžené kamenivo fr. 0-4</t>
  </si>
  <si>
    <t>kanalizační přípojky: 60,0*1,0*0,45=27,00 [A]</t>
  </si>
  <si>
    <t>28</t>
  </si>
  <si>
    <t>17680</t>
  </si>
  <si>
    <t>VÝPLNĚ Z NAKUPOVANÝCH MATERIÁLŮ</t>
  </si>
  <si>
    <t>5,50*průřez 0,30m2=1,65 [A]</t>
  </si>
  <si>
    <t>29</t>
  </si>
  <si>
    <t>18110</t>
  </si>
  <si>
    <t>ÚPRAVA PLÁNĚ SE ZHUTNĚNÍM V HORNINĚ TŘ. I</t>
  </si>
  <si>
    <t>M2</t>
  </si>
  <si>
    <t>1600,0+620,0+640,0+100,0+420,0+(886,0*0,20)+75,0+150,0+(10,0+30,0+20,0)=3 842,20 [A]</t>
  </si>
  <si>
    <t>30</t>
  </si>
  <si>
    <t>18214</t>
  </si>
  <si>
    <t>ÚPRAVA POVRCHŮ SROVNÁNÍM ÚZEMÍ V TL DO 0,25M</t>
  </si>
  <si>
    <t>terénní úpravy a svahy</t>
  </si>
  <si>
    <t>31</t>
  </si>
  <si>
    <t>18221</t>
  </si>
  <si>
    <t>ROZPROSTŘENÍ ORNICE VE SVAHU V TL DO 0,10M</t>
  </si>
  <si>
    <t>32</t>
  </si>
  <si>
    <t>18231</t>
  </si>
  <si>
    <t>ROZPROSTŘENÍ ORNICE V ROVINĚ V TL DO 0,10M</t>
  </si>
  <si>
    <t>33</t>
  </si>
  <si>
    <t>18241</t>
  </si>
  <si>
    <t>ZALOŽENÍ TRÁVNÍKU RUČNÍM VÝSEVEM</t>
  </si>
  <si>
    <t>34</t>
  </si>
  <si>
    <t>18481</t>
  </si>
  <si>
    <t>A</t>
  </si>
  <si>
    <t>OCHRANA STROMŮ BEDNĚNÍM</t>
  </si>
  <si>
    <t>KUS</t>
  </si>
  <si>
    <t>+ OCHRÁNĚNÍ KOŘENOVÉHO SYSTÉMU  
PO DOBU STAVBY</t>
  </si>
  <si>
    <t>Základy</t>
  </si>
  <si>
    <t>35</t>
  </si>
  <si>
    <t>21263</t>
  </si>
  <si>
    <t>TRATIVODY KOMPLET Z TRUB Z PLAST HMOT DN DO 150MM</t>
  </si>
  <si>
    <t>36</t>
  </si>
  <si>
    <t>21361</t>
  </si>
  <si>
    <t>DRENÁŽNÍ VRSTVY Z GEOTEXTILIE</t>
  </si>
  <si>
    <t>záhon: 12,0m2=12,00 [A]</t>
  </si>
  <si>
    <t>Svislé konstrukce</t>
  </si>
  <si>
    <t>37</t>
  </si>
  <si>
    <t>31119</t>
  </si>
  <si>
    <t>ZDI A STĚNY PODPĚR A VOLNÉ Z DÍLCŮ KAMENNÝCH</t>
  </si>
  <si>
    <t>povrchová úprava brokováním 
podléhá schválení zástupce investora - kancelář architektury města Liberce</t>
  </si>
  <si>
    <t>kamenná lavice výška 400 šířka 400: 5,50*0,4*0,4=0,88 [A] 
kamenný podstavec - příprava na pítko: 1,0m3=1,00 [B] 
Celkem: A+B=1,88 [C]</t>
  </si>
  <si>
    <t>Vodorovné konstrukce</t>
  </si>
  <si>
    <t>38</t>
  </si>
  <si>
    <t>45157</t>
  </si>
  <si>
    <t>PODKLADNÍ A VÝPLŇOVÉ VRSTVY Z KAMENIVA TĚŽENÉHO</t>
  </si>
  <si>
    <t>kanalizační přípojky: 60,0*1,0*0,15=9,00 [A]</t>
  </si>
  <si>
    <t>39</t>
  </si>
  <si>
    <t>říční štěrk praný - kamenivo fr. 16-22 (kačírek)</t>
  </si>
  <si>
    <t>záhon: 10,0m2*0,10=1,00 [A]</t>
  </si>
  <si>
    <t>Komunikace</t>
  </si>
  <si>
    <t>40</t>
  </si>
  <si>
    <t>56330</t>
  </si>
  <si>
    <t>VOZOVKOVÉ VRSTVY ZE ŠTĚRKODRTI</t>
  </si>
  <si>
    <t>třída a frakce dle PD</t>
  </si>
  <si>
    <t>vozovky živičné: 1600,0m2*(0,19+0,15)=544,00 [A] 
vozovky dlážděné: 620,0m2*(0,15+0,15)=186,00 [B] 
chodníky dl.: 698,0m2*0,15=104,70 [C] 
sjezdy dl.: 142,0m2*0,25=35,50 [D] 
chodníky asf.: 362,0m2*0,15=54,30 [E] 
rozš.kčních vrstev: 886,0*0,20*prům.tl 0,10=17,72 [F] 
štěrkové pl.: 75,0m2*(0,2+0,2)=30,00 [G] 
ost. zpev.pl.: 150,0m2*0,15=22,50 [H] 
obnova ploch nad rýhou VO: 20,0*(0,19+0,15)=6,80 [I] 
sjezdy štěrk: 10,0m2*(0,15+0,10)=2,50 [J] 
Celkem: A+B+C+D+E+F+G+H+I+J=1 004,02 [K]</t>
  </si>
  <si>
    <t>41</t>
  </si>
  <si>
    <t>56360</t>
  </si>
  <si>
    <t>VOZOVKOVÉ VRSTVY Z RECYKLOVANÉHO MATERIÁLU</t>
  </si>
  <si>
    <t>z recyklovaných asfaltových směsí</t>
  </si>
  <si>
    <t>chodníky asf.: 362,0m2*0,05=18,10 [A]</t>
  </si>
  <si>
    <t>42</t>
  </si>
  <si>
    <t>572213</t>
  </si>
  <si>
    <t>SPOJOVACÍ POSTŘIK Z EMULZE DO 0,5KG/M2</t>
  </si>
  <si>
    <t>stupňovité napojení živičných vrstev na stáv. vozovky 
(5,50+35,0+5,0)*2,0=91,00 [A] 
(5,50+35,0+5,0)*1,0=45,50 [B] 
vozovky živičné: 1600,0m2=1 600,00 [C] 
chodníky asf.: 362,0m2=362,00 [D] 
obnova ploch nad rýhou VO: 20,0=20,00 [E] 
Celkem: A+B+C+D+E=2 118,50 [F]</t>
  </si>
  <si>
    <t>43</t>
  </si>
  <si>
    <t>574A01</t>
  </si>
  <si>
    <t>ASFALTOVÝ BETON PRO OBRUSNÉ VRSTVY ACO 8</t>
  </si>
  <si>
    <t>44</t>
  </si>
  <si>
    <t>574A04</t>
  </si>
  <si>
    <t>ASFALTOVÝ BETON PRO OBRUSNÉ VRSTVY ACO 11+, 11S</t>
  </si>
  <si>
    <t>stupňovité napojení živičných vrstev na stáv. vozovky 
(5,50+35,0+5,0)*2,0*0,04=3,64 [B] 
vozovky živičné: 1600,0m2*0,04=64,00 [C] 
obnova ploch nad rýhou VO: 20,0m2=20,00 [D] 
Celkem: B+C+D=87,64 [E]</t>
  </si>
  <si>
    <t>45</t>
  </si>
  <si>
    <t>574E06</t>
  </si>
  <si>
    <t>ASFALTOVÝ BETON PRO PODKLADNÍ VRSTVY ACP 16+, 16S</t>
  </si>
  <si>
    <t>stupňovité napojení živičných vrstev na stáv. vozovky 
(5,50+35,0+5,0)*1,0*0,07=3,19 [A] 
vozovky živičné: 1600,0m2*0,07=112,00 [B] 
obnova ploch nad rýhou VO: 20,0m2=20,00 [C] 
Celkem: A+B+C=135,19 [D]</t>
  </si>
  <si>
    <t>46</t>
  </si>
  <si>
    <t>58221</t>
  </si>
  <si>
    <t>DLÁŽDĚNÉ KRYTY Z DROBNÝCH KOSTEK DO LOŽE Z KAMENIVA</t>
  </si>
  <si>
    <t>nová dlažba - nákup, vč. dopravy na stavbu 
štípaná kostka  drobná (100/100mm), tmavá šedá, včetně lože a spárování dlažby (kamenivo) 
kámen: Liberecká žula "tmavá šedá" altern. syenit 
Druh a provedení kamenné dlažby drobné tmavé bude před realizací schváleno zástupcem investora</t>
  </si>
  <si>
    <t>křižovatkové a parkovací plochy: 620,0m2=620,00 [A]</t>
  </si>
  <si>
    <t>47</t>
  </si>
  <si>
    <t>582312</t>
  </si>
  <si>
    <t>DLÁŽDĚNÉ KRYTY Z MOZAIK KOSTEK VÍCEBAREVNÝCH DO LOŽE Z KAMENIVA</t>
  </si>
  <si>
    <t>"nová dlažba - nákup, vč. dopravy na stavbu  
vč.lože a spárování (kamenivo)  
kámen: Liberecká žula ""šedá"" altern. syenit  
Druh a provedení kamenné mozaiky vícebarevné bude před realizací schváleno zástupcem investora."</t>
  </si>
  <si>
    <t>stáv. chodník v ul. Vítězná - doplnění 3,0=3,00 [A]  
chodník dl.: 698,0-(17+13) =668,00 [B] 
sjezdy dl.: 142,0-(23+17)=102,00 [C] 
ost. zpev.pl.: 150,0=150,00 [D] 
Celkem: A+B+C+D=923,00 [E]</t>
  </si>
  <si>
    <t>48</t>
  </si>
  <si>
    <t>58241</t>
  </si>
  <si>
    <t>DLÁŽDĚNÉ KRYTY Z KAMEN DESEK DO LOŽE Z KAMENIVA</t>
  </si>
  <si>
    <t>hladké příložné desky š. min. 250mm, šedé</t>
  </si>
  <si>
    <t>stáv. chodník v ul. Vítězná - doplnění 0,5=0,50 [A] 
chodník dl.: 13=13,00 [B] 
sjezdy dl: 17=17,00 [C] 
vodící pás přechodu: 4,7=4,70 [D] 
Celkem: A+B+C+D=35,20 [E]</t>
  </si>
  <si>
    <t>49</t>
  </si>
  <si>
    <t>58271</t>
  </si>
  <si>
    <t>DLÁŽDĚNÉ KRYTY Z DESEK Z KONGLOMER KAMENE DO LOŽE Z KAMENIVA</t>
  </si>
  <si>
    <t>hmatová dlažba (varovné a signální pásy, vodící pásy) z umělého kamene (kompozit)  kontrastní barvy, bílá</t>
  </si>
  <si>
    <t>varovné a signální pásy 
stáv. chodník v ul. Vítězná - doplnění 1,0=1,00 [A] 
chodník dl.: 17,0=17,00 [B] 
sjezdy dl: 23,0=23,00 [C] 
chodník živice: 1,5=1,50 [D] 
vodící pás přechodu: 1,05=1,05 [E] 
Celkem: A+B+C+D+E=43,55 [F]</t>
  </si>
  <si>
    <t>50</t>
  </si>
  <si>
    <t>587203</t>
  </si>
  <si>
    <t>PŘEDLÁŽDĚNÍ KRYTU Z MOZAIKOVÝCH KOSTEK</t>
  </si>
  <si>
    <t>stáv. chodník v ul. Vítězná v prostoru napojení, včetně hmatové dlažby</t>
  </si>
  <si>
    <t>51</t>
  </si>
  <si>
    <t>58920</t>
  </si>
  <si>
    <t>VÝPLŇ SPAR MODIFIKOVANÝM ASFALTEM</t>
  </si>
  <si>
    <t>Přidružená stavební výroba</t>
  </si>
  <si>
    <t>52</t>
  </si>
  <si>
    <t>711117</t>
  </si>
  <si>
    <t>IZOLACE BĚŽNÝCH KONSTRUKCÍ PROTI ZEMNÍ VLHKOSTI Z PE FÓLIÍ</t>
  </si>
  <si>
    <t>izolační pás mezi chodníkem a svislou konstrukcí přilehlých objektů (budovy, ploty) 
včetně systémové lišty</t>
  </si>
  <si>
    <t>500,0*1,0=500,00 [A]</t>
  </si>
  <si>
    <t>Potrubí</t>
  </si>
  <si>
    <t>53</t>
  </si>
  <si>
    <t>86644</t>
  </si>
  <si>
    <t>CHRÁNIČKY Z TRUB OCELOVÝCH DN DO 250MM</t>
  </si>
  <si>
    <t>včetně nasunutí na stávající trasy - plyn 
čerpáno dle skutečné potřeby na základě skutečných tras IS</t>
  </si>
  <si>
    <t>10,0=10,00 [A]</t>
  </si>
  <si>
    <t>54</t>
  </si>
  <si>
    <t>87113</t>
  </si>
  <si>
    <t>POTRUBÍ Z TRUB PLAST TLAK HRDL DN DO 25MM (1")</t>
  </si>
  <si>
    <t>včetně zaslepení na konci přípojky</t>
  </si>
  <si>
    <t>vodovodní přípojka - příprava na pítko: 2,0=2,00 [A]</t>
  </si>
  <si>
    <t>55</t>
  </si>
  <si>
    <t>87433</t>
  </si>
  <si>
    <t>POTRUBÍ Z TRUB PLASTOVÝCH ODPADNÍCH DN DO 150MM</t>
  </si>
  <si>
    <t>včetně napojení na stávající kanalizační potrubí nebo šachtu</t>
  </si>
  <si>
    <t>kanalizační přípojky: 60,0=60,00 [A]</t>
  </si>
  <si>
    <t>56</t>
  </si>
  <si>
    <t>87715</t>
  </si>
  <si>
    <t>CHRÁNIČKY PŮLENÉ Z TRUB PLAST DN DO 50MM</t>
  </si>
  <si>
    <t>včetně nasunutí na stávající kabelové trasy 
čerpáno dle skutečné potřeby na základě skutečných tras IS</t>
  </si>
  <si>
    <t>10=10,00 [A]</t>
  </si>
  <si>
    <t>57</t>
  </si>
  <si>
    <t>891815</t>
  </si>
  <si>
    <t>NAVRTÁVACÍ PASY DN DO 50MM</t>
  </si>
  <si>
    <t>vodovodní přípojka - příprava na pítko:</t>
  </si>
  <si>
    <t>58</t>
  </si>
  <si>
    <t>891915</t>
  </si>
  <si>
    <t>ZEMNÍ SOUPRAVY DN DO 50MM S POKLOPEM</t>
  </si>
  <si>
    <t>59</t>
  </si>
  <si>
    <t>89712</t>
  </si>
  <si>
    <t>VPUSŤ KANALIZAČNÍ ULIČNÍ KOMPLETNÍ Z BETONOVÝCH DÍLCŮ</t>
  </si>
  <si>
    <t>TYPOVÁ UILNIČNÍ VPUST, SE SBĚRNÝM KOŠEM A KALOVÝM PROSTOREM, LITIN.MŘÍŽÍ, tř.zat. min. D 400 
VČETNĚ ZEMNÍCH PRACÍ, VČETNĚ LOŽNÝCH A PODKLADNÍCH VRSTEV</t>
  </si>
  <si>
    <t>60</t>
  </si>
  <si>
    <t>89921</t>
  </si>
  <si>
    <t>VÝŠKOVÁ ÚPRAVA POKLOPŮ</t>
  </si>
  <si>
    <t>61</t>
  </si>
  <si>
    <t>89923</t>
  </si>
  <si>
    <t>VÝŠKOVÁ ÚPRAVA KRYCÍCH HRNCŮ</t>
  </si>
  <si>
    <t>12+10=22,00 [A]</t>
  </si>
  <si>
    <t>Ostatní konstrukce a práce</t>
  </si>
  <si>
    <t>62</t>
  </si>
  <si>
    <t>9111A3</t>
  </si>
  <si>
    <t>ZÁBRADLÍ SILNIČNÍ S VODOR MADLY - DEMONTÁŽ S PŘESUNEM</t>
  </si>
  <si>
    <t>včetně odvozu na skládku a likvidace suti</t>
  </si>
  <si>
    <t>63</t>
  </si>
  <si>
    <t>914121</t>
  </si>
  <si>
    <t>DOPRAVNÍ ZNAČKY ZÁKLADNÍ VELIKOSTI OCELOVÉ FÓLIE TŘ 1 - DODÁVKA A MONTÁŽ</t>
  </si>
  <si>
    <t>64</t>
  </si>
  <si>
    <t>914122</t>
  </si>
  <si>
    <t>DOPRAVNÍ ZNAČKY ZÁKLADNÍ VELIKOSTI OCELOVÉ FÓLIE TŘ 1 - MONTÁŽ S PŘEMÍSTĚNÍM</t>
  </si>
  <si>
    <t>65</t>
  </si>
  <si>
    <t>914123</t>
  </si>
  <si>
    <t>DOPRAVNÍ ZNAČKY ZÁKLADNÍ VELIKOSTI OCELOVÉ FÓLIE TŘ 1 - DEMONTÁŽ</t>
  </si>
  <si>
    <t>odvoz do depozitu investora</t>
  </si>
  <si>
    <t>66</t>
  </si>
  <si>
    <t>914913</t>
  </si>
  <si>
    <t>SLOUPKY A STOJKY DZ Z OCEL TRUBEK ZABETON DEMONTÁŽ</t>
  </si>
  <si>
    <t>67</t>
  </si>
  <si>
    <t>914921</t>
  </si>
  <si>
    <t>SLOUPKY A STOJKY DOPRAVNÍCH ZNAČEK Z OCEL TRUBEK DO PATKY - DODÁVKA A MONTÁŽ</t>
  </si>
  <si>
    <t>68</t>
  </si>
  <si>
    <t>915111</t>
  </si>
  <si>
    <t>VODOROVNÉ DOPRAVNÍ ZNAČENÍ BARVOU HLADKÉ - DODÁVKA A POKLÁDKA</t>
  </si>
  <si>
    <t>260,0*0,125=32,50 [A] 
25,0*0,25=6,25 [B] 
Celkem: A+B=38,75 [C]</t>
  </si>
  <si>
    <t>69</t>
  </si>
  <si>
    <t>917211</t>
  </si>
  <si>
    <t>ZÁHONOVÉ OBRUBY Z BETONOVÝCH OBRUBNÍKŮ ŠÍŘ 50MM</t>
  </si>
  <si>
    <t>do zavlhlé betonové směsi tl. 80-100mm C 20/25-XF3</t>
  </si>
  <si>
    <t>70</t>
  </si>
  <si>
    <t>917424</t>
  </si>
  <si>
    <t>CHODNÍKOVÉ OBRUBY Z KAMENNÝCH OBRUBNÍKŮ ŠÍŘ 150MM</t>
  </si>
  <si>
    <t>obruba kamenná řezaná 150x250mm 
do zavlhlé betonové směsi C20/25 - XF3</t>
  </si>
  <si>
    <t>trasa A - úsek podél opěrné zdi: 166,0=166,00 [A]</t>
  </si>
  <si>
    <t>71</t>
  </si>
  <si>
    <t>917426</t>
  </si>
  <si>
    <t>CHODNÍKOVÉ OBRUBY Z KAMENNÝCH OBRUBNÍKŮ ŠÍŘ 250MM</t>
  </si>
  <si>
    <t>bez nákupu - použití stáv.obrub z deponie 
do zavlhlé betonové směsi C20/25 - XF3</t>
  </si>
  <si>
    <t>72</t>
  </si>
  <si>
    <t>obruba kamenná řezaná 250x250mm 
do zavlhlé betonové směsi C20/25 - XF3</t>
  </si>
  <si>
    <t>73</t>
  </si>
  <si>
    <t>917427</t>
  </si>
  <si>
    <t>CHODNÍKOVÉ OBRUBY Z KAMENNÝCH OBRUBNÍKŮ ŠÍŘ 300MM</t>
  </si>
  <si>
    <t>74</t>
  </si>
  <si>
    <t>91743</t>
  </si>
  <si>
    <t>CHODNÍKOVÉ OBRUBY Z KAMENNÝCH KRAJNÍKŮ</t>
  </si>
  <si>
    <t>75</t>
  </si>
  <si>
    <t>100x200mm, do zavlhlé betonové směsi C20/25 - XF3</t>
  </si>
  <si>
    <t>76</t>
  </si>
  <si>
    <t>91744</t>
  </si>
  <si>
    <t>CHODNÍK OBRUBY Z KAMEN ŘEZANÝCH STUPŇŮ</t>
  </si>
  <si>
    <t>obruba kamenná řezaná 250x250mm se zkosenou hranou 45°, výšky 100mm 
do zavlhlé betonové směsi C20/25 - XF3</t>
  </si>
  <si>
    <t>atyp. obruba: 2*10,0=20,00 [A]</t>
  </si>
  <si>
    <t>77</t>
  </si>
  <si>
    <t>919112</t>
  </si>
  <si>
    <t>ŘEZÁNÍ ASFALTOVÉHO KRYTU VOZOVEK TL DO 100MM</t>
  </si>
  <si>
    <t>78</t>
  </si>
  <si>
    <t>966842</t>
  </si>
  <si>
    <t>ODSTRANĚNÍ OPLOCENÍ Z DRÁT PLETIVA</t>
  </si>
  <si>
    <t>komplet včetně sloupků, vrat, branek, základ. patek 
včetně odvozu na skládku a likvidace suti</t>
  </si>
  <si>
    <t>79</t>
  </si>
  <si>
    <t>96687</t>
  </si>
  <si>
    <t>VYBOURÁNÍ ULIČNÍCH VPUSTÍ KOMPLETNÍCH</t>
  </si>
  <si>
    <t>včetně odvozu na skládku</t>
  </si>
  <si>
    <t>80</t>
  </si>
  <si>
    <t>R91701</t>
  </si>
  <si>
    <t>ZÁHONOVÉ OBRUBY Z OCELI</t>
  </si>
  <si>
    <t>Ocelová obruba - pásnice 6 × 100 mm + fixační ocel.trny  
altern. ocelová samofixační obruba</t>
  </si>
  <si>
    <t>401</t>
  </si>
  <si>
    <t>VEŘEJNÉ OSVĚTLENÍ</t>
  </si>
  <si>
    <t>001</t>
  </si>
  <si>
    <t>Demontáž stožáru VO vč. základu</t>
  </si>
  <si>
    <t>002</t>
  </si>
  <si>
    <t>Demontáž stávajícho svítidla</t>
  </si>
  <si>
    <t>003</t>
  </si>
  <si>
    <t>Demontáž zemního kabelového vedení VO</t>
  </si>
  <si>
    <t>004</t>
  </si>
  <si>
    <t>Stožár kónický vetknutý výška 6M, 125/60MM, lakovaný RAL 7022, výška počítána od úrovně cHODníku ke svítidlu</t>
  </si>
  <si>
    <t>005</t>
  </si>
  <si>
    <t>Stožár kónický vetknutý výška 7m, 125/60mm, lakovaný RAL 7022, výška počítána od úrovně chodníku ke svítidlu</t>
  </si>
  <si>
    <t>006</t>
  </si>
  <si>
    <t>Stožárová svorkovnice 9.16.4, 1x6A</t>
  </si>
  <si>
    <t>007</t>
  </si>
  <si>
    <t>Pouliční VO svítidlo, LED 17,9W, 2500lm, 3000K, Ra70, elektronický programovatelný předřadník s autonomním režimem stmívání, silniční optický systém ST1.0, G3, IP67, IK09, třída ochrany II, tlakově li</t>
  </si>
  <si>
    <t>tý hliník, RAL 9007  
~</t>
  </si>
  <si>
    <t>008</t>
  </si>
  <si>
    <t>Pouliční VO svítidlo, LED 47,9W, 6800lm, 3000K, Ra70, elektronický programovatelný předřadník s autonomním režimem stmívání, silniční optický systém ST1.2, G3, IP67, IK09, třída ochrany II, tlakově li</t>
  </si>
  <si>
    <t>009</t>
  </si>
  <si>
    <t>Rozpojovací pilíř, plastový, 5x sada třífázových odpojovačů válcových pojistek, osadit pojistky 20A</t>
  </si>
  <si>
    <t>010</t>
  </si>
  <si>
    <t>Kabel CYKY 4x10</t>
  </si>
  <si>
    <t>011</t>
  </si>
  <si>
    <t>Kabel CYKY 3x1,5</t>
  </si>
  <si>
    <t>012</t>
  </si>
  <si>
    <t>Zemní kabelová spojka do 4x16</t>
  </si>
  <si>
    <t>013</t>
  </si>
  <si>
    <t>Zemnící pásovina FeZn 30x4</t>
  </si>
  <si>
    <t>014</t>
  </si>
  <si>
    <t>Zemnící drát FeZn 10mm/PVC</t>
  </si>
  <si>
    <t>015</t>
  </si>
  <si>
    <t>Oko na zemnící drát M8</t>
  </si>
  <si>
    <t>016</t>
  </si>
  <si>
    <t>Svorka SK</t>
  </si>
  <si>
    <t>017</t>
  </si>
  <si>
    <t>Chránička KOPOFLEX 50</t>
  </si>
  <si>
    <t>018</t>
  </si>
  <si>
    <t>Chránička KOPODUR 110</t>
  </si>
  <si>
    <t>019</t>
  </si>
  <si>
    <t>Chránička HDPE40</t>
  </si>
  <si>
    <t>020</t>
  </si>
  <si>
    <t>Záslepka HDPE40</t>
  </si>
  <si>
    <t>021</t>
  </si>
  <si>
    <t>Výkop pro betonový základ stožáru</t>
  </si>
  <si>
    <t>022</t>
  </si>
  <si>
    <t>Betonový základ pro stožár s pouzdrem</t>
  </si>
  <si>
    <t>023</t>
  </si>
  <si>
    <t>Výkop pro betonový základ pilíře</t>
  </si>
  <si>
    <t>024</t>
  </si>
  <si>
    <t>Betonový základ pro pilíř</t>
  </si>
  <si>
    <t>025</t>
  </si>
  <si>
    <t>Výkop ruční 30x60</t>
  </si>
  <si>
    <t>026</t>
  </si>
  <si>
    <t>Zához včetně hutnění 30x40</t>
  </si>
  <si>
    <t>027</t>
  </si>
  <si>
    <t>Výkop ruční 50x120</t>
  </si>
  <si>
    <t>028</t>
  </si>
  <si>
    <t>Zához včetně hutnění 50x100</t>
  </si>
  <si>
    <t>029</t>
  </si>
  <si>
    <t>Pískové lože 30x20cm</t>
  </si>
  <si>
    <t>030</t>
  </si>
  <si>
    <t>Provizorní úprava terénu</t>
  </si>
  <si>
    <t>031</t>
  </si>
  <si>
    <t>Spojovací a montážní materiál</t>
  </si>
  <si>
    <t>032</t>
  </si>
  <si>
    <t>Napojení na stávající rozvody</t>
  </si>
  <si>
    <t>033</t>
  </si>
  <si>
    <t>Provizorní přepojení rozvodů VO po dobu stavby</t>
  </si>
  <si>
    <t>034</t>
  </si>
  <si>
    <t>Odvoz a likvidace odpadu</t>
  </si>
  <si>
    <t>035</t>
  </si>
  <si>
    <t>Pronájem plošiny</t>
  </si>
  <si>
    <t>036</t>
  </si>
  <si>
    <t>Pronájem jeřábu</t>
  </si>
  <si>
    <t>037</t>
  </si>
  <si>
    <t>Vytýčení stávajcích sítí, aktualizovaná vyjádření</t>
  </si>
  <si>
    <t>038</t>
  </si>
  <si>
    <t>Geodetické zaměření vč geometrického plánu</t>
  </si>
  <si>
    <t>039</t>
  </si>
  <si>
    <t>Programování předřadníku svítidla</t>
  </si>
  <si>
    <t>040</t>
  </si>
  <si>
    <t>Doprava</t>
  </si>
  <si>
    <t>041</t>
  </si>
  <si>
    <t>Výchozí revize</t>
  </si>
  <si>
    <t>042</t>
  </si>
  <si>
    <t>Koordinace se správci sítí ČEZ, VO, CETIN</t>
  </si>
  <si>
    <t>043</t>
  </si>
  <si>
    <t>Projektová dokumentace skutečného provedení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</si>
</sst>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/>
      <c r="C1" s="1"/>
      <c r="D1" s="1"/>
      <c r="E1" s="1"/>
    </row>
    <row r="2" spans="1:5" ht="12.75" customHeight="1">
      <c r="A2" s="33"/>
      <c r="B2" s="34" t="s">
        <v>0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1</v>
      </c>
      <c r="C4" s="33"/>
      <c r="D4" s="33"/>
      <c r="E4" s="1"/>
    </row>
    <row r="5" spans="1:5" ht="12.75" customHeight="1">
      <c r="A5" s="1"/>
      <c r="B5" s="33" t="s">
        <v>2</v>
      </c>
      <c r="C5" s="33"/>
      <c r="D5" s="33"/>
      <c r="E5" s="1"/>
    </row>
    <row r="6" spans="1:5" ht="12.75" customHeight="1">
      <c r="A6" s="1"/>
      <c r="B6" s="3" t="s">
        <v>3</v>
      </c>
      <c r="C6" s="6">
        <f>SUM(C10:C11)</f>
        <v>0</v>
      </c>
      <c r="D6" s="1"/>
      <c r="E6" s="1"/>
    </row>
    <row r="7" spans="1:5" ht="12.75" customHeight="1">
      <c r="A7" s="1"/>
      <c r="B7" s="3" t="s">
        <v>4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'101'!I3</f>
        <v>0</v>
      </c>
      <c r="D10" s="16">
        <f>'101'!O2</f>
        <v>0</v>
      </c>
      <c r="E10" s="16">
        <f>C10+D10</f>
        <v>0</v>
      </c>
    </row>
    <row r="11" spans="1:5" ht="12.75" customHeight="1">
      <c r="A11" s="15" t="s">
        <v>373</v>
      </c>
      <c r="B11" s="15" t="s">
        <v>374</v>
      </c>
      <c r="C11" s="16">
        <f>'401'!I3</f>
        <v>0</v>
      </c>
      <c r="D11" s="16">
        <f>'401'!O2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0+O8+O33+O112+O119+O123+O130+O167+O171+O199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23</v>
      </c>
      <c r="I3" s="32">
        <f>0+I8+I33+I112+I119+I123+I130+I167+I171+I199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</f>
        <v>0</v>
      </c>
      <c r="R8">
        <f>0+O9+O12+O15+O18+O21+O24+O27+O30</f>
        <v>0</v>
      </c>
    </row>
    <row r="9" spans="1:16" ht="12.75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85.7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49</v>
      </c>
      <c r="E10" s="26" t="s">
        <v>50</v>
      </c>
    </row>
    <row r="11" spans="1:5" ht="12.75">
      <c r="A11" s="29" t="s">
        <v>51</v>
      </c>
      <c r="E11" s="28" t="s">
        <v>52</v>
      </c>
    </row>
    <row r="12" spans="1:16" ht="12.75">
      <c r="A12" s="17" t="s">
        <v>44</v>
      </c>
      <c r="B12" s="21" t="s">
        <v>21</v>
      </c>
      <c r="C12" s="21" t="s">
        <v>53</v>
      </c>
      <c r="D12" s="17" t="s">
        <v>46</v>
      </c>
      <c r="E12" s="22" t="s">
        <v>47</v>
      </c>
      <c r="F12" s="23" t="s">
        <v>54</v>
      </c>
      <c r="G12" s="24">
        <v>1456.5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12.75">
      <c r="A13" s="25" t="s">
        <v>49</v>
      </c>
      <c r="E13" s="26" t="s">
        <v>55</v>
      </c>
    </row>
    <row r="14" spans="1:5" ht="63.75">
      <c r="A14" s="29" t="s">
        <v>51</v>
      </c>
      <c r="E14" s="28" t="s">
        <v>56</v>
      </c>
    </row>
    <row r="15" spans="1:16" ht="12.75">
      <c r="A15" s="17" t="s">
        <v>44</v>
      </c>
      <c r="B15" s="21" t="s">
        <v>22</v>
      </c>
      <c r="C15" s="21" t="s">
        <v>57</v>
      </c>
      <c r="D15" s="17" t="s">
        <v>46</v>
      </c>
      <c r="E15" s="22" t="s">
        <v>58</v>
      </c>
      <c r="F15" s="23" t="s">
        <v>59</v>
      </c>
      <c r="G15" s="24">
        <v>1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12.75">
      <c r="A16" s="25" t="s">
        <v>49</v>
      </c>
      <c r="E16" s="26" t="s">
        <v>60</v>
      </c>
    </row>
    <row r="17" spans="1:5" ht="12.75">
      <c r="A17" s="29" t="s">
        <v>51</v>
      </c>
      <c r="E17" s="28" t="s">
        <v>46</v>
      </c>
    </row>
    <row r="18" spans="1:16" ht="12.75">
      <c r="A18" s="17" t="s">
        <v>44</v>
      </c>
      <c r="B18" s="21" t="s">
        <v>32</v>
      </c>
      <c r="C18" s="21" t="s">
        <v>61</v>
      </c>
      <c r="D18" s="17" t="s">
        <v>62</v>
      </c>
      <c r="E18" s="22" t="s">
        <v>63</v>
      </c>
      <c r="F18" s="23" t="s">
        <v>59</v>
      </c>
      <c r="G18" s="24">
        <v>1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12.75">
      <c r="A19" s="25" t="s">
        <v>49</v>
      </c>
      <c r="E19" s="26" t="s">
        <v>64</v>
      </c>
    </row>
    <row r="20" spans="1:5" ht="12.75">
      <c r="A20" s="29" t="s">
        <v>51</v>
      </c>
      <c r="E20" s="28" t="s">
        <v>46</v>
      </c>
    </row>
    <row r="21" spans="1:16" ht="12.75">
      <c r="A21" s="17" t="s">
        <v>44</v>
      </c>
      <c r="B21" s="21" t="s">
        <v>34</v>
      </c>
      <c r="C21" s="21" t="s">
        <v>61</v>
      </c>
      <c r="D21" s="17" t="s">
        <v>65</v>
      </c>
      <c r="E21" s="22" t="s">
        <v>63</v>
      </c>
      <c r="F21" s="23" t="s">
        <v>59</v>
      </c>
      <c r="G21" s="24">
        <v>1</v>
      </c>
      <c r="H21" s="24"/>
      <c r="I21" s="24">
        <f>ROUND(ROUND(H21,2)*ROUND(G21,2),2)</f>
        <v>0</v>
      </c>
      <c r="O21">
        <f>(I21*21)/100</f>
        <v>0</v>
      </c>
      <c r="P21" t="s">
        <v>21</v>
      </c>
    </row>
    <row r="22" spans="1:5" ht="12.75">
      <c r="A22" s="25" t="s">
        <v>49</v>
      </c>
      <c r="E22" s="26" t="s">
        <v>66</v>
      </c>
    </row>
    <row r="23" spans="1:5" ht="12.75">
      <c r="A23" s="29" t="s">
        <v>51</v>
      </c>
      <c r="E23" s="28" t="s">
        <v>46</v>
      </c>
    </row>
    <row r="24" spans="1:16" ht="12.75">
      <c r="A24" s="17" t="s">
        <v>44</v>
      </c>
      <c r="B24" s="21" t="s">
        <v>36</v>
      </c>
      <c r="C24" s="21" t="s">
        <v>67</v>
      </c>
      <c r="D24" s="17" t="s">
        <v>46</v>
      </c>
      <c r="E24" s="22" t="s">
        <v>68</v>
      </c>
      <c r="F24" s="23" t="s">
        <v>59</v>
      </c>
      <c r="G24" s="24">
        <v>1</v>
      </c>
      <c r="H24" s="24"/>
      <c r="I24" s="24">
        <f>ROUND(ROUND(H24,2)*ROUND(G24,2),2)</f>
        <v>0</v>
      </c>
      <c r="O24">
        <f>(I24*21)/100</f>
        <v>0</v>
      </c>
      <c r="P24" t="s">
        <v>21</v>
      </c>
    </row>
    <row r="25" spans="1:5" ht="102">
      <c r="A25" s="25" t="s">
        <v>49</v>
      </c>
      <c r="E25" s="26" t="s">
        <v>69</v>
      </c>
    </row>
    <row r="26" spans="1:5" ht="12.75">
      <c r="A26" s="29" t="s">
        <v>51</v>
      </c>
      <c r="E26" s="28" t="s">
        <v>46</v>
      </c>
    </row>
    <row r="27" spans="1:16" ht="12.75">
      <c r="A27" s="17" t="s">
        <v>44</v>
      </c>
      <c r="B27" s="21" t="s">
        <v>70</v>
      </c>
      <c r="C27" s="21" t="s">
        <v>71</v>
      </c>
      <c r="D27" s="17" t="s">
        <v>46</v>
      </c>
      <c r="E27" s="22" t="s">
        <v>72</v>
      </c>
      <c r="F27" s="23" t="s">
        <v>59</v>
      </c>
      <c r="G27" s="24">
        <v>1</v>
      </c>
      <c r="H27" s="24"/>
      <c r="I27" s="24">
        <f>ROUND(ROUND(H27,2)*ROUND(G27,2),2)</f>
        <v>0</v>
      </c>
      <c r="O27">
        <f>(I27*21)/100</f>
        <v>0</v>
      </c>
      <c r="P27" t="s">
        <v>21</v>
      </c>
    </row>
    <row r="28" spans="1:5" ht="12.75">
      <c r="A28" s="25" t="s">
        <v>49</v>
      </c>
      <c r="E28" s="26" t="s">
        <v>46</v>
      </c>
    </row>
    <row r="29" spans="1:5" ht="12.75">
      <c r="A29" s="29" t="s">
        <v>51</v>
      </c>
      <c r="E29" s="28" t="s">
        <v>46</v>
      </c>
    </row>
    <row r="30" spans="1:16" ht="12.75">
      <c r="A30" s="17" t="s">
        <v>44</v>
      </c>
      <c r="B30" s="21" t="s">
        <v>73</v>
      </c>
      <c r="C30" s="21" t="s">
        <v>74</v>
      </c>
      <c r="D30" s="17" t="s">
        <v>46</v>
      </c>
      <c r="E30" s="22" t="s">
        <v>75</v>
      </c>
      <c r="F30" s="23" t="s">
        <v>59</v>
      </c>
      <c r="G30" s="24">
        <v>1</v>
      </c>
      <c r="H30" s="24"/>
      <c r="I30" s="24">
        <f>ROUND(ROUND(H30,2)*ROUND(G30,2),2)</f>
        <v>0</v>
      </c>
      <c r="O30">
        <f>(I30*21)/100</f>
        <v>0</v>
      </c>
      <c r="P30" t="s">
        <v>21</v>
      </c>
    </row>
    <row r="31" spans="1:5" ht="229.5">
      <c r="A31" s="25" t="s">
        <v>49</v>
      </c>
      <c r="E31" s="26" t="s">
        <v>76</v>
      </c>
    </row>
    <row r="32" spans="1:5" ht="12.75">
      <c r="A32" s="27" t="s">
        <v>51</v>
      </c>
      <c r="E32" s="28" t="s">
        <v>46</v>
      </c>
    </row>
    <row r="33" spans="1:18" ht="12.75" customHeight="1">
      <c r="A33" s="5" t="s">
        <v>42</v>
      </c>
      <c r="B33" s="5"/>
      <c r="C33" s="30" t="s">
        <v>28</v>
      </c>
      <c r="D33" s="5"/>
      <c r="E33" s="19" t="s">
        <v>77</v>
      </c>
      <c r="F33" s="5"/>
      <c r="G33" s="5"/>
      <c r="H33" s="5"/>
      <c r="I33" s="31">
        <f>0+Q33</f>
        <v>0</v>
      </c>
      <c r="O33">
        <f>0+R33</f>
        <v>0</v>
      </c>
      <c r="Q33">
        <f>0+I34+I37+I40+I43+I46+I49+I52+I55+I58+I61+I64+I67+I70+I73+I76+I79+I82+I85+I88+I91+I94+I97+I100+I103+I106+I109</f>
        <v>0</v>
      </c>
      <c r="R33">
        <f>0+O34+O37+O40+O43+O46+O49+O52+O55+O58+O61+O64+O67+O70+O73+O76+O79+O82+O85+O88+O91+O94+O97+O100+O103+O106+O109</f>
        <v>0</v>
      </c>
    </row>
    <row r="34" spans="1:16" ht="25.5">
      <c r="A34" s="17" t="s">
        <v>44</v>
      </c>
      <c r="B34" s="21" t="s">
        <v>39</v>
      </c>
      <c r="C34" s="21" t="s">
        <v>78</v>
      </c>
      <c r="D34" s="17" t="s">
        <v>46</v>
      </c>
      <c r="E34" s="22" t="s">
        <v>79</v>
      </c>
      <c r="F34" s="23" t="s">
        <v>48</v>
      </c>
      <c r="G34" s="24">
        <v>803.5</v>
      </c>
      <c r="H34" s="24"/>
      <c r="I34" s="24">
        <f>ROUND(ROUND(H34,2)*ROUND(G34,2),2)</f>
        <v>0</v>
      </c>
      <c r="O34">
        <f>(I34*21)/100</f>
        <v>0</v>
      </c>
      <c r="P34" t="s">
        <v>21</v>
      </c>
    </row>
    <row r="35" spans="1:5" ht="12.75">
      <c r="A35" s="25" t="s">
        <v>49</v>
      </c>
      <c r="E35" s="26" t="s">
        <v>46</v>
      </c>
    </row>
    <row r="36" spans="1:5" ht="51">
      <c r="A36" s="29" t="s">
        <v>51</v>
      </c>
      <c r="E36" s="28" t="s">
        <v>80</v>
      </c>
    </row>
    <row r="37" spans="1:16" ht="25.5">
      <c r="A37" s="17" t="s">
        <v>44</v>
      </c>
      <c r="B37" s="21" t="s">
        <v>41</v>
      </c>
      <c r="C37" s="21" t="s">
        <v>81</v>
      </c>
      <c r="D37" s="17" t="s">
        <v>46</v>
      </c>
      <c r="E37" s="22" t="s">
        <v>82</v>
      </c>
      <c r="F37" s="23" t="s">
        <v>48</v>
      </c>
      <c r="G37" s="24">
        <v>2.5</v>
      </c>
      <c r="H37" s="24"/>
      <c r="I37" s="24">
        <f>ROUND(ROUND(H37,2)*ROUND(G37,2),2)</f>
        <v>0</v>
      </c>
      <c r="O37">
        <f>(I37*21)/100</f>
        <v>0</v>
      </c>
      <c r="P37" t="s">
        <v>21</v>
      </c>
    </row>
    <row r="38" spans="1:5" ht="12.75">
      <c r="A38" s="25" t="s">
        <v>49</v>
      </c>
      <c r="E38" s="26" t="s">
        <v>83</v>
      </c>
    </row>
    <row r="39" spans="1:5" ht="12.75">
      <c r="A39" s="29" t="s">
        <v>51</v>
      </c>
      <c r="E39" s="28" t="s">
        <v>84</v>
      </c>
    </row>
    <row r="40" spans="1:16" ht="25.5">
      <c r="A40" s="17" t="s">
        <v>44</v>
      </c>
      <c r="B40" s="21" t="s">
        <v>85</v>
      </c>
      <c r="C40" s="21" t="s">
        <v>86</v>
      </c>
      <c r="D40" s="17" t="s">
        <v>46</v>
      </c>
      <c r="E40" s="22" t="s">
        <v>87</v>
      </c>
      <c r="F40" s="23" t="s">
        <v>88</v>
      </c>
      <c r="G40" s="24">
        <v>18</v>
      </c>
      <c r="H40" s="24"/>
      <c r="I40" s="24">
        <f>ROUND(ROUND(H40,2)*ROUND(G40,2),2)</f>
        <v>0</v>
      </c>
      <c r="O40">
        <f>(I40*21)/100</f>
        <v>0</v>
      </c>
      <c r="P40" t="s">
        <v>21</v>
      </c>
    </row>
    <row r="41" spans="1:5" ht="12.75">
      <c r="A41" s="25" t="s">
        <v>49</v>
      </c>
      <c r="E41" s="26" t="s">
        <v>46</v>
      </c>
    </row>
    <row r="42" spans="1:5" ht="12.75">
      <c r="A42" s="29" t="s">
        <v>51</v>
      </c>
      <c r="E42" s="28" t="s">
        <v>89</v>
      </c>
    </row>
    <row r="43" spans="1:16" ht="12.75">
      <c r="A43" s="17" t="s">
        <v>44</v>
      </c>
      <c r="B43" s="21" t="s">
        <v>90</v>
      </c>
      <c r="C43" s="21" t="s">
        <v>91</v>
      </c>
      <c r="D43" s="17" t="s">
        <v>46</v>
      </c>
      <c r="E43" s="22" t="s">
        <v>92</v>
      </c>
      <c r="F43" s="23" t="s">
        <v>88</v>
      </c>
      <c r="G43" s="24">
        <v>585</v>
      </c>
      <c r="H43" s="24"/>
      <c r="I43" s="24">
        <f>ROUND(ROUND(H43,2)*ROUND(G43,2),2)</f>
        <v>0</v>
      </c>
      <c r="O43">
        <f>(I43*21)/100</f>
        <v>0</v>
      </c>
      <c r="P43" t="s">
        <v>21</v>
      </c>
    </row>
    <row r="44" spans="1:5" ht="12.75">
      <c r="A44" s="25" t="s">
        <v>49</v>
      </c>
      <c r="E44" s="26" t="s">
        <v>93</v>
      </c>
    </row>
    <row r="45" spans="1:5" ht="38.25">
      <c r="A45" s="29" t="s">
        <v>51</v>
      </c>
      <c r="E45" s="28" t="s">
        <v>94</v>
      </c>
    </row>
    <row r="46" spans="1:16" ht="12.75">
      <c r="A46" s="17" t="s">
        <v>44</v>
      </c>
      <c r="B46" s="21" t="s">
        <v>95</v>
      </c>
      <c r="C46" s="21" t="s">
        <v>96</v>
      </c>
      <c r="D46" s="17" t="s">
        <v>46</v>
      </c>
      <c r="E46" s="22" t="s">
        <v>97</v>
      </c>
      <c r="F46" s="23" t="s">
        <v>88</v>
      </c>
      <c r="G46" s="24">
        <v>175</v>
      </c>
      <c r="H46" s="24"/>
      <c r="I46" s="24">
        <f>ROUND(ROUND(H46,2)*ROUND(G46,2),2)</f>
        <v>0</v>
      </c>
      <c r="O46">
        <f>(I46*21)/100</f>
        <v>0</v>
      </c>
      <c r="P46" t="s">
        <v>21</v>
      </c>
    </row>
    <row r="47" spans="1:5" ht="12.75">
      <c r="A47" s="25" t="s">
        <v>49</v>
      </c>
      <c r="E47" s="26" t="s">
        <v>98</v>
      </c>
    </row>
    <row r="48" spans="1:5" ht="12.75">
      <c r="A48" s="29" t="s">
        <v>51</v>
      </c>
      <c r="E48" s="28" t="s">
        <v>99</v>
      </c>
    </row>
    <row r="49" spans="1:16" ht="12.75">
      <c r="A49" s="17" t="s">
        <v>44</v>
      </c>
      <c r="B49" s="21" t="s">
        <v>100</v>
      </c>
      <c r="C49" s="21" t="s">
        <v>101</v>
      </c>
      <c r="D49" s="17" t="s">
        <v>46</v>
      </c>
      <c r="E49" s="22" t="s">
        <v>102</v>
      </c>
      <c r="F49" s="23" t="s">
        <v>88</v>
      </c>
      <c r="G49" s="24">
        <v>60</v>
      </c>
      <c r="H49" s="24"/>
      <c r="I49" s="24">
        <f>ROUND(ROUND(H49,2)*ROUND(G49,2),2)</f>
        <v>0</v>
      </c>
      <c r="O49">
        <f>(I49*21)/100</f>
        <v>0</v>
      </c>
      <c r="P49" t="s">
        <v>21</v>
      </c>
    </row>
    <row r="50" spans="1:5" ht="12.75">
      <c r="A50" s="25" t="s">
        <v>49</v>
      </c>
      <c r="E50" s="26" t="s">
        <v>93</v>
      </c>
    </row>
    <row r="51" spans="1:5" ht="12.75">
      <c r="A51" s="29" t="s">
        <v>51</v>
      </c>
      <c r="E51" s="28" t="s">
        <v>103</v>
      </c>
    </row>
    <row r="52" spans="1:16" ht="12.75">
      <c r="A52" s="17" t="s">
        <v>44</v>
      </c>
      <c r="B52" s="21" t="s">
        <v>104</v>
      </c>
      <c r="C52" s="21" t="s">
        <v>105</v>
      </c>
      <c r="D52" s="17" t="s">
        <v>46</v>
      </c>
      <c r="E52" s="22" t="s">
        <v>106</v>
      </c>
      <c r="F52" s="23" t="s">
        <v>88</v>
      </c>
      <c r="G52" s="24">
        <v>15</v>
      </c>
      <c r="H52" s="24"/>
      <c r="I52" s="24">
        <f>ROUND(ROUND(H52,2)*ROUND(G52,2),2)</f>
        <v>0</v>
      </c>
      <c r="O52">
        <f>(I52*21)/100</f>
        <v>0</v>
      </c>
      <c r="P52" t="s">
        <v>21</v>
      </c>
    </row>
    <row r="53" spans="1:5" ht="12.75">
      <c r="A53" s="25" t="s">
        <v>49</v>
      </c>
      <c r="E53" s="26" t="s">
        <v>98</v>
      </c>
    </row>
    <row r="54" spans="1:5" ht="12.75">
      <c r="A54" s="29" t="s">
        <v>51</v>
      </c>
      <c r="E54" s="28" t="s">
        <v>107</v>
      </c>
    </row>
    <row r="55" spans="1:16" ht="25.5">
      <c r="A55" s="17" t="s">
        <v>44</v>
      </c>
      <c r="B55" s="21" t="s">
        <v>108</v>
      </c>
      <c r="C55" s="21" t="s">
        <v>109</v>
      </c>
      <c r="D55" s="17" t="s">
        <v>46</v>
      </c>
      <c r="E55" s="22" t="s">
        <v>110</v>
      </c>
      <c r="F55" s="23" t="s">
        <v>88</v>
      </c>
      <c r="G55" s="24">
        <v>35</v>
      </c>
      <c r="H55" s="24"/>
      <c r="I55" s="24">
        <f>ROUND(ROUND(H55,2)*ROUND(G55,2),2)</f>
        <v>0</v>
      </c>
      <c r="O55">
        <f>(I55*21)/100</f>
        <v>0</v>
      </c>
      <c r="P55" t="s">
        <v>21</v>
      </c>
    </row>
    <row r="56" spans="1:5" ht="12.75">
      <c r="A56" s="25" t="s">
        <v>49</v>
      </c>
      <c r="E56" s="26" t="s">
        <v>98</v>
      </c>
    </row>
    <row r="57" spans="1:5" ht="12.75">
      <c r="A57" s="29" t="s">
        <v>51</v>
      </c>
      <c r="E57" s="28" t="s">
        <v>46</v>
      </c>
    </row>
    <row r="58" spans="1:16" ht="12.75">
      <c r="A58" s="17" t="s">
        <v>44</v>
      </c>
      <c r="B58" s="21" t="s">
        <v>111</v>
      </c>
      <c r="C58" s="21" t="s">
        <v>112</v>
      </c>
      <c r="D58" s="17" t="s">
        <v>46</v>
      </c>
      <c r="E58" s="22" t="s">
        <v>113</v>
      </c>
      <c r="F58" s="23" t="s">
        <v>48</v>
      </c>
      <c r="G58" s="24">
        <v>588</v>
      </c>
      <c r="H58" s="24"/>
      <c r="I58" s="24">
        <f>ROUND(ROUND(H58,2)*ROUND(G58,2),2)</f>
        <v>0</v>
      </c>
      <c r="O58">
        <f>(I58*21)/100</f>
        <v>0</v>
      </c>
      <c r="P58" t="s">
        <v>21</v>
      </c>
    </row>
    <row r="59" spans="1:5" ht="38.25">
      <c r="A59" s="25" t="s">
        <v>49</v>
      </c>
      <c r="E59" s="26" t="s">
        <v>114</v>
      </c>
    </row>
    <row r="60" spans="1:5" ht="51">
      <c r="A60" s="29" t="s">
        <v>51</v>
      </c>
      <c r="E60" s="28" t="s">
        <v>115</v>
      </c>
    </row>
    <row r="61" spans="1:16" ht="25.5">
      <c r="A61" s="17" t="s">
        <v>44</v>
      </c>
      <c r="B61" s="21" t="s">
        <v>116</v>
      </c>
      <c r="C61" s="21" t="s">
        <v>117</v>
      </c>
      <c r="D61" s="17" t="s">
        <v>46</v>
      </c>
      <c r="E61" s="22" t="s">
        <v>118</v>
      </c>
      <c r="F61" s="23" t="s">
        <v>48</v>
      </c>
      <c r="G61" s="24">
        <v>6.83</v>
      </c>
      <c r="H61" s="24"/>
      <c r="I61" s="24">
        <f>ROUND(ROUND(H61,2)*ROUND(G61,2),2)</f>
        <v>0</v>
      </c>
      <c r="O61">
        <f>(I61*21)/100</f>
        <v>0</v>
      </c>
      <c r="P61" t="s">
        <v>21</v>
      </c>
    </row>
    <row r="62" spans="1:5" ht="38.25">
      <c r="A62" s="25" t="s">
        <v>49</v>
      </c>
      <c r="E62" s="26" t="s">
        <v>114</v>
      </c>
    </row>
    <row r="63" spans="1:5" ht="51">
      <c r="A63" s="29" t="s">
        <v>51</v>
      </c>
      <c r="E63" s="28" t="s">
        <v>119</v>
      </c>
    </row>
    <row r="64" spans="1:16" ht="12.75">
      <c r="A64" s="17" t="s">
        <v>44</v>
      </c>
      <c r="B64" s="21" t="s">
        <v>120</v>
      </c>
      <c r="C64" s="21" t="s">
        <v>121</v>
      </c>
      <c r="D64" s="17" t="s">
        <v>46</v>
      </c>
      <c r="E64" s="22" t="s">
        <v>122</v>
      </c>
      <c r="F64" s="23" t="s">
        <v>48</v>
      </c>
      <c r="G64" s="24">
        <v>2.2</v>
      </c>
      <c r="H64" s="24"/>
      <c r="I64" s="24">
        <f>ROUND(ROUND(H64,2)*ROUND(G64,2),2)</f>
        <v>0</v>
      </c>
      <c r="O64">
        <f>(I64*21)/100</f>
        <v>0</v>
      </c>
      <c r="P64" t="s">
        <v>21</v>
      </c>
    </row>
    <row r="65" spans="1:5" ht="12.75">
      <c r="A65" s="25" t="s">
        <v>49</v>
      </c>
      <c r="E65" s="26" t="s">
        <v>46</v>
      </c>
    </row>
    <row r="66" spans="1:5" ht="12.75">
      <c r="A66" s="29" t="s">
        <v>51</v>
      </c>
      <c r="E66" s="28" t="s">
        <v>123</v>
      </c>
    </row>
    <row r="67" spans="1:16" ht="12.75">
      <c r="A67" s="17" t="s">
        <v>44</v>
      </c>
      <c r="B67" s="21" t="s">
        <v>124</v>
      </c>
      <c r="C67" s="21" t="s">
        <v>125</v>
      </c>
      <c r="D67" s="17" t="s">
        <v>46</v>
      </c>
      <c r="E67" s="22" t="s">
        <v>126</v>
      </c>
      <c r="F67" s="23" t="s">
        <v>48</v>
      </c>
      <c r="G67" s="24">
        <v>65</v>
      </c>
      <c r="H67" s="24"/>
      <c r="I67" s="24">
        <f>ROUND(ROUND(H67,2)*ROUND(G67,2),2)</f>
        <v>0</v>
      </c>
      <c r="O67">
        <f>(I67*21)/100</f>
        <v>0</v>
      </c>
      <c r="P67" t="s">
        <v>21</v>
      </c>
    </row>
    <row r="68" spans="1:5" ht="12.75">
      <c r="A68" s="25" t="s">
        <v>49</v>
      </c>
      <c r="E68" s="26" t="s">
        <v>127</v>
      </c>
    </row>
    <row r="69" spans="1:5" ht="12.75">
      <c r="A69" s="29" t="s">
        <v>51</v>
      </c>
      <c r="E69" s="28" t="s">
        <v>46</v>
      </c>
    </row>
    <row r="70" spans="1:16" ht="12.75">
      <c r="A70" s="17" t="s">
        <v>44</v>
      </c>
      <c r="B70" s="21" t="s">
        <v>128</v>
      </c>
      <c r="C70" s="21" t="s">
        <v>129</v>
      </c>
      <c r="D70" s="17" t="s">
        <v>62</v>
      </c>
      <c r="E70" s="22" t="s">
        <v>130</v>
      </c>
      <c r="F70" s="23" t="s">
        <v>48</v>
      </c>
      <c r="G70" s="24">
        <v>90</v>
      </c>
      <c r="H70" s="24"/>
      <c r="I70" s="24">
        <f>ROUND(ROUND(H70,2)*ROUND(G70,2),2)</f>
        <v>0</v>
      </c>
      <c r="O70">
        <f>(I70*21)/100</f>
        <v>0</v>
      </c>
      <c r="P70" t="s">
        <v>21</v>
      </c>
    </row>
    <row r="71" spans="1:5" ht="12.75">
      <c r="A71" s="25" t="s">
        <v>49</v>
      </c>
      <c r="E71" s="26" t="s">
        <v>46</v>
      </c>
    </row>
    <row r="72" spans="1:5" ht="12.75">
      <c r="A72" s="29" t="s">
        <v>51</v>
      </c>
      <c r="E72" s="28" t="s">
        <v>131</v>
      </c>
    </row>
    <row r="73" spans="1:16" ht="12.75">
      <c r="A73" s="17" t="s">
        <v>44</v>
      </c>
      <c r="B73" s="21" t="s">
        <v>132</v>
      </c>
      <c r="C73" s="21" t="s">
        <v>129</v>
      </c>
      <c r="D73" s="17" t="s">
        <v>65</v>
      </c>
      <c r="E73" s="22" t="s">
        <v>130</v>
      </c>
      <c r="F73" s="23" t="s">
        <v>48</v>
      </c>
      <c r="G73" s="24">
        <v>5</v>
      </c>
      <c r="H73" s="24"/>
      <c r="I73" s="24">
        <f>ROUND(ROUND(H73,2)*ROUND(G73,2),2)</f>
        <v>0</v>
      </c>
      <c r="O73">
        <f>(I73*21)/100</f>
        <v>0</v>
      </c>
      <c r="P73" t="s">
        <v>21</v>
      </c>
    </row>
    <row r="74" spans="1:5" ht="12.75">
      <c r="A74" s="25" t="s">
        <v>49</v>
      </c>
      <c r="E74" s="26" t="s">
        <v>133</v>
      </c>
    </row>
    <row r="75" spans="1:5" ht="12.75">
      <c r="A75" s="29" t="s">
        <v>51</v>
      </c>
      <c r="E75" s="28" t="s">
        <v>134</v>
      </c>
    </row>
    <row r="76" spans="1:16" ht="12.75">
      <c r="A76" s="17" t="s">
        <v>44</v>
      </c>
      <c r="B76" s="21" t="s">
        <v>135</v>
      </c>
      <c r="C76" s="21" t="s">
        <v>136</v>
      </c>
      <c r="D76" s="17" t="s">
        <v>46</v>
      </c>
      <c r="E76" s="22" t="s">
        <v>137</v>
      </c>
      <c r="F76" s="23" t="s">
        <v>48</v>
      </c>
      <c r="G76" s="24">
        <v>92.2</v>
      </c>
      <c r="H76" s="24"/>
      <c r="I76" s="24">
        <f>ROUND(ROUND(H76,2)*ROUND(G76,2),2)</f>
        <v>0</v>
      </c>
      <c r="O76">
        <f>(I76*21)/100</f>
        <v>0</v>
      </c>
      <c r="P76" t="s">
        <v>21</v>
      </c>
    </row>
    <row r="77" spans="1:5" ht="12.75">
      <c r="A77" s="25" t="s">
        <v>49</v>
      </c>
      <c r="E77" s="26" t="s">
        <v>46</v>
      </c>
    </row>
    <row r="78" spans="1:5" ht="38.25">
      <c r="A78" s="29" t="s">
        <v>51</v>
      </c>
      <c r="E78" s="28" t="s">
        <v>138</v>
      </c>
    </row>
    <row r="79" spans="1:16" ht="12.75">
      <c r="A79" s="17" t="s">
        <v>44</v>
      </c>
      <c r="B79" s="21" t="s">
        <v>139</v>
      </c>
      <c r="C79" s="21" t="s">
        <v>140</v>
      </c>
      <c r="D79" s="17" t="s">
        <v>46</v>
      </c>
      <c r="E79" s="22" t="s">
        <v>141</v>
      </c>
      <c r="F79" s="23" t="s">
        <v>48</v>
      </c>
      <c r="G79" s="24">
        <v>6.5</v>
      </c>
      <c r="H79" s="24"/>
      <c r="I79" s="24">
        <f>ROUND(ROUND(H79,2)*ROUND(G79,2),2)</f>
        <v>0</v>
      </c>
      <c r="O79">
        <f>(I79*21)/100</f>
        <v>0</v>
      </c>
      <c r="P79" t="s">
        <v>21</v>
      </c>
    </row>
    <row r="80" spans="1:5" ht="12.75">
      <c r="A80" s="25" t="s">
        <v>49</v>
      </c>
      <c r="E80" s="26" t="s">
        <v>46</v>
      </c>
    </row>
    <row r="81" spans="1:5" ht="38.25">
      <c r="A81" s="29" t="s">
        <v>51</v>
      </c>
      <c r="E81" s="28" t="s">
        <v>142</v>
      </c>
    </row>
    <row r="82" spans="1:16" ht="12.75">
      <c r="A82" s="17" t="s">
        <v>44</v>
      </c>
      <c r="B82" s="21" t="s">
        <v>143</v>
      </c>
      <c r="C82" s="21" t="s">
        <v>144</v>
      </c>
      <c r="D82" s="17" t="s">
        <v>46</v>
      </c>
      <c r="E82" s="22" t="s">
        <v>145</v>
      </c>
      <c r="F82" s="23" t="s">
        <v>48</v>
      </c>
      <c r="G82" s="24">
        <v>5</v>
      </c>
      <c r="H82" s="24"/>
      <c r="I82" s="24">
        <f>ROUND(ROUND(H82,2)*ROUND(G82,2),2)</f>
        <v>0</v>
      </c>
      <c r="O82">
        <f>(I82*21)/100</f>
        <v>0</v>
      </c>
      <c r="P82" t="s">
        <v>21</v>
      </c>
    </row>
    <row r="83" spans="1:5" ht="12.75">
      <c r="A83" s="25" t="s">
        <v>49</v>
      </c>
      <c r="E83" s="26" t="s">
        <v>46</v>
      </c>
    </row>
    <row r="84" spans="1:5" ht="12.75">
      <c r="A84" s="29" t="s">
        <v>51</v>
      </c>
      <c r="E84" s="28" t="s">
        <v>146</v>
      </c>
    </row>
    <row r="85" spans="1:16" ht="12.75">
      <c r="A85" s="17" t="s">
        <v>44</v>
      </c>
      <c r="B85" s="21" t="s">
        <v>147</v>
      </c>
      <c r="C85" s="21" t="s">
        <v>148</v>
      </c>
      <c r="D85" s="17" t="s">
        <v>46</v>
      </c>
      <c r="E85" s="22" t="s">
        <v>149</v>
      </c>
      <c r="F85" s="23" t="s">
        <v>48</v>
      </c>
      <c r="G85" s="24">
        <v>54</v>
      </c>
      <c r="H85" s="24"/>
      <c r="I85" s="24">
        <f>ROUND(ROUND(H85,2)*ROUND(G85,2),2)</f>
        <v>0</v>
      </c>
      <c r="O85">
        <f>(I85*21)/100</f>
        <v>0</v>
      </c>
      <c r="P85" t="s">
        <v>21</v>
      </c>
    </row>
    <row r="86" spans="1:5" ht="12.75">
      <c r="A86" s="25" t="s">
        <v>49</v>
      </c>
      <c r="E86" s="26" t="s">
        <v>150</v>
      </c>
    </row>
    <row r="87" spans="1:5" ht="12.75">
      <c r="A87" s="29" t="s">
        <v>51</v>
      </c>
      <c r="E87" s="28" t="s">
        <v>151</v>
      </c>
    </row>
    <row r="88" spans="1:16" ht="12.75">
      <c r="A88" s="17" t="s">
        <v>44</v>
      </c>
      <c r="B88" s="21" t="s">
        <v>152</v>
      </c>
      <c r="C88" s="21" t="s">
        <v>153</v>
      </c>
      <c r="D88" s="17" t="s">
        <v>46</v>
      </c>
      <c r="E88" s="22" t="s">
        <v>154</v>
      </c>
      <c r="F88" s="23" t="s">
        <v>48</v>
      </c>
      <c r="G88" s="24">
        <v>27</v>
      </c>
      <c r="H88" s="24"/>
      <c r="I88" s="24">
        <f>ROUND(ROUND(H88,2)*ROUND(G88,2),2)</f>
        <v>0</v>
      </c>
      <c r="O88">
        <f>(I88*21)/100</f>
        <v>0</v>
      </c>
      <c r="P88" t="s">
        <v>21</v>
      </c>
    </row>
    <row r="89" spans="1:5" ht="12.75">
      <c r="A89" s="25" t="s">
        <v>49</v>
      </c>
      <c r="E89" s="26" t="s">
        <v>155</v>
      </c>
    </row>
    <row r="90" spans="1:5" ht="12.75">
      <c r="A90" s="29" t="s">
        <v>51</v>
      </c>
      <c r="E90" s="28" t="s">
        <v>156</v>
      </c>
    </row>
    <row r="91" spans="1:16" ht="12.75">
      <c r="A91" s="17" t="s">
        <v>44</v>
      </c>
      <c r="B91" s="21" t="s">
        <v>157</v>
      </c>
      <c r="C91" s="21" t="s">
        <v>158</v>
      </c>
      <c r="D91" s="17" t="s">
        <v>46</v>
      </c>
      <c r="E91" s="22" t="s">
        <v>159</v>
      </c>
      <c r="F91" s="23" t="s">
        <v>48</v>
      </c>
      <c r="G91" s="24">
        <v>1.65</v>
      </c>
      <c r="H91" s="24"/>
      <c r="I91" s="24">
        <f>ROUND(ROUND(H91,2)*ROUND(G91,2),2)</f>
        <v>0</v>
      </c>
      <c r="O91">
        <f>(I91*21)/100</f>
        <v>0</v>
      </c>
      <c r="P91" t="s">
        <v>21</v>
      </c>
    </row>
    <row r="92" spans="1:5" ht="12.75">
      <c r="A92" s="25" t="s">
        <v>49</v>
      </c>
      <c r="E92" s="26" t="s">
        <v>46</v>
      </c>
    </row>
    <row r="93" spans="1:5" ht="12.75">
      <c r="A93" s="29" t="s">
        <v>51</v>
      </c>
      <c r="E93" s="28" t="s">
        <v>160</v>
      </c>
    </row>
    <row r="94" spans="1:16" ht="12.75">
      <c r="A94" s="17" t="s">
        <v>44</v>
      </c>
      <c r="B94" s="21" t="s">
        <v>161</v>
      </c>
      <c r="C94" s="21" t="s">
        <v>162</v>
      </c>
      <c r="D94" s="17" t="s">
        <v>46</v>
      </c>
      <c r="E94" s="22" t="s">
        <v>163</v>
      </c>
      <c r="F94" s="23" t="s">
        <v>164</v>
      </c>
      <c r="G94" s="24">
        <v>3842.2</v>
      </c>
      <c r="H94" s="24"/>
      <c r="I94" s="24">
        <f>ROUND(ROUND(H94,2)*ROUND(G94,2),2)</f>
        <v>0</v>
      </c>
      <c r="O94">
        <f>(I94*21)/100</f>
        <v>0</v>
      </c>
      <c r="P94" t="s">
        <v>21</v>
      </c>
    </row>
    <row r="95" spans="1:5" ht="12.75">
      <c r="A95" s="25" t="s">
        <v>49</v>
      </c>
      <c r="E95" s="26" t="s">
        <v>46</v>
      </c>
    </row>
    <row r="96" spans="1:5" ht="25.5">
      <c r="A96" s="29" t="s">
        <v>51</v>
      </c>
      <c r="E96" s="28" t="s">
        <v>165</v>
      </c>
    </row>
    <row r="97" spans="1:16" ht="12.75">
      <c r="A97" s="17" t="s">
        <v>44</v>
      </c>
      <c r="B97" s="21" t="s">
        <v>166</v>
      </c>
      <c r="C97" s="21" t="s">
        <v>167</v>
      </c>
      <c r="D97" s="17" t="s">
        <v>46</v>
      </c>
      <c r="E97" s="22" t="s">
        <v>168</v>
      </c>
      <c r="F97" s="23" t="s">
        <v>164</v>
      </c>
      <c r="G97" s="24">
        <v>650</v>
      </c>
      <c r="H97" s="24"/>
      <c r="I97" s="24">
        <f>ROUND(ROUND(H97,2)*ROUND(G97,2),2)</f>
        <v>0</v>
      </c>
      <c r="O97">
        <f>(I97*21)/100</f>
        <v>0</v>
      </c>
      <c r="P97" t="s">
        <v>21</v>
      </c>
    </row>
    <row r="98" spans="1:5" ht="12.75">
      <c r="A98" s="25" t="s">
        <v>49</v>
      </c>
      <c r="E98" s="26" t="s">
        <v>169</v>
      </c>
    </row>
    <row r="99" spans="1:5" ht="12.75">
      <c r="A99" s="29" t="s">
        <v>51</v>
      </c>
      <c r="E99" s="28" t="s">
        <v>46</v>
      </c>
    </row>
    <row r="100" spans="1:16" ht="12.75">
      <c r="A100" s="17" t="s">
        <v>44</v>
      </c>
      <c r="B100" s="21" t="s">
        <v>170</v>
      </c>
      <c r="C100" s="21" t="s">
        <v>171</v>
      </c>
      <c r="D100" s="17" t="s">
        <v>46</v>
      </c>
      <c r="E100" s="22" t="s">
        <v>172</v>
      </c>
      <c r="F100" s="23" t="s">
        <v>164</v>
      </c>
      <c r="G100" s="24">
        <v>100</v>
      </c>
      <c r="H100" s="24"/>
      <c r="I100" s="24">
        <f>ROUND(ROUND(H100,2)*ROUND(G100,2),2)</f>
        <v>0</v>
      </c>
      <c r="O100">
        <f>(I100*21)/100</f>
        <v>0</v>
      </c>
      <c r="P100" t="s">
        <v>21</v>
      </c>
    </row>
    <row r="101" spans="1:5" ht="12.75">
      <c r="A101" s="25" t="s">
        <v>49</v>
      </c>
      <c r="E101" s="26" t="s">
        <v>46</v>
      </c>
    </row>
    <row r="102" spans="1:5" ht="12.75">
      <c r="A102" s="29" t="s">
        <v>51</v>
      </c>
      <c r="E102" s="28" t="s">
        <v>46</v>
      </c>
    </row>
    <row r="103" spans="1:16" ht="12.75">
      <c r="A103" s="17" t="s">
        <v>44</v>
      </c>
      <c r="B103" s="21" t="s">
        <v>173</v>
      </c>
      <c r="C103" s="21" t="s">
        <v>174</v>
      </c>
      <c r="D103" s="17" t="s">
        <v>46</v>
      </c>
      <c r="E103" s="22" t="s">
        <v>175</v>
      </c>
      <c r="F103" s="23" t="s">
        <v>164</v>
      </c>
      <c r="G103" s="24">
        <v>550</v>
      </c>
      <c r="H103" s="24"/>
      <c r="I103" s="24">
        <f>ROUND(ROUND(H103,2)*ROUND(G103,2),2)</f>
        <v>0</v>
      </c>
      <c r="O103">
        <f>(I103*21)/100</f>
        <v>0</v>
      </c>
      <c r="P103" t="s">
        <v>21</v>
      </c>
    </row>
    <row r="104" spans="1:5" ht="12.75">
      <c r="A104" s="25" t="s">
        <v>49</v>
      </c>
      <c r="E104" s="26" t="s">
        <v>46</v>
      </c>
    </row>
    <row r="105" spans="1:5" ht="12.75">
      <c r="A105" s="29" t="s">
        <v>51</v>
      </c>
      <c r="E105" s="28" t="s">
        <v>46</v>
      </c>
    </row>
    <row r="106" spans="1:16" ht="12.75">
      <c r="A106" s="17" t="s">
        <v>44</v>
      </c>
      <c r="B106" s="21" t="s">
        <v>176</v>
      </c>
      <c r="C106" s="21" t="s">
        <v>177</v>
      </c>
      <c r="D106" s="17" t="s">
        <v>46</v>
      </c>
      <c r="E106" s="22" t="s">
        <v>178</v>
      </c>
      <c r="F106" s="23" t="s">
        <v>164</v>
      </c>
      <c r="G106" s="24">
        <v>650</v>
      </c>
      <c r="H106" s="24"/>
      <c r="I106" s="24">
        <f>ROUND(ROUND(H106,2)*ROUND(G106,2),2)</f>
        <v>0</v>
      </c>
      <c r="O106">
        <f>(I106*21)/100</f>
        <v>0</v>
      </c>
      <c r="P106" t="s">
        <v>21</v>
      </c>
    </row>
    <row r="107" spans="1:5" ht="12.75">
      <c r="A107" s="25" t="s">
        <v>49</v>
      </c>
      <c r="E107" s="26" t="s">
        <v>46</v>
      </c>
    </row>
    <row r="108" spans="1:5" ht="12.75">
      <c r="A108" s="29" t="s">
        <v>51</v>
      </c>
      <c r="E108" s="28" t="s">
        <v>46</v>
      </c>
    </row>
    <row r="109" spans="1:16" ht="12.75">
      <c r="A109" s="17" t="s">
        <v>44</v>
      </c>
      <c r="B109" s="21" t="s">
        <v>179</v>
      </c>
      <c r="C109" s="21" t="s">
        <v>180</v>
      </c>
      <c r="D109" s="17" t="s">
        <v>181</v>
      </c>
      <c r="E109" s="22" t="s">
        <v>182</v>
      </c>
      <c r="F109" s="23" t="s">
        <v>183</v>
      </c>
      <c r="G109" s="24">
        <v>10</v>
      </c>
      <c r="H109" s="24"/>
      <c r="I109" s="24">
        <f>ROUND(ROUND(H109,2)*ROUND(G109,2),2)</f>
        <v>0</v>
      </c>
      <c r="O109">
        <f>(I109*21)/100</f>
        <v>0</v>
      </c>
      <c r="P109" t="s">
        <v>21</v>
      </c>
    </row>
    <row r="110" spans="1:5" ht="25.5">
      <c r="A110" s="25" t="s">
        <v>49</v>
      </c>
      <c r="E110" s="26" t="s">
        <v>184</v>
      </c>
    </row>
    <row r="111" spans="1:5" ht="12.75">
      <c r="A111" s="27" t="s">
        <v>51</v>
      </c>
      <c r="E111" s="28" t="s">
        <v>46</v>
      </c>
    </row>
    <row r="112" spans="1:18" ht="12.75" customHeight="1">
      <c r="A112" s="5" t="s">
        <v>42</v>
      </c>
      <c r="B112" s="5"/>
      <c r="C112" s="30" t="s">
        <v>21</v>
      </c>
      <c r="D112" s="5"/>
      <c r="E112" s="19" t="s">
        <v>185</v>
      </c>
      <c r="F112" s="5"/>
      <c r="G112" s="5"/>
      <c r="H112" s="5"/>
      <c r="I112" s="31">
        <f>0+Q112</f>
        <v>0</v>
      </c>
      <c r="O112">
        <f>0+R112</f>
        <v>0</v>
      </c>
      <c r="Q112">
        <f>0+I113+I116</f>
        <v>0</v>
      </c>
      <c r="R112">
        <f>0+O113+O116</f>
        <v>0</v>
      </c>
    </row>
    <row r="113" spans="1:16" ht="12.75">
      <c r="A113" s="17" t="s">
        <v>44</v>
      </c>
      <c r="B113" s="21" t="s">
        <v>186</v>
      </c>
      <c r="C113" s="21" t="s">
        <v>187</v>
      </c>
      <c r="D113" s="17" t="s">
        <v>46</v>
      </c>
      <c r="E113" s="22" t="s">
        <v>188</v>
      </c>
      <c r="F113" s="23" t="s">
        <v>88</v>
      </c>
      <c r="G113" s="24">
        <v>650</v>
      </c>
      <c r="H113" s="24"/>
      <c r="I113" s="24">
        <f>ROUND(ROUND(H113,2)*ROUND(G113,2),2)</f>
        <v>0</v>
      </c>
      <c r="O113">
        <f>(I113*21)/100</f>
        <v>0</v>
      </c>
      <c r="P113" t="s">
        <v>21</v>
      </c>
    </row>
    <row r="114" spans="1:5" ht="12.75">
      <c r="A114" s="25" t="s">
        <v>49</v>
      </c>
      <c r="E114" s="26" t="s">
        <v>46</v>
      </c>
    </row>
    <row r="115" spans="1:5" ht="12.75">
      <c r="A115" s="29" t="s">
        <v>51</v>
      </c>
      <c r="E115" s="28" t="s">
        <v>46</v>
      </c>
    </row>
    <row r="116" spans="1:16" ht="12.75">
      <c r="A116" s="17" t="s">
        <v>44</v>
      </c>
      <c r="B116" s="21" t="s">
        <v>189</v>
      </c>
      <c r="C116" s="21" t="s">
        <v>190</v>
      </c>
      <c r="D116" s="17" t="s">
        <v>46</v>
      </c>
      <c r="E116" s="22" t="s">
        <v>191</v>
      </c>
      <c r="F116" s="23" t="s">
        <v>164</v>
      </c>
      <c r="G116" s="24">
        <v>12</v>
      </c>
      <c r="H116" s="24"/>
      <c r="I116" s="24">
        <f>ROUND(ROUND(H116,2)*ROUND(G116,2),2)</f>
        <v>0</v>
      </c>
      <c r="O116">
        <f>(I116*21)/100</f>
        <v>0</v>
      </c>
      <c r="P116" t="s">
        <v>21</v>
      </c>
    </row>
    <row r="117" spans="1:5" ht="12.75">
      <c r="A117" s="25" t="s">
        <v>49</v>
      </c>
      <c r="E117" s="26" t="s">
        <v>46</v>
      </c>
    </row>
    <row r="118" spans="1:5" ht="12.75">
      <c r="A118" s="27" t="s">
        <v>51</v>
      </c>
      <c r="E118" s="28" t="s">
        <v>192</v>
      </c>
    </row>
    <row r="119" spans="1:18" ht="12.75" customHeight="1">
      <c r="A119" s="5" t="s">
        <v>42</v>
      </c>
      <c r="B119" s="5"/>
      <c r="C119" s="30" t="s">
        <v>22</v>
      </c>
      <c r="D119" s="5"/>
      <c r="E119" s="19" t="s">
        <v>193</v>
      </c>
      <c r="F119" s="5"/>
      <c r="G119" s="5"/>
      <c r="H119" s="5"/>
      <c r="I119" s="31">
        <f>0+Q119</f>
        <v>0</v>
      </c>
      <c r="O119">
        <f>0+R119</f>
        <v>0</v>
      </c>
      <c r="Q119">
        <f>0+I120</f>
        <v>0</v>
      </c>
      <c r="R119">
        <f>0+O120</f>
        <v>0</v>
      </c>
    </row>
    <row r="120" spans="1:16" ht="12.75">
      <c r="A120" s="17" t="s">
        <v>44</v>
      </c>
      <c r="B120" s="21" t="s">
        <v>194</v>
      </c>
      <c r="C120" s="21" t="s">
        <v>195</v>
      </c>
      <c r="D120" s="17" t="s">
        <v>46</v>
      </c>
      <c r="E120" s="22" t="s">
        <v>196</v>
      </c>
      <c r="F120" s="23" t="s">
        <v>48</v>
      </c>
      <c r="G120" s="24">
        <v>1.88</v>
      </c>
      <c r="H120" s="24"/>
      <c r="I120" s="24">
        <f>ROUND(ROUND(H120,2)*ROUND(G120,2),2)</f>
        <v>0</v>
      </c>
      <c r="O120">
        <f>(I120*21)/100</f>
        <v>0</v>
      </c>
      <c r="P120" t="s">
        <v>21</v>
      </c>
    </row>
    <row r="121" spans="1:5" ht="25.5">
      <c r="A121" s="25" t="s">
        <v>49</v>
      </c>
      <c r="E121" s="26" t="s">
        <v>197</v>
      </c>
    </row>
    <row r="122" spans="1:5" ht="38.25">
      <c r="A122" s="27" t="s">
        <v>51</v>
      </c>
      <c r="E122" s="28" t="s">
        <v>198</v>
      </c>
    </row>
    <row r="123" spans="1:18" ht="12.75" customHeight="1">
      <c r="A123" s="5" t="s">
        <v>42</v>
      </c>
      <c r="B123" s="5"/>
      <c r="C123" s="30" t="s">
        <v>32</v>
      </c>
      <c r="D123" s="5"/>
      <c r="E123" s="19" t="s">
        <v>199</v>
      </c>
      <c r="F123" s="5"/>
      <c r="G123" s="5"/>
      <c r="H123" s="5"/>
      <c r="I123" s="31">
        <f>0+Q123</f>
        <v>0</v>
      </c>
      <c r="O123">
        <f>0+R123</f>
        <v>0</v>
      </c>
      <c r="Q123">
        <f>0+I124+I127</f>
        <v>0</v>
      </c>
      <c r="R123">
        <f>0+O124+O127</f>
        <v>0</v>
      </c>
    </row>
    <row r="124" spans="1:16" ht="12.75">
      <c r="A124" s="17" t="s">
        <v>44</v>
      </c>
      <c r="B124" s="21" t="s">
        <v>200</v>
      </c>
      <c r="C124" s="21" t="s">
        <v>201</v>
      </c>
      <c r="D124" s="17" t="s">
        <v>46</v>
      </c>
      <c r="E124" s="22" t="s">
        <v>202</v>
      </c>
      <c r="F124" s="23" t="s">
        <v>48</v>
      </c>
      <c r="G124" s="24">
        <v>9</v>
      </c>
      <c r="H124" s="24"/>
      <c r="I124" s="24">
        <f>ROUND(ROUND(H124,2)*ROUND(G124,2),2)</f>
        <v>0</v>
      </c>
      <c r="O124">
        <f>(I124*21)/100</f>
        <v>0</v>
      </c>
      <c r="P124" t="s">
        <v>21</v>
      </c>
    </row>
    <row r="125" spans="1:5" ht="12.75">
      <c r="A125" s="25" t="s">
        <v>49</v>
      </c>
      <c r="E125" s="26" t="s">
        <v>155</v>
      </c>
    </row>
    <row r="126" spans="1:5" ht="12.75">
      <c r="A126" s="29" t="s">
        <v>51</v>
      </c>
      <c r="E126" s="28" t="s">
        <v>203</v>
      </c>
    </row>
    <row r="127" spans="1:16" ht="12.75">
      <c r="A127" s="17" t="s">
        <v>44</v>
      </c>
      <c r="B127" s="21" t="s">
        <v>204</v>
      </c>
      <c r="C127" s="21" t="s">
        <v>201</v>
      </c>
      <c r="D127" s="17" t="s">
        <v>62</v>
      </c>
      <c r="E127" s="22" t="s">
        <v>202</v>
      </c>
      <c r="F127" s="23" t="s">
        <v>48</v>
      </c>
      <c r="G127" s="24">
        <v>1</v>
      </c>
      <c r="H127" s="24"/>
      <c r="I127" s="24">
        <f>ROUND(ROUND(H127,2)*ROUND(G127,2),2)</f>
        <v>0</v>
      </c>
      <c r="O127">
        <f>(I127*21)/100</f>
        <v>0</v>
      </c>
      <c r="P127" t="s">
        <v>21</v>
      </c>
    </row>
    <row r="128" spans="1:5" ht="12.75">
      <c r="A128" s="25" t="s">
        <v>49</v>
      </c>
      <c r="E128" s="26" t="s">
        <v>205</v>
      </c>
    </row>
    <row r="129" spans="1:5" ht="12.75">
      <c r="A129" s="27" t="s">
        <v>51</v>
      </c>
      <c r="E129" s="28" t="s">
        <v>206</v>
      </c>
    </row>
    <row r="130" spans="1:18" ht="12.75" customHeight="1">
      <c r="A130" s="5" t="s">
        <v>42</v>
      </c>
      <c r="B130" s="5"/>
      <c r="C130" s="30" t="s">
        <v>34</v>
      </c>
      <c r="D130" s="5"/>
      <c r="E130" s="19" t="s">
        <v>207</v>
      </c>
      <c r="F130" s="5"/>
      <c r="G130" s="5"/>
      <c r="H130" s="5"/>
      <c r="I130" s="31">
        <f>0+Q130</f>
        <v>0</v>
      </c>
      <c r="O130">
        <f>0+R130</f>
        <v>0</v>
      </c>
      <c r="Q130">
        <f>0+I131+I134+I137+I140+I143+I146+I149+I152+I155+I158+I161+I164</f>
        <v>0</v>
      </c>
      <c r="R130">
        <f>0+O131+O134+O137+O140+O143+O146+O149+O152+O155+O158+O161+O164</f>
        <v>0</v>
      </c>
    </row>
    <row r="131" spans="1:16" ht="12.75">
      <c r="A131" s="17" t="s">
        <v>44</v>
      </c>
      <c r="B131" s="21" t="s">
        <v>208</v>
      </c>
      <c r="C131" s="21" t="s">
        <v>209</v>
      </c>
      <c r="D131" s="17" t="s">
        <v>46</v>
      </c>
      <c r="E131" s="22" t="s">
        <v>210</v>
      </c>
      <c r="F131" s="23" t="s">
        <v>48</v>
      </c>
      <c r="G131" s="24">
        <v>1004.02</v>
      </c>
      <c r="H131" s="24"/>
      <c r="I131" s="24">
        <f>ROUND(ROUND(H131,2)*ROUND(G131,2),2)</f>
        <v>0</v>
      </c>
      <c r="O131">
        <f>(I131*21)/100</f>
        <v>0</v>
      </c>
      <c r="P131" t="s">
        <v>21</v>
      </c>
    </row>
    <row r="132" spans="1:5" ht="12.75">
      <c r="A132" s="25" t="s">
        <v>49</v>
      </c>
      <c r="E132" s="26" t="s">
        <v>211</v>
      </c>
    </row>
    <row r="133" spans="1:5" ht="140.25">
      <c r="A133" s="29" t="s">
        <v>51</v>
      </c>
      <c r="E133" s="28" t="s">
        <v>212</v>
      </c>
    </row>
    <row r="134" spans="1:16" ht="12.75">
      <c r="A134" s="17" t="s">
        <v>44</v>
      </c>
      <c r="B134" s="21" t="s">
        <v>213</v>
      </c>
      <c r="C134" s="21" t="s">
        <v>214</v>
      </c>
      <c r="D134" s="17" t="s">
        <v>46</v>
      </c>
      <c r="E134" s="22" t="s">
        <v>215</v>
      </c>
      <c r="F134" s="23" t="s">
        <v>48</v>
      </c>
      <c r="G134" s="24">
        <v>18.1</v>
      </c>
      <c r="H134" s="24"/>
      <c r="I134" s="24">
        <f>ROUND(ROUND(H134,2)*ROUND(G134,2),2)</f>
        <v>0</v>
      </c>
      <c r="O134">
        <f>(I134*21)/100</f>
        <v>0</v>
      </c>
      <c r="P134" t="s">
        <v>21</v>
      </c>
    </row>
    <row r="135" spans="1:5" ht="12.75">
      <c r="A135" s="25" t="s">
        <v>49</v>
      </c>
      <c r="E135" s="26" t="s">
        <v>216</v>
      </c>
    </row>
    <row r="136" spans="1:5" ht="12.75">
      <c r="A136" s="29" t="s">
        <v>51</v>
      </c>
      <c r="E136" s="28" t="s">
        <v>217</v>
      </c>
    </row>
    <row r="137" spans="1:16" ht="12.75">
      <c r="A137" s="17" t="s">
        <v>44</v>
      </c>
      <c r="B137" s="21" t="s">
        <v>218</v>
      </c>
      <c r="C137" s="21" t="s">
        <v>219</v>
      </c>
      <c r="D137" s="17" t="s">
        <v>46</v>
      </c>
      <c r="E137" s="22" t="s">
        <v>220</v>
      </c>
      <c r="F137" s="23" t="s">
        <v>164</v>
      </c>
      <c r="G137" s="24">
        <v>2118.5</v>
      </c>
      <c r="H137" s="24"/>
      <c r="I137" s="24">
        <f>ROUND(ROUND(H137,2)*ROUND(G137,2),2)</f>
        <v>0</v>
      </c>
      <c r="O137">
        <f>(I137*21)/100</f>
        <v>0</v>
      </c>
      <c r="P137" t="s">
        <v>21</v>
      </c>
    </row>
    <row r="138" spans="1:5" ht="12.75">
      <c r="A138" s="25" t="s">
        <v>49</v>
      </c>
      <c r="E138" s="26" t="s">
        <v>46</v>
      </c>
    </row>
    <row r="139" spans="1:5" ht="89.25">
      <c r="A139" s="29" t="s">
        <v>51</v>
      </c>
      <c r="E139" s="28" t="s">
        <v>221</v>
      </c>
    </row>
    <row r="140" spans="1:16" ht="12.75">
      <c r="A140" s="17" t="s">
        <v>44</v>
      </c>
      <c r="B140" s="21" t="s">
        <v>222</v>
      </c>
      <c r="C140" s="21" t="s">
        <v>223</v>
      </c>
      <c r="D140" s="17" t="s">
        <v>46</v>
      </c>
      <c r="E140" s="22" t="s">
        <v>224</v>
      </c>
      <c r="F140" s="23" t="s">
        <v>48</v>
      </c>
      <c r="G140" s="24">
        <v>18.1</v>
      </c>
      <c r="H140" s="24"/>
      <c r="I140" s="24">
        <f>ROUND(ROUND(H140,2)*ROUND(G140,2),2)</f>
        <v>0</v>
      </c>
      <c r="O140">
        <f>(I140*21)/100</f>
        <v>0</v>
      </c>
      <c r="P140" t="s">
        <v>21</v>
      </c>
    </row>
    <row r="141" spans="1:5" ht="12.75">
      <c r="A141" s="25" t="s">
        <v>49</v>
      </c>
      <c r="E141" s="26" t="s">
        <v>46</v>
      </c>
    </row>
    <row r="142" spans="1:5" ht="12.75">
      <c r="A142" s="29" t="s">
        <v>51</v>
      </c>
      <c r="E142" s="28" t="s">
        <v>217</v>
      </c>
    </row>
    <row r="143" spans="1:16" ht="12.75">
      <c r="A143" s="17" t="s">
        <v>44</v>
      </c>
      <c r="B143" s="21" t="s">
        <v>225</v>
      </c>
      <c r="C143" s="21" t="s">
        <v>226</v>
      </c>
      <c r="D143" s="17" t="s">
        <v>46</v>
      </c>
      <c r="E143" s="22" t="s">
        <v>227</v>
      </c>
      <c r="F143" s="23" t="s">
        <v>48</v>
      </c>
      <c r="G143" s="24">
        <v>87.64</v>
      </c>
      <c r="H143" s="24"/>
      <c r="I143" s="24">
        <f>ROUND(ROUND(H143,2)*ROUND(G143,2),2)</f>
        <v>0</v>
      </c>
      <c r="O143">
        <f>(I143*21)/100</f>
        <v>0</v>
      </c>
      <c r="P143" t="s">
        <v>21</v>
      </c>
    </row>
    <row r="144" spans="1:5" ht="12.75">
      <c r="A144" s="25" t="s">
        <v>49</v>
      </c>
      <c r="E144" s="26" t="s">
        <v>46</v>
      </c>
    </row>
    <row r="145" spans="1:5" ht="63.75">
      <c r="A145" s="29" t="s">
        <v>51</v>
      </c>
      <c r="E145" s="28" t="s">
        <v>228</v>
      </c>
    </row>
    <row r="146" spans="1:16" ht="12.75">
      <c r="A146" s="17" t="s">
        <v>44</v>
      </c>
      <c r="B146" s="21" t="s">
        <v>229</v>
      </c>
      <c r="C146" s="21" t="s">
        <v>230</v>
      </c>
      <c r="D146" s="17" t="s">
        <v>46</v>
      </c>
      <c r="E146" s="22" t="s">
        <v>231</v>
      </c>
      <c r="F146" s="23" t="s">
        <v>48</v>
      </c>
      <c r="G146" s="24">
        <v>135.19</v>
      </c>
      <c r="H146" s="24"/>
      <c r="I146" s="24">
        <f>ROUND(ROUND(H146,2)*ROUND(G146,2),2)</f>
        <v>0</v>
      </c>
      <c r="O146">
        <f>(I146*21)/100</f>
        <v>0</v>
      </c>
      <c r="P146" t="s">
        <v>21</v>
      </c>
    </row>
    <row r="147" spans="1:5" ht="12.75">
      <c r="A147" s="25" t="s">
        <v>49</v>
      </c>
      <c r="E147" s="26" t="s">
        <v>46</v>
      </c>
    </row>
    <row r="148" spans="1:5" ht="63.75">
      <c r="A148" s="29" t="s">
        <v>51</v>
      </c>
      <c r="E148" s="28" t="s">
        <v>232</v>
      </c>
    </row>
    <row r="149" spans="1:16" ht="12.75">
      <c r="A149" s="17" t="s">
        <v>44</v>
      </c>
      <c r="B149" s="21" t="s">
        <v>233</v>
      </c>
      <c r="C149" s="21" t="s">
        <v>234</v>
      </c>
      <c r="D149" s="17" t="s">
        <v>46</v>
      </c>
      <c r="E149" s="22" t="s">
        <v>235</v>
      </c>
      <c r="F149" s="23" t="s">
        <v>164</v>
      </c>
      <c r="G149" s="24">
        <v>620</v>
      </c>
      <c r="H149" s="24"/>
      <c r="I149" s="24">
        <f>ROUND(ROUND(H149,2)*ROUND(G149,2),2)</f>
        <v>0</v>
      </c>
      <c r="O149">
        <f>(I149*21)/100</f>
        <v>0</v>
      </c>
      <c r="P149" t="s">
        <v>21</v>
      </c>
    </row>
    <row r="150" spans="1:5" ht="76.5">
      <c r="A150" s="25" t="s">
        <v>49</v>
      </c>
      <c r="E150" s="26" t="s">
        <v>236</v>
      </c>
    </row>
    <row r="151" spans="1:5" ht="12.75">
      <c r="A151" s="29" t="s">
        <v>51</v>
      </c>
      <c r="E151" s="28" t="s">
        <v>237</v>
      </c>
    </row>
    <row r="152" spans="1:16" ht="25.5">
      <c r="A152" s="17" t="s">
        <v>44</v>
      </c>
      <c r="B152" s="21" t="s">
        <v>238</v>
      </c>
      <c r="C152" s="21" t="s">
        <v>239</v>
      </c>
      <c r="D152" s="17" t="s">
        <v>46</v>
      </c>
      <c r="E152" s="22" t="s">
        <v>240</v>
      </c>
      <c r="F152" s="23" t="s">
        <v>164</v>
      </c>
      <c r="G152" s="24">
        <v>923</v>
      </c>
      <c r="H152" s="24"/>
      <c r="I152" s="24">
        <f>ROUND(ROUND(H152,2)*ROUND(G152,2),2)</f>
        <v>0</v>
      </c>
      <c r="O152">
        <f>(I152*21)/100</f>
        <v>0</v>
      </c>
      <c r="P152" t="s">
        <v>21</v>
      </c>
    </row>
    <row r="153" spans="1:5" ht="63.75">
      <c r="A153" s="25" t="s">
        <v>49</v>
      </c>
      <c r="E153" s="26" t="s">
        <v>241</v>
      </c>
    </row>
    <row r="154" spans="1:5" ht="63.75">
      <c r="A154" s="29" t="s">
        <v>51</v>
      </c>
      <c r="E154" s="28" t="s">
        <v>242</v>
      </c>
    </row>
    <row r="155" spans="1:16" ht="12.75">
      <c r="A155" s="17" t="s">
        <v>44</v>
      </c>
      <c r="B155" s="21" t="s">
        <v>243</v>
      </c>
      <c r="C155" s="21" t="s">
        <v>244</v>
      </c>
      <c r="D155" s="17" t="s">
        <v>46</v>
      </c>
      <c r="E155" s="22" t="s">
        <v>245</v>
      </c>
      <c r="F155" s="23" t="s">
        <v>164</v>
      </c>
      <c r="G155" s="24">
        <v>35.2</v>
      </c>
      <c r="H155" s="24"/>
      <c r="I155" s="24">
        <f>ROUND(ROUND(H155,2)*ROUND(G155,2),2)</f>
        <v>0</v>
      </c>
      <c r="O155">
        <f>(I155*21)/100</f>
        <v>0</v>
      </c>
      <c r="P155" t="s">
        <v>21</v>
      </c>
    </row>
    <row r="156" spans="1:5" ht="12.75">
      <c r="A156" s="25" t="s">
        <v>49</v>
      </c>
      <c r="E156" s="26" t="s">
        <v>246</v>
      </c>
    </row>
    <row r="157" spans="1:5" ht="63.75">
      <c r="A157" s="29" t="s">
        <v>51</v>
      </c>
      <c r="E157" s="28" t="s">
        <v>247</v>
      </c>
    </row>
    <row r="158" spans="1:16" ht="25.5">
      <c r="A158" s="17" t="s">
        <v>44</v>
      </c>
      <c r="B158" s="21" t="s">
        <v>248</v>
      </c>
      <c r="C158" s="21" t="s">
        <v>249</v>
      </c>
      <c r="D158" s="17" t="s">
        <v>62</v>
      </c>
      <c r="E158" s="22" t="s">
        <v>250</v>
      </c>
      <c r="F158" s="23" t="s">
        <v>164</v>
      </c>
      <c r="G158" s="24">
        <v>43.55</v>
      </c>
      <c r="H158" s="24"/>
      <c r="I158" s="24">
        <f>ROUND(ROUND(H158,2)*ROUND(G158,2),2)</f>
        <v>0</v>
      </c>
      <c r="O158">
        <f>(I158*21)/100</f>
        <v>0</v>
      </c>
      <c r="P158" t="s">
        <v>21</v>
      </c>
    </row>
    <row r="159" spans="1:5" ht="25.5">
      <c r="A159" s="25" t="s">
        <v>49</v>
      </c>
      <c r="E159" s="26" t="s">
        <v>251</v>
      </c>
    </row>
    <row r="160" spans="1:5" ht="114.75">
      <c r="A160" s="29" t="s">
        <v>51</v>
      </c>
      <c r="E160" s="28" t="s">
        <v>252</v>
      </c>
    </row>
    <row r="161" spans="1:16" ht="12.75">
      <c r="A161" s="17" t="s">
        <v>44</v>
      </c>
      <c r="B161" s="21" t="s">
        <v>253</v>
      </c>
      <c r="C161" s="21" t="s">
        <v>254</v>
      </c>
      <c r="D161" s="17" t="s">
        <v>46</v>
      </c>
      <c r="E161" s="22" t="s">
        <v>255</v>
      </c>
      <c r="F161" s="23" t="s">
        <v>164</v>
      </c>
      <c r="G161" s="24">
        <v>22</v>
      </c>
      <c r="H161" s="24"/>
      <c r="I161" s="24">
        <f>ROUND(ROUND(H161,2)*ROUND(G161,2),2)</f>
        <v>0</v>
      </c>
      <c r="O161">
        <f>(I161*21)/100</f>
        <v>0</v>
      </c>
      <c r="P161" t="s">
        <v>21</v>
      </c>
    </row>
    <row r="162" spans="1:5" ht="12.75">
      <c r="A162" s="25" t="s">
        <v>49</v>
      </c>
      <c r="E162" s="26" t="s">
        <v>256</v>
      </c>
    </row>
    <row r="163" spans="1:5" ht="12.75">
      <c r="A163" s="29" t="s">
        <v>51</v>
      </c>
      <c r="E163" s="28" t="s">
        <v>46</v>
      </c>
    </row>
    <row r="164" spans="1:16" ht="12.75">
      <c r="A164" s="17" t="s">
        <v>44</v>
      </c>
      <c r="B164" s="21" t="s">
        <v>257</v>
      </c>
      <c r="C164" s="21" t="s">
        <v>258</v>
      </c>
      <c r="D164" s="17" t="s">
        <v>46</v>
      </c>
      <c r="E164" s="22" t="s">
        <v>259</v>
      </c>
      <c r="F164" s="23" t="s">
        <v>88</v>
      </c>
      <c r="G164" s="24">
        <v>61</v>
      </c>
      <c r="H164" s="24"/>
      <c r="I164" s="24">
        <f>ROUND(ROUND(H164,2)*ROUND(G164,2),2)</f>
        <v>0</v>
      </c>
      <c r="O164">
        <f>(I164*21)/100</f>
        <v>0</v>
      </c>
      <c r="P164" t="s">
        <v>21</v>
      </c>
    </row>
    <row r="165" spans="1:5" ht="12.75">
      <c r="A165" s="25" t="s">
        <v>49</v>
      </c>
      <c r="E165" s="26" t="s">
        <v>46</v>
      </c>
    </row>
    <row r="166" spans="1:5" ht="12.75">
      <c r="A166" s="27" t="s">
        <v>51</v>
      </c>
      <c r="E166" s="28" t="s">
        <v>46</v>
      </c>
    </row>
    <row r="167" spans="1:18" ht="12.75" customHeight="1">
      <c r="A167" s="5" t="s">
        <v>42</v>
      </c>
      <c r="B167" s="5"/>
      <c r="C167" s="30" t="s">
        <v>70</v>
      </c>
      <c r="D167" s="5"/>
      <c r="E167" s="19" t="s">
        <v>260</v>
      </c>
      <c r="F167" s="5"/>
      <c r="G167" s="5"/>
      <c r="H167" s="5"/>
      <c r="I167" s="31">
        <f>0+Q167</f>
        <v>0</v>
      </c>
      <c r="O167">
        <f>0+R167</f>
        <v>0</v>
      </c>
      <c r="Q167">
        <f>0+I168</f>
        <v>0</v>
      </c>
      <c r="R167">
        <f>0+O168</f>
        <v>0</v>
      </c>
    </row>
    <row r="168" spans="1:16" ht="12.75">
      <c r="A168" s="17" t="s">
        <v>44</v>
      </c>
      <c r="B168" s="21" t="s">
        <v>261</v>
      </c>
      <c r="C168" s="21" t="s">
        <v>262</v>
      </c>
      <c r="D168" s="17" t="s">
        <v>46</v>
      </c>
      <c r="E168" s="22" t="s">
        <v>263</v>
      </c>
      <c r="F168" s="23" t="s">
        <v>164</v>
      </c>
      <c r="G168" s="24">
        <v>500</v>
      </c>
      <c r="H168" s="24"/>
      <c r="I168" s="24">
        <f>ROUND(ROUND(H168,2)*ROUND(G168,2),2)</f>
        <v>0</v>
      </c>
      <c r="O168">
        <f>(I168*21)/100</f>
        <v>0</v>
      </c>
      <c r="P168" t="s">
        <v>21</v>
      </c>
    </row>
    <row r="169" spans="1:5" ht="38.25">
      <c r="A169" s="25" t="s">
        <v>49</v>
      </c>
      <c r="E169" s="26" t="s">
        <v>264</v>
      </c>
    </row>
    <row r="170" spans="1:5" ht="12.75">
      <c r="A170" s="27" t="s">
        <v>51</v>
      </c>
      <c r="E170" s="28" t="s">
        <v>265</v>
      </c>
    </row>
    <row r="171" spans="1:18" ht="12.75" customHeight="1">
      <c r="A171" s="5" t="s">
        <v>42</v>
      </c>
      <c r="B171" s="5"/>
      <c r="C171" s="30" t="s">
        <v>73</v>
      </c>
      <c r="D171" s="5"/>
      <c r="E171" s="19" t="s">
        <v>266</v>
      </c>
      <c r="F171" s="5"/>
      <c r="G171" s="5"/>
      <c r="H171" s="5"/>
      <c r="I171" s="31">
        <f>0+Q171</f>
        <v>0</v>
      </c>
      <c r="O171">
        <f>0+R171</f>
        <v>0</v>
      </c>
      <c r="Q171">
        <f>0+I172+I175+I178+I181+I184+I187+I190+I193+I196</f>
        <v>0</v>
      </c>
      <c r="R171">
        <f>0+O172+O175+O178+O181+O184+O187+O190+O193+O196</f>
        <v>0</v>
      </c>
    </row>
    <row r="172" spans="1:16" ht="12.75">
      <c r="A172" s="17" t="s">
        <v>44</v>
      </c>
      <c r="B172" s="21" t="s">
        <v>267</v>
      </c>
      <c r="C172" s="21" t="s">
        <v>268</v>
      </c>
      <c r="D172" s="17" t="s">
        <v>46</v>
      </c>
      <c r="E172" s="22" t="s">
        <v>269</v>
      </c>
      <c r="F172" s="23" t="s">
        <v>88</v>
      </c>
      <c r="G172" s="24">
        <v>10</v>
      </c>
      <c r="H172" s="24"/>
      <c r="I172" s="24">
        <f>ROUND(ROUND(H172,2)*ROUND(G172,2),2)</f>
        <v>0</v>
      </c>
      <c r="O172">
        <f>(I172*21)/100</f>
        <v>0</v>
      </c>
      <c r="P172" t="s">
        <v>21</v>
      </c>
    </row>
    <row r="173" spans="1:5" ht="25.5">
      <c r="A173" s="25" t="s">
        <v>49</v>
      </c>
      <c r="E173" s="26" t="s">
        <v>270</v>
      </c>
    </row>
    <row r="174" spans="1:5" ht="12.75">
      <c r="A174" s="29" t="s">
        <v>51</v>
      </c>
      <c r="E174" s="28" t="s">
        <v>271</v>
      </c>
    </row>
    <row r="175" spans="1:16" ht="12.75">
      <c r="A175" s="17" t="s">
        <v>44</v>
      </c>
      <c r="B175" s="21" t="s">
        <v>272</v>
      </c>
      <c r="C175" s="21" t="s">
        <v>273</v>
      </c>
      <c r="D175" s="17" t="s">
        <v>46</v>
      </c>
      <c r="E175" s="22" t="s">
        <v>274</v>
      </c>
      <c r="F175" s="23" t="s">
        <v>88</v>
      </c>
      <c r="G175" s="24">
        <v>2</v>
      </c>
      <c r="H175" s="24"/>
      <c r="I175" s="24">
        <f>ROUND(ROUND(H175,2)*ROUND(G175,2),2)</f>
        <v>0</v>
      </c>
      <c r="O175">
        <f>(I175*21)/100</f>
        <v>0</v>
      </c>
      <c r="P175" t="s">
        <v>21</v>
      </c>
    </row>
    <row r="176" spans="1:5" ht="12.75">
      <c r="A176" s="25" t="s">
        <v>49</v>
      </c>
      <c r="E176" s="26" t="s">
        <v>275</v>
      </c>
    </row>
    <row r="177" spans="1:5" ht="12.75">
      <c r="A177" s="29" t="s">
        <v>51</v>
      </c>
      <c r="E177" s="28" t="s">
        <v>276</v>
      </c>
    </row>
    <row r="178" spans="1:16" ht="12.75">
      <c r="A178" s="17" t="s">
        <v>44</v>
      </c>
      <c r="B178" s="21" t="s">
        <v>277</v>
      </c>
      <c r="C178" s="21" t="s">
        <v>278</v>
      </c>
      <c r="D178" s="17" t="s">
        <v>46</v>
      </c>
      <c r="E178" s="22" t="s">
        <v>279</v>
      </c>
      <c r="F178" s="23" t="s">
        <v>88</v>
      </c>
      <c r="G178" s="24">
        <v>60</v>
      </c>
      <c r="H178" s="24"/>
      <c r="I178" s="24">
        <f>ROUND(ROUND(H178,2)*ROUND(G178,2),2)</f>
        <v>0</v>
      </c>
      <c r="O178">
        <f>(I178*21)/100</f>
        <v>0</v>
      </c>
      <c r="P178" t="s">
        <v>21</v>
      </c>
    </row>
    <row r="179" spans="1:5" ht="12.75">
      <c r="A179" s="25" t="s">
        <v>49</v>
      </c>
      <c r="E179" s="26" t="s">
        <v>280</v>
      </c>
    </row>
    <row r="180" spans="1:5" ht="12.75">
      <c r="A180" s="29" t="s">
        <v>51</v>
      </c>
      <c r="E180" s="28" t="s">
        <v>281</v>
      </c>
    </row>
    <row r="181" spans="1:16" ht="12.75">
      <c r="A181" s="17" t="s">
        <v>44</v>
      </c>
      <c r="B181" s="21" t="s">
        <v>282</v>
      </c>
      <c r="C181" s="21" t="s">
        <v>283</v>
      </c>
      <c r="D181" s="17" t="s">
        <v>46</v>
      </c>
      <c r="E181" s="22" t="s">
        <v>284</v>
      </c>
      <c r="F181" s="23" t="s">
        <v>88</v>
      </c>
      <c r="G181" s="24">
        <v>10</v>
      </c>
      <c r="H181" s="24"/>
      <c r="I181" s="24">
        <f>ROUND(ROUND(H181,2)*ROUND(G181,2),2)</f>
        <v>0</v>
      </c>
      <c r="O181">
        <f>(I181*21)/100</f>
        <v>0</v>
      </c>
      <c r="P181" t="s">
        <v>21</v>
      </c>
    </row>
    <row r="182" spans="1:5" ht="25.5">
      <c r="A182" s="25" t="s">
        <v>49</v>
      </c>
      <c r="E182" s="26" t="s">
        <v>285</v>
      </c>
    </row>
    <row r="183" spans="1:5" ht="12.75">
      <c r="A183" s="29" t="s">
        <v>51</v>
      </c>
      <c r="E183" s="28" t="s">
        <v>286</v>
      </c>
    </row>
    <row r="184" spans="1:16" ht="12.75">
      <c r="A184" s="17" t="s">
        <v>44</v>
      </c>
      <c r="B184" s="21" t="s">
        <v>287</v>
      </c>
      <c r="C184" s="21" t="s">
        <v>288</v>
      </c>
      <c r="D184" s="17" t="s">
        <v>46</v>
      </c>
      <c r="E184" s="22" t="s">
        <v>289</v>
      </c>
      <c r="F184" s="23" t="s">
        <v>183</v>
      </c>
      <c r="G184" s="24">
        <v>1</v>
      </c>
      <c r="H184" s="24"/>
      <c r="I184" s="24">
        <f>ROUND(ROUND(H184,2)*ROUND(G184,2),2)</f>
        <v>0</v>
      </c>
      <c r="O184">
        <f>(I184*21)/100</f>
        <v>0</v>
      </c>
      <c r="P184" t="s">
        <v>21</v>
      </c>
    </row>
    <row r="185" spans="1:5" ht="12.75">
      <c r="A185" s="25" t="s">
        <v>49</v>
      </c>
      <c r="E185" s="26" t="s">
        <v>46</v>
      </c>
    </row>
    <row r="186" spans="1:5" ht="12.75">
      <c r="A186" s="29" t="s">
        <v>51</v>
      </c>
      <c r="E186" s="28" t="s">
        <v>290</v>
      </c>
    </row>
    <row r="187" spans="1:16" ht="12.75">
      <c r="A187" s="17" t="s">
        <v>44</v>
      </c>
      <c r="B187" s="21" t="s">
        <v>291</v>
      </c>
      <c r="C187" s="21" t="s">
        <v>292</v>
      </c>
      <c r="D187" s="17" t="s">
        <v>46</v>
      </c>
      <c r="E187" s="22" t="s">
        <v>293</v>
      </c>
      <c r="F187" s="23" t="s">
        <v>183</v>
      </c>
      <c r="G187" s="24">
        <v>1</v>
      </c>
      <c r="H187" s="24"/>
      <c r="I187" s="24">
        <f>ROUND(ROUND(H187,2)*ROUND(G187,2),2)</f>
        <v>0</v>
      </c>
      <c r="O187">
        <f>(I187*21)/100</f>
        <v>0</v>
      </c>
      <c r="P187" t="s">
        <v>21</v>
      </c>
    </row>
    <row r="188" spans="1:5" ht="12.75">
      <c r="A188" s="25" t="s">
        <v>49</v>
      </c>
      <c r="E188" s="26" t="s">
        <v>46</v>
      </c>
    </row>
    <row r="189" spans="1:5" ht="12.75">
      <c r="A189" s="29" t="s">
        <v>51</v>
      </c>
      <c r="E189" s="28" t="s">
        <v>290</v>
      </c>
    </row>
    <row r="190" spans="1:16" ht="12.75">
      <c r="A190" s="17" t="s">
        <v>44</v>
      </c>
      <c r="B190" s="21" t="s">
        <v>294</v>
      </c>
      <c r="C190" s="21" t="s">
        <v>295</v>
      </c>
      <c r="D190" s="17" t="s">
        <v>62</v>
      </c>
      <c r="E190" s="22" t="s">
        <v>296</v>
      </c>
      <c r="F190" s="23" t="s">
        <v>183</v>
      </c>
      <c r="G190" s="24">
        <v>12</v>
      </c>
      <c r="H190" s="24"/>
      <c r="I190" s="24">
        <f>ROUND(ROUND(H190,2)*ROUND(G190,2),2)</f>
        <v>0</v>
      </c>
      <c r="O190">
        <f>(I190*21)/100</f>
        <v>0</v>
      </c>
      <c r="P190" t="s">
        <v>21</v>
      </c>
    </row>
    <row r="191" spans="1:5" ht="38.25">
      <c r="A191" s="25" t="s">
        <v>49</v>
      </c>
      <c r="E191" s="26" t="s">
        <v>297</v>
      </c>
    </row>
    <row r="192" spans="1:5" ht="12.75">
      <c r="A192" s="29" t="s">
        <v>51</v>
      </c>
      <c r="E192" s="28" t="s">
        <v>46</v>
      </c>
    </row>
    <row r="193" spans="1:16" ht="12.75">
      <c r="A193" s="17" t="s">
        <v>44</v>
      </c>
      <c r="B193" s="21" t="s">
        <v>298</v>
      </c>
      <c r="C193" s="21" t="s">
        <v>299</v>
      </c>
      <c r="D193" s="17" t="s">
        <v>46</v>
      </c>
      <c r="E193" s="22" t="s">
        <v>300</v>
      </c>
      <c r="F193" s="23" t="s">
        <v>183</v>
      </c>
      <c r="G193" s="24">
        <v>24</v>
      </c>
      <c r="H193" s="24"/>
      <c r="I193" s="24">
        <f>ROUND(ROUND(H193,2)*ROUND(G193,2),2)</f>
        <v>0</v>
      </c>
      <c r="O193">
        <f>(I193*21)/100</f>
        <v>0</v>
      </c>
      <c r="P193" t="s">
        <v>21</v>
      </c>
    </row>
    <row r="194" spans="1:5" ht="12.75">
      <c r="A194" s="25" t="s">
        <v>49</v>
      </c>
      <c r="E194" s="26" t="s">
        <v>46</v>
      </c>
    </row>
    <row r="195" spans="1:5" ht="12.75">
      <c r="A195" s="29" t="s">
        <v>51</v>
      </c>
      <c r="E195" s="28" t="s">
        <v>46</v>
      </c>
    </row>
    <row r="196" spans="1:16" ht="12.75">
      <c r="A196" s="17" t="s">
        <v>44</v>
      </c>
      <c r="B196" s="21" t="s">
        <v>301</v>
      </c>
      <c r="C196" s="21" t="s">
        <v>302</v>
      </c>
      <c r="D196" s="17" t="s">
        <v>46</v>
      </c>
      <c r="E196" s="22" t="s">
        <v>303</v>
      </c>
      <c r="F196" s="23" t="s">
        <v>183</v>
      </c>
      <c r="G196" s="24">
        <v>22</v>
      </c>
      <c r="H196" s="24"/>
      <c r="I196" s="24">
        <f>ROUND(ROUND(H196,2)*ROUND(G196,2),2)</f>
        <v>0</v>
      </c>
      <c r="O196">
        <f>(I196*21)/100</f>
        <v>0</v>
      </c>
      <c r="P196" t="s">
        <v>21</v>
      </c>
    </row>
    <row r="197" spans="1:5" ht="12.75">
      <c r="A197" s="25" t="s">
        <v>49</v>
      </c>
      <c r="E197" s="26" t="s">
        <v>46</v>
      </c>
    </row>
    <row r="198" spans="1:5" ht="12.75">
      <c r="A198" s="27" t="s">
        <v>51</v>
      </c>
      <c r="E198" s="28" t="s">
        <v>304</v>
      </c>
    </row>
    <row r="199" spans="1:18" ht="12.75" customHeight="1">
      <c r="A199" s="5" t="s">
        <v>42</v>
      </c>
      <c r="B199" s="5"/>
      <c r="C199" s="30" t="s">
        <v>39</v>
      </c>
      <c r="D199" s="5"/>
      <c r="E199" s="19" t="s">
        <v>305</v>
      </c>
      <c r="F199" s="5"/>
      <c r="G199" s="5"/>
      <c r="H199" s="5"/>
      <c r="I199" s="31">
        <f>0+Q199</f>
        <v>0</v>
      </c>
      <c r="O199">
        <f>0+R199</f>
        <v>0</v>
      </c>
      <c r="Q199">
        <f>0+I200+I203+I206+I209+I212+I215+I218+I221+I224+I227+I230+I233+I236+I239+I242+I245+I248+I251+I254</f>
        <v>0</v>
      </c>
      <c r="R199">
        <f>0+O200+O203+O206+O209+O212+O215+O218+O221+O224+O227+O230+O233+O236+O239+O242+O245+O248+O251+O254</f>
        <v>0</v>
      </c>
    </row>
    <row r="200" spans="1:16" ht="12.75">
      <c r="A200" s="17" t="s">
        <v>44</v>
      </c>
      <c r="B200" s="21" t="s">
        <v>306</v>
      </c>
      <c r="C200" s="21" t="s">
        <v>307</v>
      </c>
      <c r="D200" s="17" t="s">
        <v>46</v>
      </c>
      <c r="E200" s="22" t="s">
        <v>308</v>
      </c>
      <c r="F200" s="23" t="s">
        <v>88</v>
      </c>
      <c r="G200" s="24">
        <v>4</v>
      </c>
      <c r="H200" s="24"/>
      <c r="I200" s="24">
        <f>ROUND(ROUND(H200,2)*ROUND(G200,2),2)</f>
        <v>0</v>
      </c>
      <c r="O200">
        <f>(I200*21)/100</f>
        <v>0</v>
      </c>
      <c r="P200" t="s">
        <v>21</v>
      </c>
    </row>
    <row r="201" spans="1:5" ht="12.75">
      <c r="A201" s="25" t="s">
        <v>49</v>
      </c>
      <c r="E201" s="26" t="s">
        <v>309</v>
      </c>
    </row>
    <row r="202" spans="1:5" ht="12.75">
      <c r="A202" s="29" t="s">
        <v>51</v>
      </c>
      <c r="E202" s="28" t="s">
        <v>46</v>
      </c>
    </row>
    <row r="203" spans="1:16" ht="25.5">
      <c r="A203" s="17" t="s">
        <v>44</v>
      </c>
      <c r="B203" s="21" t="s">
        <v>310</v>
      </c>
      <c r="C203" s="21" t="s">
        <v>311</v>
      </c>
      <c r="D203" s="17" t="s">
        <v>46</v>
      </c>
      <c r="E203" s="22" t="s">
        <v>312</v>
      </c>
      <c r="F203" s="23" t="s">
        <v>183</v>
      </c>
      <c r="G203" s="24">
        <v>9</v>
      </c>
      <c r="H203" s="24"/>
      <c r="I203" s="24">
        <f>ROUND(ROUND(H203,2)*ROUND(G203,2),2)</f>
        <v>0</v>
      </c>
      <c r="O203">
        <f>(I203*21)/100</f>
        <v>0</v>
      </c>
      <c r="P203" t="s">
        <v>21</v>
      </c>
    </row>
    <row r="204" spans="1:5" ht="12.75">
      <c r="A204" s="25" t="s">
        <v>49</v>
      </c>
      <c r="E204" s="26" t="s">
        <v>46</v>
      </c>
    </row>
    <row r="205" spans="1:5" ht="12.75">
      <c r="A205" s="29" t="s">
        <v>51</v>
      </c>
      <c r="E205" s="28" t="s">
        <v>46</v>
      </c>
    </row>
    <row r="206" spans="1:16" ht="25.5">
      <c r="A206" s="17" t="s">
        <v>44</v>
      </c>
      <c r="B206" s="21" t="s">
        <v>313</v>
      </c>
      <c r="C206" s="21" t="s">
        <v>314</v>
      </c>
      <c r="D206" s="17" t="s">
        <v>46</v>
      </c>
      <c r="E206" s="22" t="s">
        <v>315</v>
      </c>
      <c r="F206" s="23" t="s">
        <v>183</v>
      </c>
      <c r="G206" s="24">
        <v>3</v>
      </c>
      <c r="H206" s="24"/>
      <c r="I206" s="24">
        <f>ROUND(ROUND(H206,2)*ROUND(G206,2),2)</f>
        <v>0</v>
      </c>
      <c r="O206">
        <f>(I206*21)/100</f>
        <v>0</v>
      </c>
      <c r="P206" t="s">
        <v>21</v>
      </c>
    </row>
    <row r="207" spans="1:5" ht="12.75">
      <c r="A207" s="25" t="s">
        <v>49</v>
      </c>
      <c r="E207" s="26" t="s">
        <v>46</v>
      </c>
    </row>
    <row r="208" spans="1:5" ht="12.75">
      <c r="A208" s="29" t="s">
        <v>51</v>
      </c>
      <c r="E208" s="28" t="s">
        <v>46</v>
      </c>
    </row>
    <row r="209" spans="1:16" ht="25.5">
      <c r="A209" s="17" t="s">
        <v>44</v>
      </c>
      <c r="B209" s="21" t="s">
        <v>316</v>
      </c>
      <c r="C209" s="21" t="s">
        <v>317</v>
      </c>
      <c r="D209" s="17" t="s">
        <v>46</v>
      </c>
      <c r="E209" s="22" t="s">
        <v>318</v>
      </c>
      <c r="F209" s="23" t="s">
        <v>183</v>
      </c>
      <c r="G209" s="24">
        <v>8</v>
      </c>
      <c r="H209" s="24"/>
      <c r="I209" s="24">
        <f>ROUND(ROUND(H209,2)*ROUND(G209,2),2)</f>
        <v>0</v>
      </c>
      <c r="O209">
        <f>(I209*21)/100</f>
        <v>0</v>
      </c>
      <c r="P209" t="s">
        <v>21</v>
      </c>
    </row>
    <row r="210" spans="1:5" ht="12.75">
      <c r="A210" s="25" t="s">
        <v>49</v>
      </c>
      <c r="E210" s="26" t="s">
        <v>319</v>
      </c>
    </row>
    <row r="211" spans="1:5" ht="12.75">
      <c r="A211" s="29" t="s">
        <v>51</v>
      </c>
      <c r="E211" s="28" t="s">
        <v>46</v>
      </c>
    </row>
    <row r="212" spans="1:16" ht="12.75">
      <c r="A212" s="17" t="s">
        <v>44</v>
      </c>
      <c r="B212" s="21" t="s">
        <v>320</v>
      </c>
      <c r="C212" s="21" t="s">
        <v>321</v>
      </c>
      <c r="D212" s="17" t="s">
        <v>46</v>
      </c>
      <c r="E212" s="22" t="s">
        <v>322</v>
      </c>
      <c r="F212" s="23" t="s">
        <v>183</v>
      </c>
      <c r="G212" s="24">
        <v>5</v>
      </c>
      <c r="H212" s="24"/>
      <c r="I212" s="24">
        <f>ROUND(ROUND(H212,2)*ROUND(G212,2),2)</f>
        <v>0</v>
      </c>
      <c r="O212">
        <f>(I212*21)/100</f>
        <v>0</v>
      </c>
      <c r="P212" t="s">
        <v>21</v>
      </c>
    </row>
    <row r="213" spans="1:5" ht="12.75">
      <c r="A213" s="25" t="s">
        <v>49</v>
      </c>
      <c r="E213" s="26" t="s">
        <v>319</v>
      </c>
    </row>
    <row r="214" spans="1:5" ht="12.75">
      <c r="A214" s="29" t="s">
        <v>51</v>
      </c>
      <c r="E214" s="28" t="s">
        <v>46</v>
      </c>
    </row>
    <row r="215" spans="1:16" ht="25.5">
      <c r="A215" s="17" t="s">
        <v>44</v>
      </c>
      <c r="B215" s="21" t="s">
        <v>323</v>
      </c>
      <c r="C215" s="21" t="s">
        <v>324</v>
      </c>
      <c r="D215" s="17" t="s">
        <v>46</v>
      </c>
      <c r="E215" s="22" t="s">
        <v>325</v>
      </c>
      <c r="F215" s="23" t="s">
        <v>183</v>
      </c>
      <c r="G215" s="24">
        <v>9</v>
      </c>
      <c r="H215" s="24"/>
      <c r="I215" s="24">
        <f>ROUND(ROUND(H215,2)*ROUND(G215,2),2)</f>
        <v>0</v>
      </c>
      <c r="O215">
        <f>(I215*21)/100</f>
        <v>0</v>
      </c>
      <c r="P215" t="s">
        <v>21</v>
      </c>
    </row>
    <row r="216" spans="1:5" ht="12.75">
      <c r="A216" s="25" t="s">
        <v>49</v>
      </c>
      <c r="E216" s="26" t="s">
        <v>46</v>
      </c>
    </row>
    <row r="217" spans="1:5" ht="12.75">
      <c r="A217" s="29" t="s">
        <v>51</v>
      </c>
      <c r="E217" s="28" t="s">
        <v>46</v>
      </c>
    </row>
    <row r="218" spans="1:16" ht="25.5">
      <c r="A218" s="17" t="s">
        <v>44</v>
      </c>
      <c r="B218" s="21" t="s">
        <v>326</v>
      </c>
      <c r="C218" s="21" t="s">
        <v>327</v>
      </c>
      <c r="D218" s="17" t="s">
        <v>46</v>
      </c>
      <c r="E218" s="22" t="s">
        <v>328</v>
      </c>
      <c r="F218" s="23" t="s">
        <v>164</v>
      </c>
      <c r="G218" s="24">
        <v>38.75</v>
      </c>
      <c r="H218" s="24"/>
      <c r="I218" s="24">
        <f>ROUND(ROUND(H218,2)*ROUND(G218,2),2)</f>
        <v>0</v>
      </c>
      <c r="O218">
        <f>(I218*21)/100</f>
        <v>0</v>
      </c>
      <c r="P218" t="s">
        <v>21</v>
      </c>
    </row>
    <row r="219" spans="1:5" ht="12.75">
      <c r="A219" s="25" t="s">
        <v>49</v>
      </c>
      <c r="E219" s="26" t="s">
        <v>46</v>
      </c>
    </row>
    <row r="220" spans="1:5" ht="38.25">
      <c r="A220" s="29" t="s">
        <v>51</v>
      </c>
      <c r="E220" s="28" t="s">
        <v>329</v>
      </c>
    </row>
    <row r="221" spans="1:16" ht="12.75">
      <c r="A221" s="17" t="s">
        <v>44</v>
      </c>
      <c r="B221" s="21" t="s">
        <v>330</v>
      </c>
      <c r="C221" s="21" t="s">
        <v>331</v>
      </c>
      <c r="D221" s="17" t="s">
        <v>46</v>
      </c>
      <c r="E221" s="22" t="s">
        <v>332</v>
      </c>
      <c r="F221" s="23" t="s">
        <v>88</v>
      </c>
      <c r="G221" s="24">
        <v>10</v>
      </c>
      <c r="H221" s="24"/>
      <c r="I221" s="24">
        <f>ROUND(ROUND(H221,2)*ROUND(G221,2),2)</f>
        <v>0</v>
      </c>
      <c r="O221">
        <f>(I221*21)/100</f>
        <v>0</v>
      </c>
      <c r="P221" t="s">
        <v>21</v>
      </c>
    </row>
    <row r="222" spans="1:5" ht="12.75">
      <c r="A222" s="25" t="s">
        <v>49</v>
      </c>
      <c r="E222" s="26" t="s">
        <v>333</v>
      </c>
    </row>
    <row r="223" spans="1:5" ht="12.75">
      <c r="A223" s="29" t="s">
        <v>51</v>
      </c>
      <c r="E223" s="28" t="s">
        <v>46</v>
      </c>
    </row>
    <row r="224" spans="1:16" ht="12.75">
      <c r="A224" s="17" t="s">
        <v>44</v>
      </c>
      <c r="B224" s="21" t="s">
        <v>334</v>
      </c>
      <c r="C224" s="21" t="s">
        <v>335</v>
      </c>
      <c r="D224" s="17" t="s">
        <v>62</v>
      </c>
      <c r="E224" s="22" t="s">
        <v>336</v>
      </c>
      <c r="F224" s="23" t="s">
        <v>88</v>
      </c>
      <c r="G224" s="24">
        <v>166</v>
      </c>
      <c r="H224" s="24"/>
      <c r="I224" s="24">
        <f>ROUND(ROUND(H224,2)*ROUND(G224,2),2)</f>
        <v>0</v>
      </c>
      <c r="O224">
        <f>(I224*21)/100</f>
        <v>0</v>
      </c>
      <c r="P224" t="s">
        <v>21</v>
      </c>
    </row>
    <row r="225" spans="1:5" ht="25.5">
      <c r="A225" s="25" t="s">
        <v>49</v>
      </c>
      <c r="E225" s="26" t="s">
        <v>337</v>
      </c>
    </row>
    <row r="226" spans="1:5" ht="12.75">
      <c r="A226" s="29" t="s">
        <v>51</v>
      </c>
      <c r="E226" s="28" t="s">
        <v>338</v>
      </c>
    </row>
    <row r="227" spans="1:16" ht="12.75">
      <c r="A227" s="17" t="s">
        <v>44</v>
      </c>
      <c r="B227" s="21" t="s">
        <v>339</v>
      </c>
      <c r="C227" s="21" t="s">
        <v>340</v>
      </c>
      <c r="D227" s="17" t="s">
        <v>62</v>
      </c>
      <c r="E227" s="22" t="s">
        <v>341</v>
      </c>
      <c r="F227" s="23" t="s">
        <v>88</v>
      </c>
      <c r="G227" s="24">
        <v>60</v>
      </c>
      <c r="H227" s="24"/>
      <c r="I227" s="24">
        <f>ROUND(ROUND(H227,2)*ROUND(G227,2),2)</f>
        <v>0</v>
      </c>
      <c r="O227">
        <f>(I227*21)/100</f>
        <v>0</v>
      </c>
      <c r="P227" t="s">
        <v>21</v>
      </c>
    </row>
    <row r="228" spans="1:5" ht="25.5">
      <c r="A228" s="25" t="s">
        <v>49</v>
      </c>
      <c r="E228" s="26" t="s">
        <v>342</v>
      </c>
    </row>
    <row r="229" spans="1:5" ht="12.75">
      <c r="A229" s="29" t="s">
        <v>51</v>
      </c>
      <c r="E229" s="28" t="s">
        <v>46</v>
      </c>
    </row>
    <row r="230" spans="1:16" ht="12.75">
      <c r="A230" s="17" t="s">
        <v>44</v>
      </c>
      <c r="B230" s="21" t="s">
        <v>343</v>
      </c>
      <c r="C230" s="21" t="s">
        <v>340</v>
      </c>
      <c r="D230" s="17" t="s">
        <v>65</v>
      </c>
      <c r="E230" s="22" t="s">
        <v>341</v>
      </c>
      <c r="F230" s="23" t="s">
        <v>88</v>
      </c>
      <c r="G230" s="24">
        <v>145</v>
      </c>
      <c r="H230" s="24"/>
      <c r="I230" s="24">
        <f>ROUND(ROUND(H230,2)*ROUND(G230,2),2)</f>
        <v>0</v>
      </c>
      <c r="O230">
        <f>(I230*21)/100</f>
        <v>0</v>
      </c>
      <c r="P230" t="s">
        <v>21</v>
      </c>
    </row>
    <row r="231" spans="1:5" ht="25.5">
      <c r="A231" s="25" t="s">
        <v>49</v>
      </c>
      <c r="E231" s="26" t="s">
        <v>344</v>
      </c>
    </row>
    <row r="232" spans="1:5" ht="12.75">
      <c r="A232" s="29" t="s">
        <v>51</v>
      </c>
      <c r="E232" s="28" t="s">
        <v>46</v>
      </c>
    </row>
    <row r="233" spans="1:16" ht="12.75">
      <c r="A233" s="17" t="s">
        <v>44</v>
      </c>
      <c r="B233" s="21" t="s">
        <v>345</v>
      </c>
      <c r="C233" s="21" t="s">
        <v>346</v>
      </c>
      <c r="D233" s="17" t="s">
        <v>62</v>
      </c>
      <c r="E233" s="22" t="s">
        <v>347</v>
      </c>
      <c r="F233" s="23" t="s">
        <v>88</v>
      </c>
      <c r="G233" s="24">
        <v>525</v>
      </c>
      <c r="H233" s="24"/>
      <c r="I233" s="24">
        <f>ROUND(ROUND(H233,2)*ROUND(G233,2),2)</f>
        <v>0</v>
      </c>
      <c r="O233">
        <f>(I233*21)/100</f>
        <v>0</v>
      </c>
      <c r="P233" t="s">
        <v>21</v>
      </c>
    </row>
    <row r="234" spans="1:5" ht="25.5">
      <c r="A234" s="25" t="s">
        <v>49</v>
      </c>
      <c r="E234" s="26" t="s">
        <v>342</v>
      </c>
    </row>
    <row r="235" spans="1:5" ht="12.75">
      <c r="A235" s="29" t="s">
        <v>51</v>
      </c>
      <c r="E235" s="28" t="s">
        <v>46</v>
      </c>
    </row>
    <row r="236" spans="1:16" ht="12.75">
      <c r="A236" s="17" t="s">
        <v>44</v>
      </c>
      <c r="B236" s="21" t="s">
        <v>348</v>
      </c>
      <c r="C236" s="21" t="s">
        <v>349</v>
      </c>
      <c r="D236" s="17" t="s">
        <v>62</v>
      </c>
      <c r="E236" s="22" t="s">
        <v>350</v>
      </c>
      <c r="F236" s="23" t="s">
        <v>88</v>
      </c>
      <c r="G236" s="24">
        <v>60</v>
      </c>
      <c r="H236" s="24"/>
      <c r="I236" s="24">
        <f>ROUND(ROUND(H236,2)*ROUND(G236,2),2)</f>
        <v>0</v>
      </c>
      <c r="O236">
        <f>(I236*21)/100</f>
        <v>0</v>
      </c>
      <c r="P236" t="s">
        <v>21</v>
      </c>
    </row>
    <row r="237" spans="1:5" ht="25.5">
      <c r="A237" s="25" t="s">
        <v>49</v>
      </c>
      <c r="E237" s="26" t="s">
        <v>342</v>
      </c>
    </row>
    <row r="238" spans="1:5" ht="12.75">
      <c r="A238" s="29" t="s">
        <v>51</v>
      </c>
      <c r="E238" s="28" t="s">
        <v>46</v>
      </c>
    </row>
    <row r="239" spans="1:16" ht="12.75">
      <c r="A239" s="17" t="s">
        <v>44</v>
      </c>
      <c r="B239" s="21" t="s">
        <v>351</v>
      </c>
      <c r="C239" s="21" t="s">
        <v>349</v>
      </c>
      <c r="D239" s="17" t="s">
        <v>65</v>
      </c>
      <c r="E239" s="22" t="s">
        <v>350</v>
      </c>
      <c r="F239" s="23" t="s">
        <v>88</v>
      </c>
      <c r="G239" s="24">
        <v>320</v>
      </c>
      <c r="H239" s="24"/>
      <c r="I239" s="24">
        <f>ROUND(ROUND(H239,2)*ROUND(G239,2),2)</f>
        <v>0</v>
      </c>
      <c r="O239">
        <f>(I239*21)/100</f>
        <v>0</v>
      </c>
      <c r="P239" t="s">
        <v>21</v>
      </c>
    </row>
    <row r="240" spans="1:5" ht="12.75">
      <c r="A240" s="25" t="s">
        <v>49</v>
      </c>
      <c r="E240" s="26" t="s">
        <v>352</v>
      </c>
    </row>
    <row r="241" spans="1:5" ht="12.75">
      <c r="A241" s="29" t="s">
        <v>51</v>
      </c>
      <c r="E241" s="28" t="s">
        <v>46</v>
      </c>
    </row>
    <row r="242" spans="1:16" ht="12.75">
      <c r="A242" s="17" t="s">
        <v>44</v>
      </c>
      <c r="B242" s="21" t="s">
        <v>353</v>
      </c>
      <c r="C242" s="21" t="s">
        <v>354</v>
      </c>
      <c r="D242" s="17" t="s">
        <v>46</v>
      </c>
      <c r="E242" s="22" t="s">
        <v>355</v>
      </c>
      <c r="F242" s="23" t="s">
        <v>88</v>
      </c>
      <c r="G242" s="24">
        <v>20</v>
      </c>
      <c r="H242" s="24"/>
      <c r="I242" s="24">
        <f>ROUND(ROUND(H242,2)*ROUND(G242,2),2)</f>
        <v>0</v>
      </c>
      <c r="O242">
        <f>(I242*21)/100</f>
        <v>0</v>
      </c>
      <c r="P242" t="s">
        <v>21</v>
      </c>
    </row>
    <row r="243" spans="1:5" ht="25.5">
      <c r="A243" s="25" t="s">
        <v>49</v>
      </c>
      <c r="E243" s="26" t="s">
        <v>356</v>
      </c>
    </row>
    <row r="244" spans="1:5" ht="12.75">
      <c r="A244" s="29" t="s">
        <v>51</v>
      </c>
      <c r="E244" s="28" t="s">
        <v>357</v>
      </c>
    </row>
    <row r="245" spans="1:16" ht="12.75">
      <c r="A245" s="17" t="s">
        <v>44</v>
      </c>
      <c r="B245" s="21" t="s">
        <v>358</v>
      </c>
      <c r="C245" s="21" t="s">
        <v>359</v>
      </c>
      <c r="D245" s="17" t="s">
        <v>46</v>
      </c>
      <c r="E245" s="22" t="s">
        <v>360</v>
      </c>
      <c r="F245" s="23" t="s">
        <v>88</v>
      </c>
      <c r="G245" s="24">
        <v>61</v>
      </c>
      <c r="H245" s="24"/>
      <c r="I245" s="24">
        <f>ROUND(ROUND(H245,2)*ROUND(G245,2),2)</f>
        <v>0</v>
      </c>
      <c r="O245">
        <f>(I245*21)/100</f>
        <v>0</v>
      </c>
      <c r="P245" t="s">
        <v>21</v>
      </c>
    </row>
    <row r="246" spans="1:5" ht="12.75">
      <c r="A246" s="25" t="s">
        <v>49</v>
      </c>
      <c r="E246" s="26" t="s">
        <v>46</v>
      </c>
    </row>
    <row r="247" spans="1:5" ht="12.75">
      <c r="A247" s="29" t="s">
        <v>51</v>
      </c>
      <c r="E247" s="28" t="s">
        <v>46</v>
      </c>
    </row>
    <row r="248" spans="1:16" ht="12.75">
      <c r="A248" s="17" t="s">
        <v>44</v>
      </c>
      <c r="B248" s="21" t="s">
        <v>361</v>
      </c>
      <c r="C248" s="21" t="s">
        <v>362</v>
      </c>
      <c r="D248" s="17" t="s">
        <v>46</v>
      </c>
      <c r="E248" s="22" t="s">
        <v>363</v>
      </c>
      <c r="F248" s="23" t="s">
        <v>88</v>
      </c>
      <c r="G248" s="24">
        <v>320</v>
      </c>
      <c r="H248" s="24"/>
      <c r="I248" s="24">
        <f>ROUND(ROUND(H248,2)*ROUND(G248,2),2)</f>
        <v>0</v>
      </c>
      <c r="O248">
        <f>(I248*21)/100</f>
        <v>0</v>
      </c>
      <c r="P248" t="s">
        <v>21</v>
      </c>
    </row>
    <row r="249" spans="1:5" ht="25.5">
      <c r="A249" s="25" t="s">
        <v>49</v>
      </c>
      <c r="E249" s="26" t="s">
        <v>364</v>
      </c>
    </row>
    <row r="250" spans="1:5" ht="12.75">
      <c r="A250" s="29" t="s">
        <v>51</v>
      </c>
      <c r="E250" s="28" t="s">
        <v>46</v>
      </c>
    </row>
    <row r="251" spans="1:16" ht="12.75">
      <c r="A251" s="17" t="s">
        <v>44</v>
      </c>
      <c r="B251" s="21" t="s">
        <v>365</v>
      </c>
      <c r="C251" s="21" t="s">
        <v>366</v>
      </c>
      <c r="D251" s="17" t="s">
        <v>46</v>
      </c>
      <c r="E251" s="22" t="s">
        <v>367</v>
      </c>
      <c r="F251" s="23" t="s">
        <v>183</v>
      </c>
      <c r="G251" s="24">
        <v>8</v>
      </c>
      <c r="H251" s="24"/>
      <c r="I251" s="24">
        <f>ROUND(ROUND(H251,2)*ROUND(G251,2),2)</f>
        <v>0</v>
      </c>
      <c r="O251">
        <f>(I251*21)/100</f>
        <v>0</v>
      </c>
      <c r="P251" t="s">
        <v>21</v>
      </c>
    </row>
    <row r="252" spans="1:5" ht="12.75">
      <c r="A252" s="25" t="s">
        <v>49</v>
      </c>
      <c r="E252" s="26" t="s">
        <v>368</v>
      </c>
    </row>
    <row r="253" spans="1:5" ht="12.75">
      <c r="A253" s="29" t="s">
        <v>51</v>
      </c>
      <c r="E253" s="28" t="s">
        <v>46</v>
      </c>
    </row>
    <row r="254" spans="1:16" ht="12.75">
      <c r="A254" s="17" t="s">
        <v>44</v>
      </c>
      <c r="B254" s="21" t="s">
        <v>369</v>
      </c>
      <c r="C254" s="21" t="s">
        <v>370</v>
      </c>
      <c r="D254" s="17" t="s">
        <v>46</v>
      </c>
      <c r="E254" s="22" t="s">
        <v>371</v>
      </c>
      <c r="F254" s="23" t="s">
        <v>88</v>
      </c>
      <c r="G254" s="24">
        <v>320</v>
      </c>
      <c r="H254" s="24"/>
      <c r="I254" s="24">
        <f>ROUND(ROUND(H254,2)*ROUND(G254,2),2)</f>
        <v>0</v>
      </c>
      <c r="O254">
        <f>(I254*21)/100</f>
        <v>0</v>
      </c>
      <c r="P254" t="s">
        <v>21</v>
      </c>
    </row>
    <row r="255" spans="1:5" ht="25.5">
      <c r="A255" s="25" t="s">
        <v>49</v>
      </c>
      <c r="E255" s="26" t="s">
        <v>372</v>
      </c>
    </row>
    <row r="256" spans="1:5" ht="12.75">
      <c r="A256" s="27" t="s">
        <v>51</v>
      </c>
      <c r="E256" s="28" t="s">
        <v>46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zoomScalePageLayoutView="0" workbookViewId="0" topLeftCell="A1">
      <pane ySplit="7" topLeftCell="A8" activePane="bottomLeft" state="frozen"/>
      <selection pane="topLeft" activeCell="A1" sqref="A1:A3"/>
      <selection pane="bottomLeft" activeCell="A1" sqref="A1:A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22</v>
      </c>
    </row>
    <row r="3" spans="1:16" ht="15" customHeight="1">
      <c r="A3" t="s">
        <v>11</v>
      </c>
      <c r="B3" s="9" t="s">
        <v>13</v>
      </c>
      <c r="C3" s="37" t="s">
        <v>14</v>
      </c>
      <c r="D3" s="33"/>
      <c r="E3" s="10" t="s">
        <v>15</v>
      </c>
      <c r="F3" s="1"/>
      <c r="G3" s="8"/>
      <c r="H3" s="7" t="s">
        <v>373</v>
      </c>
      <c r="I3" s="32">
        <f>0+I8</f>
        <v>0</v>
      </c>
      <c r="O3" t="s">
        <v>18</v>
      </c>
      <c r="P3" t="s">
        <v>21</v>
      </c>
    </row>
    <row r="4" spans="1:16" ht="15" customHeight="1">
      <c r="A4" t="s">
        <v>16</v>
      </c>
      <c r="B4" s="12" t="s">
        <v>17</v>
      </c>
      <c r="C4" s="38" t="s">
        <v>373</v>
      </c>
      <c r="D4" s="39"/>
      <c r="E4" s="13" t="s">
        <v>374</v>
      </c>
      <c r="F4" s="5"/>
      <c r="G4" s="5"/>
      <c r="H4" s="14"/>
      <c r="I4" s="14"/>
      <c r="O4" t="s">
        <v>19</v>
      </c>
      <c r="P4" t="s">
        <v>21</v>
      </c>
    </row>
    <row r="5" spans="1:16" ht="12.75" customHeight="1">
      <c r="A5" s="36" t="s">
        <v>25</v>
      </c>
      <c r="B5" s="36" t="s">
        <v>27</v>
      </c>
      <c r="C5" s="36" t="s">
        <v>29</v>
      </c>
      <c r="D5" s="36" t="s">
        <v>30</v>
      </c>
      <c r="E5" s="36" t="s">
        <v>31</v>
      </c>
      <c r="F5" s="36" t="s">
        <v>33</v>
      </c>
      <c r="G5" s="36" t="s">
        <v>35</v>
      </c>
      <c r="H5" s="36" t="s">
        <v>37</v>
      </c>
      <c r="I5" s="36"/>
      <c r="O5" t="s">
        <v>20</v>
      </c>
      <c r="P5" t="s">
        <v>21</v>
      </c>
    </row>
    <row r="6" spans="1:9" ht="12.75" customHeight="1">
      <c r="A6" s="36"/>
      <c r="B6" s="36"/>
      <c r="C6" s="36"/>
      <c r="D6" s="36"/>
      <c r="E6" s="36"/>
      <c r="F6" s="36"/>
      <c r="G6" s="36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21</v>
      </c>
      <c r="D7" s="11" t="s">
        <v>22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70</v>
      </c>
      <c r="D8" s="14"/>
      <c r="E8" s="19" t="s">
        <v>260</v>
      </c>
      <c r="F8" s="14"/>
      <c r="G8" s="14"/>
      <c r="H8" s="14"/>
      <c r="I8" s="20">
        <f>0+Q8</f>
        <v>0</v>
      </c>
      <c r="O8">
        <f>0+R8</f>
        <v>0</v>
      </c>
      <c r="Q8">
        <f>0+I9+I12+I15+I18+I21+I24+I27+I30+I33+I36+I39+I42+I45+I48+I51+I54+I57+I60+I63+I66+I69+I72+I75+I78+I81+I84+I87+I90+I93+I96+I99+I102+I105+I108+I111+I114+I117+I120+I123+I126+I129+I132+I135</f>
        <v>0</v>
      </c>
      <c r="R8">
        <f>0+O9+O12+O15+O18+O21+O24+O27+O30+O33+O36+O39+O42+O45+O48+O51+O54+O57+O60+O63+O66+O69+O72+O75+O78+O81+O84+O87+O90+O93+O96+O99+O102+O105+O108+O111+O114+O117+O120+O123+O126+O129+O132+O135</f>
        <v>0</v>
      </c>
    </row>
    <row r="9" spans="1:16" ht="12.75">
      <c r="A9" s="17" t="s">
        <v>44</v>
      </c>
      <c r="B9" s="21" t="s">
        <v>28</v>
      </c>
      <c r="C9" s="21" t="s">
        <v>375</v>
      </c>
      <c r="D9" s="17" t="s">
        <v>46</v>
      </c>
      <c r="E9" s="22" t="s">
        <v>376</v>
      </c>
      <c r="F9" s="23" t="s">
        <v>183</v>
      </c>
      <c r="G9" s="24">
        <v>20</v>
      </c>
      <c r="H9" s="24"/>
      <c r="I9" s="24">
        <f>ROUND(ROUND(H9,2)*ROUND(G9,2),2)</f>
        <v>0</v>
      </c>
      <c r="O9">
        <f>(I9*21)/100</f>
        <v>0</v>
      </c>
      <c r="P9" t="s">
        <v>21</v>
      </c>
    </row>
    <row r="10" spans="1:5" ht="12.75">
      <c r="A10" s="25" t="s">
        <v>49</v>
      </c>
      <c r="E10" s="26" t="s">
        <v>46</v>
      </c>
    </row>
    <row r="11" spans="1:5" ht="12.75">
      <c r="A11" s="29" t="s">
        <v>51</v>
      </c>
      <c r="E11" s="28" t="s">
        <v>46</v>
      </c>
    </row>
    <row r="12" spans="1:16" ht="12.75">
      <c r="A12" s="17" t="s">
        <v>44</v>
      </c>
      <c r="B12" s="21" t="s">
        <v>21</v>
      </c>
      <c r="C12" s="21" t="s">
        <v>377</v>
      </c>
      <c r="D12" s="17" t="s">
        <v>46</v>
      </c>
      <c r="E12" s="22" t="s">
        <v>378</v>
      </c>
      <c r="F12" s="23" t="s">
        <v>183</v>
      </c>
      <c r="G12" s="24">
        <v>20</v>
      </c>
      <c r="H12" s="24"/>
      <c r="I12" s="24">
        <f>ROUND(ROUND(H12,2)*ROUND(G12,2),2)</f>
        <v>0</v>
      </c>
      <c r="O12">
        <f>(I12*21)/100</f>
        <v>0</v>
      </c>
      <c r="P12" t="s">
        <v>21</v>
      </c>
    </row>
    <row r="13" spans="1:5" ht="12.75">
      <c r="A13" s="25" t="s">
        <v>49</v>
      </c>
      <c r="E13" s="26" t="s">
        <v>46</v>
      </c>
    </row>
    <row r="14" spans="1:5" ht="12.75">
      <c r="A14" s="29" t="s">
        <v>51</v>
      </c>
      <c r="E14" s="28" t="s">
        <v>46</v>
      </c>
    </row>
    <row r="15" spans="1:16" ht="12.75">
      <c r="A15" s="17" t="s">
        <v>44</v>
      </c>
      <c r="B15" s="21" t="s">
        <v>22</v>
      </c>
      <c r="C15" s="21" t="s">
        <v>379</v>
      </c>
      <c r="D15" s="17" t="s">
        <v>46</v>
      </c>
      <c r="E15" s="22" t="s">
        <v>380</v>
      </c>
      <c r="F15" s="23" t="s">
        <v>88</v>
      </c>
      <c r="G15" s="24">
        <v>660</v>
      </c>
      <c r="H15" s="24"/>
      <c r="I15" s="24">
        <f>ROUND(ROUND(H15,2)*ROUND(G15,2),2)</f>
        <v>0</v>
      </c>
      <c r="O15">
        <f>(I15*21)/100</f>
        <v>0</v>
      </c>
      <c r="P15" t="s">
        <v>21</v>
      </c>
    </row>
    <row r="16" spans="1:5" ht="12.75">
      <c r="A16" s="25" t="s">
        <v>49</v>
      </c>
      <c r="E16" s="26" t="s">
        <v>46</v>
      </c>
    </row>
    <row r="17" spans="1:5" ht="12.75">
      <c r="A17" s="29" t="s">
        <v>51</v>
      </c>
      <c r="E17" s="28" t="s">
        <v>46</v>
      </c>
    </row>
    <row r="18" spans="1:16" ht="25.5">
      <c r="A18" s="17" t="s">
        <v>44</v>
      </c>
      <c r="B18" s="21" t="s">
        <v>32</v>
      </c>
      <c r="C18" s="21" t="s">
        <v>381</v>
      </c>
      <c r="D18" s="17" t="s">
        <v>46</v>
      </c>
      <c r="E18" s="22" t="s">
        <v>382</v>
      </c>
      <c r="F18" s="23" t="s">
        <v>183</v>
      </c>
      <c r="G18" s="24">
        <v>6</v>
      </c>
      <c r="H18" s="24"/>
      <c r="I18" s="24">
        <f>ROUND(ROUND(H18,2)*ROUND(G18,2),2)</f>
        <v>0</v>
      </c>
      <c r="O18">
        <f>(I18*21)/100</f>
        <v>0</v>
      </c>
      <c r="P18" t="s">
        <v>21</v>
      </c>
    </row>
    <row r="19" spans="1:5" ht="12.75">
      <c r="A19" s="25" t="s">
        <v>49</v>
      </c>
      <c r="E19" s="26" t="s">
        <v>46</v>
      </c>
    </row>
    <row r="20" spans="1:5" ht="12.75">
      <c r="A20" s="29" t="s">
        <v>51</v>
      </c>
      <c r="E20" s="28" t="s">
        <v>46</v>
      </c>
    </row>
    <row r="21" spans="1:16" ht="25.5">
      <c r="A21" s="17" t="s">
        <v>44</v>
      </c>
      <c r="B21" s="21" t="s">
        <v>34</v>
      </c>
      <c r="C21" s="21" t="s">
        <v>383</v>
      </c>
      <c r="D21" s="17" t="s">
        <v>46</v>
      </c>
      <c r="E21" s="22" t="s">
        <v>384</v>
      </c>
      <c r="F21" s="23" t="s">
        <v>183</v>
      </c>
      <c r="G21" s="24">
        <v>15</v>
      </c>
      <c r="H21" s="24"/>
      <c r="I21" s="24">
        <f>ROUND(ROUND(H21,2)*ROUND(G21,2),2)</f>
        <v>0</v>
      </c>
      <c r="O21">
        <f>(I21*21)/100</f>
        <v>0</v>
      </c>
      <c r="P21" t="s">
        <v>21</v>
      </c>
    </row>
    <row r="22" spans="1:5" ht="12.75">
      <c r="A22" s="25" t="s">
        <v>49</v>
      </c>
      <c r="E22" s="26" t="s">
        <v>46</v>
      </c>
    </row>
    <row r="23" spans="1:5" ht="12.75">
      <c r="A23" s="29" t="s">
        <v>51</v>
      </c>
      <c r="E23" s="28" t="s">
        <v>46</v>
      </c>
    </row>
    <row r="24" spans="1:16" ht="12.75">
      <c r="A24" s="17" t="s">
        <v>44</v>
      </c>
      <c r="B24" s="21" t="s">
        <v>36</v>
      </c>
      <c r="C24" s="21" t="s">
        <v>385</v>
      </c>
      <c r="D24" s="17" t="s">
        <v>46</v>
      </c>
      <c r="E24" s="22" t="s">
        <v>386</v>
      </c>
      <c r="F24" s="23" t="s">
        <v>183</v>
      </c>
      <c r="G24" s="24">
        <v>21</v>
      </c>
      <c r="H24" s="24"/>
      <c r="I24" s="24">
        <f>ROUND(ROUND(H24,2)*ROUND(G24,2),2)</f>
        <v>0</v>
      </c>
      <c r="O24">
        <f>(I24*21)/100</f>
        <v>0</v>
      </c>
      <c r="P24" t="s">
        <v>21</v>
      </c>
    </row>
    <row r="25" spans="1:5" ht="12.75">
      <c r="A25" s="25" t="s">
        <v>49</v>
      </c>
      <c r="E25" s="26" t="s">
        <v>46</v>
      </c>
    </row>
    <row r="26" spans="1:5" ht="12.75">
      <c r="A26" s="29" t="s">
        <v>51</v>
      </c>
      <c r="E26" s="28" t="s">
        <v>46</v>
      </c>
    </row>
    <row r="27" spans="1:16" ht="38.25">
      <c r="A27" s="17" t="s">
        <v>44</v>
      </c>
      <c r="B27" s="21" t="s">
        <v>70</v>
      </c>
      <c r="C27" s="21" t="s">
        <v>387</v>
      </c>
      <c r="D27" s="17" t="s">
        <v>46</v>
      </c>
      <c r="E27" s="22" t="s">
        <v>388</v>
      </c>
      <c r="F27" s="23" t="s">
        <v>183</v>
      </c>
      <c r="G27" s="24">
        <v>6</v>
      </c>
      <c r="H27" s="24"/>
      <c r="I27" s="24">
        <f>ROUND(ROUND(H27,2)*ROUND(G27,2),2)</f>
        <v>0</v>
      </c>
      <c r="O27">
        <f>(I27*21)/100</f>
        <v>0</v>
      </c>
      <c r="P27" t="s">
        <v>21</v>
      </c>
    </row>
    <row r="28" spans="1:5" ht="25.5">
      <c r="A28" s="25" t="s">
        <v>49</v>
      </c>
      <c r="E28" s="26" t="s">
        <v>389</v>
      </c>
    </row>
    <row r="29" spans="1:5" ht="12.75">
      <c r="A29" s="29" t="s">
        <v>51</v>
      </c>
      <c r="E29" s="28" t="s">
        <v>46</v>
      </c>
    </row>
    <row r="30" spans="1:16" ht="38.25">
      <c r="A30" s="17" t="s">
        <v>44</v>
      </c>
      <c r="B30" s="21" t="s">
        <v>73</v>
      </c>
      <c r="C30" s="21" t="s">
        <v>390</v>
      </c>
      <c r="D30" s="17" t="s">
        <v>46</v>
      </c>
      <c r="E30" s="22" t="s">
        <v>391</v>
      </c>
      <c r="F30" s="23" t="s">
        <v>183</v>
      </c>
      <c r="G30" s="24">
        <v>15</v>
      </c>
      <c r="H30" s="24"/>
      <c r="I30" s="24">
        <f>ROUND(ROUND(H30,2)*ROUND(G30,2),2)</f>
        <v>0</v>
      </c>
      <c r="O30">
        <f>(I30*21)/100</f>
        <v>0</v>
      </c>
      <c r="P30" t="s">
        <v>21</v>
      </c>
    </row>
    <row r="31" spans="1:5" ht="25.5">
      <c r="A31" s="25" t="s">
        <v>49</v>
      </c>
      <c r="E31" s="26" t="s">
        <v>389</v>
      </c>
    </row>
    <row r="32" spans="1:5" ht="12.75">
      <c r="A32" s="29" t="s">
        <v>51</v>
      </c>
      <c r="E32" s="28" t="s">
        <v>46</v>
      </c>
    </row>
    <row r="33" spans="1:16" ht="25.5">
      <c r="A33" s="17" t="s">
        <v>44</v>
      </c>
      <c r="B33" s="21" t="s">
        <v>39</v>
      </c>
      <c r="C33" s="21" t="s">
        <v>392</v>
      </c>
      <c r="D33" s="17" t="s">
        <v>46</v>
      </c>
      <c r="E33" s="22" t="s">
        <v>393</v>
      </c>
      <c r="F33" s="23" t="s">
        <v>183</v>
      </c>
      <c r="G33" s="24">
        <v>1</v>
      </c>
      <c r="H33" s="24"/>
      <c r="I33" s="24">
        <f>ROUND(ROUND(H33,2)*ROUND(G33,2),2)</f>
        <v>0</v>
      </c>
      <c r="O33">
        <f>(I33*21)/100</f>
        <v>0</v>
      </c>
      <c r="P33" t="s">
        <v>21</v>
      </c>
    </row>
    <row r="34" spans="1:5" ht="12.75">
      <c r="A34" s="25" t="s">
        <v>49</v>
      </c>
      <c r="E34" s="26" t="s">
        <v>46</v>
      </c>
    </row>
    <row r="35" spans="1:5" ht="12.75">
      <c r="A35" s="29" t="s">
        <v>51</v>
      </c>
      <c r="E35" s="28" t="s">
        <v>46</v>
      </c>
    </row>
    <row r="36" spans="1:16" ht="12.75">
      <c r="A36" s="17" t="s">
        <v>44</v>
      </c>
      <c r="B36" s="21" t="s">
        <v>41</v>
      </c>
      <c r="C36" s="21" t="s">
        <v>394</v>
      </c>
      <c r="D36" s="17" t="s">
        <v>46</v>
      </c>
      <c r="E36" s="22" t="s">
        <v>395</v>
      </c>
      <c r="F36" s="23" t="s">
        <v>88</v>
      </c>
      <c r="G36" s="24">
        <v>800</v>
      </c>
      <c r="H36" s="24"/>
      <c r="I36" s="24">
        <f>ROUND(ROUND(H36,2)*ROUND(G36,2),2)</f>
        <v>0</v>
      </c>
      <c r="O36">
        <f>(I36*21)/100</f>
        <v>0</v>
      </c>
      <c r="P36" t="s">
        <v>21</v>
      </c>
    </row>
    <row r="37" spans="1:5" ht="12.75">
      <c r="A37" s="25" t="s">
        <v>49</v>
      </c>
      <c r="E37" s="26" t="s">
        <v>46</v>
      </c>
    </row>
    <row r="38" spans="1:5" ht="12.75">
      <c r="A38" s="29" t="s">
        <v>51</v>
      </c>
      <c r="E38" s="28" t="s">
        <v>46</v>
      </c>
    </row>
    <row r="39" spans="1:16" ht="12.75">
      <c r="A39" s="17" t="s">
        <v>44</v>
      </c>
      <c r="B39" s="21" t="s">
        <v>85</v>
      </c>
      <c r="C39" s="21" t="s">
        <v>396</v>
      </c>
      <c r="D39" s="17" t="s">
        <v>46</v>
      </c>
      <c r="E39" s="22" t="s">
        <v>397</v>
      </c>
      <c r="F39" s="23" t="s">
        <v>88</v>
      </c>
      <c r="G39" s="24">
        <v>150</v>
      </c>
      <c r="H39" s="24"/>
      <c r="I39" s="24">
        <f>ROUND(ROUND(H39,2)*ROUND(G39,2),2)</f>
        <v>0</v>
      </c>
      <c r="O39">
        <f>(I39*21)/100</f>
        <v>0</v>
      </c>
      <c r="P39" t="s">
        <v>21</v>
      </c>
    </row>
    <row r="40" spans="1:5" ht="12.75">
      <c r="A40" s="25" t="s">
        <v>49</v>
      </c>
      <c r="E40" s="26" t="s">
        <v>46</v>
      </c>
    </row>
    <row r="41" spans="1:5" ht="12.75">
      <c r="A41" s="29" t="s">
        <v>51</v>
      </c>
      <c r="E41" s="28" t="s">
        <v>46</v>
      </c>
    </row>
    <row r="42" spans="1:16" ht="12.75">
      <c r="A42" s="17" t="s">
        <v>44</v>
      </c>
      <c r="B42" s="21" t="s">
        <v>90</v>
      </c>
      <c r="C42" s="21" t="s">
        <v>398</v>
      </c>
      <c r="D42" s="17" t="s">
        <v>46</v>
      </c>
      <c r="E42" s="22" t="s">
        <v>399</v>
      </c>
      <c r="F42" s="23" t="s">
        <v>183</v>
      </c>
      <c r="G42" s="24">
        <v>2</v>
      </c>
      <c r="H42" s="24"/>
      <c r="I42" s="24">
        <f>ROUND(ROUND(H42,2)*ROUND(G42,2),2)</f>
        <v>0</v>
      </c>
      <c r="O42">
        <f>(I42*21)/100</f>
        <v>0</v>
      </c>
      <c r="P42" t="s">
        <v>21</v>
      </c>
    </row>
    <row r="43" spans="1:5" ht="12.75">
      <c r="A43" s="25" t="s">
        <v>49</v>
      </c>
      <c r="E43" s="26" t="s">
        <v>46</v>
      </c>
    </row>
    <row r="44" spans="1:5" ht="12.75">
      <c r="A44" s="29" t="s">
        <v>51</v>
      </c>
      <c r="E44" s="28" t="s">
        <v>46</v>
      </c>
    </row>
    <row r="45" spans="1:16" ht="12.75">
      <c r="A45" s="17" t="s">
        <v>44</v>
      </c>
      <c r="B45" s="21" t="s">
        <v>95</v>
      </c>
      <c r="C45" s="21" t="s">
        <v>400</v>
      </c>
      <c r="D45" s="17" t="s">
        <v>46</v>
      </c>
      <c r="E45" s="22" t="s">
        <v>401</v>
      </c>
      <c r="F45" s="23" t="s">
        <v>88</v>
      </c>
      <c r="G45" s="24">
        <v>650</v>
      </c>
      <c r="H45" s="24"/>
      <c r="I45" s="24">
        <f>ROUND(ROUND(H45,2)*ROUND(G45,2),2)</f>
        <v>0</v>
      </c>
      <c r="O45">
        <f>(I45*21)/100</f>
        <v>0</v>
      </c>
      <c r="P45" t="s">
        <v>21</v>
      </c>
    </row>
    <row r="46" spans="1:5" ht="12.75">
      <c r="A46" s="25" t="s">
        <v>49</v>
      </c>
      <c r="E46" s="26" t="s">
        <v>46</v>
      </c>
    </row>
    <row r="47" spans="1:5" ht="12.75">
      <c r="A47" s="29" t="s">
        <v>51</v>
      </c>
      <c r="E47" s="28" t="s">
        <v>46</v>
      </c>
    </row>
    <row r="48" spans="1:16" ht="12.75">
      <c r="A48" s="17" t="s">
        <v>44</v>
      </c>
      <c r="B48" s="21" t="s">
        <v>100</v>
      </c>
      <c r="C48" s="21" t="s">
        <v>402</v>
      </c>
      <c r="D48" s="17" t="s">
        <v>46</v>
      </c>
      <c r="E48" s="22" t="s">
        <v>403</v>
      </c>
      <c r="F48" s="23" t="s">
        <v>88</v>
      </c>
      <c r="G48" s="24">
        <v>40</v>
      </c>
      <c r="H48" s="24"/>
      <c r="I48" s="24">
        <f>ROUND(ROUND(H48,2)*ROUND(G48,2),2)</f>
        <v>0</v>
      </c>
      <c r="O48">
        <f>(I48*21)/100</f>
        <v>0</v>
      </c>
      <c r="P48" t="s">
        <v>21</v>
      </c>
    </row>
    <row r="49" spans="1:5" ht="12.75">
      <c r="A49" s="25" t="s">
        <v>49</v>
      </c>
      <c r="E49" s="26" t="s">
        <v>46</v>
      </c>
    </row>
    <row r="50" spans="1:5" ht="12.75">
      <c r="A50" s="29" t="s">
        <v>51</v>
      </c>
      <c r="E50" s="28" t="s">
        <v>46</v>
      </c>
    </row>
    <row r="51" spans="1:16" ht="12.75">
      <c r="A51" s="17" t="s">
        <v>44</v>
      </c>
      <c r="B51" s="21" t="s">
        <v>104</v>
      </c>
      <c r="C51" s="21" t="s">
        <v>404</v>
      </c>
      <c r="D51" s="17" t="s">
        <v>46</v>
      </c>
      <c r="E51" s="22" t="s">
        <v>405</v>
      </c>
      <c r="F51" s="23" t="s">
        <v>183</v>
      </c>
      <c r="G51" s="24">
        <v>21</v>
      </c>
      <c r="H51" s="24"/>
      <c r="I51" s="24">
        <f>ROUND(ROUND(H51,2)*ROUND(G51,2),2)</f>
        <v>0</v>
      </c>
      <c r="O51">
        <f>(I51*21)/100</f>
        <v>0</v>
      </c>
      <c r="P51" t="s">
        <v>21</v>
      </c>
    </row>
    <row r="52" spans="1:5" ht="12.75">
      <c r="A52" s="25" t="s">
        <v>49</v>
      </c>
      <c r="E52" s="26" t="s">
        <v>46</v>
      </c>
    </row>
    <row r="53" spans="1:5" ht="12.75">
      <c r="A53" s="29" t="s">
        <v>51</v>
      </c>
      <c r="E53" s="28" t="s">
        <v>46</v>
      </c>
    </row>
    <row r="54" spans="1:16" ht="12.75">
      <c r="A54" s="17" t="s">
        <v>44</v>
      </c>
      <c r="B54" s="21" t="s">
        <v>108</v>
      </c>
      <c r="C54" s="21" t="s">
        <v>406</v>
      </c>
      <c r="D54" s="17" t="s">
        <v>46</v>
      </c>
      <c r="E54" s="22" t="s">
        <v>407</v>
      </c>
      <c r="F54" s="23" t="s">
        <v>183</v>
      </c>
      <c r="G54" s="24">
        <v>50</v>
      </c>
      <c r="H54" s="24"/>
      <c r="I54" s="24">
        <f>ROUND(ROUND(H54,2)*ROUND(G54,2),2)</f>
        <v>0</v>
      </c>
      <c r="O54">
        <f>(I54*21)/100</f>
        <v>0</v>
      </c>
      <c r="P54" t="s">
        <v>21</v>
      </c>
    </row>
    <row r="55" spans="1:5" ht="12.75">
      <c r="A55" s="25" t="s">
        <v>49</v>
      </c>
      <c r="E55" s="26" t="s">
        <v>46</v>
      </c>
    </row>
    <row r="56" spans="1:5" ht="12.75">
      <c r="A56" s="29" t="s">
        <v>51</v>
      </c>
      <c r="E56" s="28" t="s">
        <v>46</v>
      </c>
    </row>
    <row r="57" spans="1:16" ht="12.75">
      <c r="A57" s="17" t="s">
        <v>44</v>
      </c>
      <c r="B57" s="21" t="s">
        <v>111</v>
      </c>
      <c r="C57" s="21" t="s">
        <v>408</v>
      </c>
      <c r="D57" s="17" t="s">
        <v>46</v>
      </c>
      <c r="E57" s="22" t="s">
        <v>409</v>
      </c>
      <c r="F57" s="23" t="s">
        <v>88</v>
      </c>
      <c r="G57" s="24">
        <v>750</v>
      </c>
      <c r="H57" s="24"/>
      <c r="I57" s="24">
        <f>ROUND(ROUND(H57,2)*ROUND(G57,2),2)</f>
        <v>0</v>
      </c>
      <c r="O57">
        <f>(I57*21)/100</f>
        <v>0</v>
      </c>
      <c r="P57" t="s">
        <v>21</v>
      </c>
    </row>
    <row r="58" spans="1:5" ht="12.75">
      <c r="A58" s="25" t="s">
        <v>49</v>
      </c>
      <c r="E58" s="26" t="s">
        <v>46</v>
      </c>
    </row>
    <row r="59" spans="1:5" ht="12.75">
      <c r="A59" s="29" t="s">
        <v>51</v>
      </c>
      <c r="E59" s="28" t="s">
        <v>46</v>
      </c>
    </row>
    <row r="60" spans="1:16" ht="12.75">
      <c r="A60" s="17" t="s">
        <v>44</v>
      </c>
      <c r="B60" s="21" t="s">
        <v>116</v>
      </c>
      <c r="C60" s="21" t="s">
        <v>410</v>
      </c>
      <c r="D60" s="17" t="s">
        <v>46</v>
      </c>
      <c r="E60" s="22" t="s">
        <v>411</v>
      </c>
      <c r="F60" s="23" t="s">
        <v>88</v>
      </c>
      <c r="G60" s="24">
        <v>70</v>
      </c>
      <c r="H60" s="24"/>
      <c r="I60" s="24">
        <f>ROUND(ROUND(H60,2)*ROUND(G60,2),2)</f>
        <v>0</v>
      </c>
      <c r="O60">
        <f>(I60*21)/100</f>
        <v>0</v>
      </c>
      <c r="P60" t="s">
        <v>21</v>
      </c>
    </row>
    <row r="61" spans="1:5" ht="12.75">
      <c r="A61" s="25" t="s">
        <v>49</v>
      </c>
      <c r="E61" s="26" t="s">
        <v>46</v>
      </c>
    </row>
    <row r="62" spans="1:5" ht="12.75">
      <c r="A62" s="29" t="s">
        <v>51</v>
      </c>
      <c r="E62" s="28" t="s">
        <v>46</v>
      </c>
    </row>
    <row r="63" spans="1:16" ht="12.75">
      <c r="A63" s="17" t="s">
        <v>44</v>
      </c>
      <c r="B63" s="21" t="s">
        <v>120</v>
      </c>
      <c r="C63" s="21" t="s">
        <v>412</v>
      </c>
      <c r="D63" s="17" t="s">
        <v>46</v>
      </c>
      <c r="E63" s="22" t="s">
        <v>413</v>
      </c>
      <c r="F63" s="23" t="s">
        <v>88</v>
      </c>
      <c r="G63" s="24">
        <v>380</v>
      </c>
      <c r="H63" s="24"/>
      <c r="I63" s="24">
        <f>ROUND(ROUND(H63,2)*ROUND(G63,2),2)</f>
        <v>0</v>
      </c>
      <c r="O63">
        <f>(I63*21)/100</f>
        <v>0</v>
      </c>
      <c r="P63" t="s">
        <v>21</v>
      </c>
    </row>
    <row r="64" spans="1:5" ht="12.75">
      <c r="A64" s="25" t="s">
        <v>49</v>
      </c>
      <c r="E64" s="26" t="s">
        <v>46</v>
      </c>
    </row>
    <row r="65" spans="1:5" ht="12.75">
      <c r="A65" s="29" t="s">
        <v>51</v>
      </c>
      <c r="E65" s="28" t="s">
        <v>46</v>
      </c>
    </row>
    <row r="66" spans="1:16" ht="12.75">
      <c r="A66" s="17" t="s">
        <v>44</v>
      </c>
      <c r="B66" s="21" t="s">
        <v>124</v>
      </c>
      <c r="C66" s="21" t="s">
        <v>414</v>
      </c>
      <c r="D66" s="17" t="s">
        <v>46</v>
      </c>
      <c r="E66" s="22" t="s">
        <v>415</v>
      </c>
      <c r="F66" s="23" t="s">
        <v>183</v>
      </c>
      <c r="G66" s="24">
        <v>2</v>
      </c>
      <c r="H66" s="24"/>
      <c r="I66" s="24">
        <f>ROUND(ROUND(H66,2)*ROUND(G66,2),2)</f>
        <v>0</v>
      </c>
      <c r="O66">
        <f>(I66*21)/100</f>
        <v>0</v>
      </c>
      <c r="P66" t="s">
        <v>21</v>
      </c>
    </row>
    <row r="67" spans="1:5" ht="12.75">
      <c r="A67" s="25" t="s">
        <v>49</v>
      </c>
      <c r="E67" s="26" t="s">
        <v>46</v>
      </c>
    </row>
    <row r="68" spans="1:5" ht="12.75">
      <c r="A68" s="29" t="s">
        <v>51</v>
      </c>
      <c r="E68" s="28" t="s">
        <v>46</v>
      </c>
    </row>
    <row r="69" spans="1:16" ht="12.75">
      <c r="A69" s="17" t="s">
        <v>44</v>
      </c>
      <c r="B69" s="21" t="s">
        <v>128</v>
      </c>
      <c r="C69" s="21" t="s">
        <v>416</v>
      </c>
      <c r="D69" s="17" t="s">
        <v>46</v>
      </c>
      <c r="E69" s="22" t="s">
        <v>417</v>
      </c>
      <c r="F69" s="23" t="s">
        <v>183</v>
      </c>
      <c r="G69" s="24">
        <v>21</v>
      </c>
      <c r="H69" s="24"/>
      <c r="I69" s="24">
        <f>ROUND(ROUND(H69,2)*ROUND(G69,2),2)</f>
        <v>0</v>
      </c>
      <c r="O69">
        <f>(I69*21)/100</f>
        <v>0</v>
      </c>
      <c r="P69" t="s">
        <v>21</v>
      </c>
    </row>
    <row r="70" spans="1:5" ht="12.75">
      <c r="A70" s="25" t="s">
        <v>49</v>
      </c>
      <c r="E70" s="26" t="s">
        <v>46</v>
      </c>
    </row>
    <row r="71" spans="1:5" ht="12.75">
      <c r="A71" s="29" t="s">
        <v>51</v>
      </c>
      <c r="E71" s="28" t="s">
        <v>46</v>
      </c>
    </row>
    <row r="72" spans="1:16" ht="12.75">
      <c r="A72" s="17" t="s">
        <v>44</v>
      </c>
      <c r="B72" s="21" t="s">
        <v>132</v>
      </c>
      <c r="C72" s="21" t="s">
        <v>418</v>
      </c>
      <c r="D72" s="17" t="s">
        <v>46</v>
      </c>
      <c r="E72" s="22" t="s">
        <v>419</v>
      </c>
      <c r="F72" s="23" t="s">
        <v>183</v>
      </c>
      <c r="G72" s="24">
        <v>21</v>
      </c>
      <c r="H72" s="24"/>
      <c r="I72" s="24">
        <f>ROUND(ROUND(H72,2)*ROUND(G72,2),2)</f>
        <v>0</v>
      </c>
      <c r="O72">
        <f>(I72*21)/100</f>
        <v>0</v>
      </c>
      <c r="P72" t="s">
        <v>21</v>
      </c>
    </row>
    <row r="73" spans="1:5" ht="12.75">
      <c r="A73" s="25" t="s">
        <v>49</v>
      </c>
      <c r="E73" s="26" t="s">
        <v>46</v>
      </c>
    </row>
    <row r="74" spans="1:5" ht="12.75">
      <c r="A74" s="29" t="s">
        <v>51</v>
      </c>
      <c r="E74" s="28" t="s">
        <v>46</v>
      </c>
    </row>
    <row r="75" spans="1:16" ht="12.75">
      <c r="A75" s="17" t="s">
        <v>44</v>
      </c>
      <c r="B75" s="21" t="s">
        <v>135</v>
      </c>
      <c r="C75" s="21" t="s">
        <v>420</v>
      </c>
      <c r="D75" s="17" t="s">
        <v>46</v>
      </c>
      <c r="E75" s="22" t="s">
        <v>421</v>
      </c>
      <c r="F75" s="23" t="s">
        <v>183</v>
      </c>
      <c r="G75" s="24">
        <v>1</v>
      </c>
      <c r="H75" s="24"/>
      <c r="I75" s="24">
        <f>ROUND(ROUND(H75,2)*ROUND(G75,2),2)</f>
        <v>0</v>
      </c>
      <c r="O75">
        <f>(I75*21)/100</f>
        <v>0</v>
      </c>
      <c r="P75" t="s">
        <v>21</v>
      </c>
    </row>
    <row r="76" spans="1:5" ht="12.75">
      <c r="A76" s="25" t="s">
        <v>49</v>
      </c>
      <c r="E76" s="26" t="s">
        <v>46</v>
      </c>
    </row>
    <row r="77" spans="1:5" ht="12.75">
      <c r="A77" s="29" t="s">
        <v>51</v>
      </c>
      <c r="E77" s="28" t="s">
        <v>46</v>
      </c>
    </row>
    <row r="78" spans="1:16" ht="12.75">
      <c r="A78" s="17" t="s">
        <v>44</v>
      </c>
      <c r="B78" s="21" t="s">
        <v>139</v>
      </c>
      <c r="C78" s="21" t="s">
        <v>422</v>
      </c>
      <c r="D78" s="17" t="s">
        <v>46</v>
      </c>
      <c r="E78" s="22" t="s">
        <v>423</v>
      </c>
      <c r="F78" s="23" t="s">
        <v>183</v>
      </c>
      <c r="G78" s="24">
        <v>1</v>
      </c>
      <c r="H78" s="24"/>
      <c r="I78" s="24">
        <f>ROUND(ROUND(H78,2)*ROUND(G78,2),2)</f>
        <v>0</v>
      </c>
      <c r="O78">
        <f>(I78*21)/100</f>
        <v>0</v>
      </c>
      <c r="P78" t="s">
        <v>21</v>
      </c>
    </row>
    <row r="79" spans="1:5" ht="12.75">
      <c r="A79" s="25" t="s">
        <v>49</v>
      </c>
      <c r="E79" s="26" t="s">
        <v>46</v>
      </c>
    </row>
    <row r="80" spans="1:5" ht="12.75">
      <c r="A80" s="29" t="s">
        <v>51</v>
      </c>
      <c r="E80" s="28" t="s">
        <v>46</v>
      </c>
    </row>
    <row r="81" spans="1:16" ht="12.75">
      <c r="A81" s="17" t="s">
        <v>44</v>
      </c>
      <c r="B81" s="21" t="s">
        <v>143</v>
      </c>
      <c r="C81" s="21" t="s">
        <v>424</v>
      </c>
      <c r="D81" s="17" t="s">
        <v>46</v>
      </c>
      <c r="E81" s="22" t="s">
        <v>425</v>
      </c>
      <c r="F81" s="23" t="s">
        <v>88</v>
      </c>
      <c r="G81" s="24">
        <v>630</v>
      </c>
      <c r="H81" s="24"/>
      <c r="I81" s="24">
        <f>ROUND(ROUND(H81,2)*ROUND(G81,2),2)</f>
        <v>0</v>
      </c>
      <c r="O81">
        <f>(I81*21)/100</f>
        <v>0</v>
      </c>
      <c r="P81" t="s">
        <v>21</v>
      </c>
    </row>
    <row r="82" spans="1:5" ht="12.75">
      <c r="A82" s="25" t="s">
        <v>49</v>
      </c>
      <c r="E82" s="26" t="s">
        <v>46</v>
      </c>
    </row>
    <row r="83" spans="1:5" ht="12.75">
      <c r="A83" s="29" t="s">
        <v>51</v>
      </c>
      <c r="E83" s="28" t="s">
        <v>46</v>
      </c>
    </row>
    <row r="84" spans="1:16" ht="12.75">
      <c r="A84" s="17" t="s">
        <v>44</v>
      </c>
      <c r="B84" s="21" t="s">
        <v>147</v>
      </c>
      <c r="C84" s="21" t="s">
        <v>426</v>
      </c>
      <c r="D84" s="17" t="s">
        <v>46</v>
      </c>
      <c r="E84" s="22" t="s">
        <v>427</v>
      </c>
      <c r="F84" s="23" t="s">
        <v>88</v>
      </c>
      <c r="G84" s="24">
        <v>630</v>
      </c>
      <c r="H84" s="24"/>
      <c r="I84" s="24">
        <f>ROUND(ROUND(H84,2)*ROUND(G84,2),2)</f>
        <v>0</v>
      </c>
      <c r="O84">
        <f>(I84*21)/100</f>
        <v>0</v>
      </c>
      <c r="P84" t="s">
        <v>21</v>
      </c>
    </row>
    <row r="85" spans="1:5" ht="12.75">
      <c r="A85" s="25" t="s">
        <v>49</v>
      </c>
      <c r="E85" s="26" t="s">
        <v>46</v>
      </c>
    </row>
    <row r="86" spans="1:5" ht="12.75">
      <c r="A86" s="29" t="s">
        <v>51</v>
      </c>
      <c r="E86" s="28" t="s">
        <v>46</v>
      </c>
    </row>
    <row r="87" spans="1:16" ht="12.75">
      <c r="A87" s="17" t="s">
        <v>44</v>
      </c>
      <c r="B87" s="21" t="s">
        <v>152</v>
      </c>
      <c r="C87" s="21" t="s">
        <v>428</v>
      </c>
      <c r="D87" s="17" t="s">
        <v>46</v>
      </c>
      <c r="E87" s="22" t="s">
        <v>429</v>
      </c>
      <c r="F87" s="23" t="s">
        <v>88</v>
      </c>
      <c r="G87" s="24">
        <v>30</v>
      </c>
      <c r="H87" s="24"/>
      <c r="I87" s="24">
        <f>ROUND(ROUND(H87,2)*ROUND(G87,2),2)</f>
        <v>0</v>
      </c>
      <c r="O87">
        <f>(I87*21)/100</f>
        <v>0</v>
      </c>
      <c r="P87" t="s">
        <v>21</v>
      </c>
    </row>
    <row r="88" spans="1:5" ht="12.75">
      <c r="A88" s="25" t="s">
        <v>49</v>
      </c>
      <c r="E88" s="26" t="s">
        <v>46</v>
      </c>
    </row>
    <row r="89" spans="1:5" ht="12.75">
      <c r="A89" s="29" t="s">
        <v>51</v>
      </c>
      <c r="E89" s="28" t="s">
        <v>46</v>
      </c>
    </row>
    <row r="90" spans="1:16" ht="12.75">
      <c r="A90" s="17" t="s">
        <v>44</v>
      </c>
      <c r="B90" s="21" t="s">
        <v>157</v>
      </c>
      <c r="C90" s="21" t="s">
        <v>430</v>
      </c>
      <c r="D90" s="17" t="s">
        <v>46</v>
      </c>
      <c r="E90" s="22" t="s">
        <v>431</v>
      </c>
      <c r="F90" s="23" t="s">
        <v>88</v>
      </c>
      <c r="G90" s="24">
        <v>30</v>
      </c>
      <c r="H90" s="24"/>
      <c r="I90" s="24">
        <f>ROUND(ROUND(H90,2)*ROUND(G90,2),2)</f>
        <v>0</v>
      </c>
      <c r="O90">
        <f>(I90*21)/100</f>
        <v>0</v>
      </c>
      <c r="P90" t="s">
        <v>21</v>
      </c>
    </row>
    <row r="91" spans="1:5" ht="12.75">
      <c r="A91" s="25" t="s">
        <v>49</v>
      </c>
      <c r="E91" s="26" t="s">
        <v>46</v>
      </c>
    </row>
    <row r="92" spans="1:5" ht="12.75">
      <c r="A92" s="29" t="s">
        <v>51</v>
      </c>
      <c r="E92" s="28" t="s">
        <v>46</v>
      </c>
    </row>
    <row r="93" spans="1:16" ht="12.75">
      <c r="A93" s="17" t="s">
        <v>44</v>
      </c>
      <c r="B93" s="21" t="s">
        <v>161</v>
      </c>
      <c r="C93" s="21" t="s">
        <v>432</v>
      </c>
      <c r="D93" s="17" t="s">
        <v>46</v>
      </c>
      <c r="E93" s="22" t="s">
        <v>433</v>
      </c>
      <c r="F93" s="23" t="s">
        <v>88</v>
      </c>
      <c r="G93" s="24">
        <v>660</v>
      </c>
      <c r="H93" s="24"/>
      <c r="I93" s="24">
        <f>ROUND(ROUND(H93,2)*ROUND(G93,2),2)</f>
        <v>0</v>
      </c>
      <c r="O93">
        <f>(I93*21)/100</f>
        <v>0</v>
      </c>
      <c r="P93" t="s">
        <v>21</v>
      </c>
    </row>
    <row r="94" spans="1:5" ht="12.75">
      <c r="A94" s="25" t="s">
        <v>49</v>
      </c>
      <c r="E94" s="26" t="s">
        <v>46</v>
      </c>
    </row>
    <row r="95" spans="1:5" ht="12.75">
      <c r="A95" s="29" t="s">
        <v>51</v>
      </c>
      <c r="E95" s="28" t="s">
        <v>46</v>
      </c>
    </row>
    <row r="96" spans="1:16" ht="12.75">
      <c r="A96" s="17" t="s">
        <v>44</v>
      </c>
      <c r="B96" s="21" t="s">
        <v>166</v>
      </c>
      <c r="C96" s="21" t="s">
        <v>434</v>
      </c>
      <c r="D96" s="17" t="s">
        <v>46</v>
      </c>
      <c r="E96" s="22" t="s">
        <v>435</v>
      </c>
      <c r="F96" s="23" t="s">
        <v>164</v>
      </c>
      <c r="G96" s="24">
        <v>330</v>
      </c>
      <c r="H96" s="24"/>
      <c r="I96" s="24">
        <f>ROUND(ROUND(H96,2)*ROUND(G96,2),2)</f>
        <v>0</v>
      </c>
      <c r="O96">
        <f>(I96*21)/100</f>
        <v>0</v>
      </c>
      <c r="P96" t="s">
        <v>21</v>
      </c>
    </row>
    <row r="97" spans="1:5" ht="12.75">
      <c r="A97" s="25" t="s">
        <v>49</v>
      </c>
      <c r="E97" s="26" t="s">
        <v>46</v>
      </c>
    </row>
    <row r="98" spans="1:5" ht="12.75">
      <c r="A98" s="29" t="s">
        <v>51</v>
      </c>
      <c r="E98" s="28" t="s">
        <v>46</v>
      </c>
    </row>
    <row r="99" spans="1:16" ht="12.75">
      <c r="A99" s="17" t="s">
        <v>44</v>
      </c>
      <c r="B99" s="21" t="s">
        <v>170</v>
      </c>
      <c r="C99" s="21" t="s">
        <v>436</v>
      </c>
      <c r="D99" s="17" t="s">
        <v>46</v>
      </c>
      <c r="E99" s="22" t="s">
        <v>437</v>
      </c>
      <c r="F99" s="23" t="s">
        <v>59</v>
      </c>
      <c r="G99" s="24">
        <v>1</v>
      </c>
      <c r="H99" s="24"/>
      <c r="I99" s="24">
        <f>ROUND(ROUND(H99,2)*ROUND(G99,2),2)</f>
        <v>0</v>
      </c>
      <c r="O99">
        <f>(I99*21)/100</f>
        <v>0</v>
      </c>
      <c r="P99" t="s">
        <v>21</v>
      </c>
    </row>
    <row r="100" spans="1:5" ht="12.75">
      <c r="A100" s="25" t="s">
        <v>49</v>
      </c>
      <c r="E100" s="26" t="s">
        <v>46</v>
      </c>
    </row>
    <row r="101" spans="1:5" ht="12.75">
      <c r="A101" s="29" t="s">
        <v>51</v>
      </c>
      <c r="E101" s="28" t="s">
        <v>46</v>
      </c>
    </row>
    <row r="102" spans="1:16" ht="12.75">
      <c r="A102" s="17" t="s">
        <v>44</v>
      </c>
      <c r="B102" s="21" t="s">
        <v>173</v>
      </c>
      <c r="C102" s="21" t="s">
        <v>438</v>
      </c>
      <c r="D102" s="17" t="s">
        <v>46</v>
      </c>
      <c r="E102" s="22" t="s">
        <v>439</v>
      </c>
      <c r="F102" s="23" t="s">
        <v>183</v>
      </c>
      <c r="G102" s="24">
        <v>5</v>
      </c>
      <c r="H102" s="24"/>
      <c r="I102" s="24">
        <f>ROUND(ROUND(H102,2)*ROUND(G102,2),2)</f>
        <v>0</v>
      </c>
      <c r="O102">
        <f>(I102*21)/100</f>
        <v>0</v>
      </c>
      <c r="P102" t="s">
        <v>21</v>
      </c>
    </row>
    <row r="103" spans="1:5" ht="12.75">
      <c r="A103" s="25" t="s">
        <v>49</v>
      </c>
      <c r="E103" s="26" t="s">
        <v>46</v>
      </c>
    </row>
    <row r="104" spans="1:5" ht="12.75">
      <c r="A104" s="29" t="s">
        <v>51</v>
      </c>
      <c r="E104" s="28" t="s">
        <v>46</v>
      </c>
    </row>
    <row r="105" spans="1:16" ht="12.75">
      <c r="A105" s="17" t="s">
        <v>44</v>
      </c>
      <c r="B105" s="21" t="s">
        <v>176</v>
      </c>
      <c r="C105" s="21" t="s">
        <v>440</v>
      </c>
      <c r="D105" s="17" t="s">
        <v>46</v>
      </c>
      <c r="E105" s="22" t="s">
        <v>441</v>
      </c>
      <c r="F105" s="23" t="s">
        <v>59</v>
      </c>
      <c r="G105" s="24">
        <v>1</v>
      </c>
      <c r="H105" s="24"/>
      <c r="I105" s="24">
        <f>ROUND(ROUND(H105,2)*ROUND(G105,2),2)</f>
        <v>0</v>
      </c>
      <c r="O105">
        <f>(I105*21)/100</f>
        <v>0</v>
      </c>
      <c r="P105" t="s">
        <v>21</v>
      </c>
    </row>
    <row r="106" spans="1:5" ht="12.75">
      <c r="A106" s="25" t="s">
        <v>49</v>
      </c>
      <c r="E106" s="26" t="s">
        <v>46</v>
      </c>
    </row>
    <row r="107" spans="1:5" ht="12.75">
      <c r="A107" s="29" t="s">
        <v>51</v>
      </c>
      <c r="E107" s="28" t="s">
        <v>46</v>
      </c>
    </row>
    <row r="108" spans="1:16" ht="12.75">
      <c r="A108" s="17" t="s">
        <v>44</v>
      </c>
      <c r="B108" s="21" t="s">
        <v>179</v>
      </c>
      <c r="C108" s="21" t="s">
        <v>442</v>
      </c>
      <c r="D108" s="17" t="s">
        <v>46</v>
      </c>
      <c r="E108" s="22" t="s">
        <v>443</v>
      </c>
      <c r="F108" s="23" t="s">
        <v>59</v>
      </c>
      <c r="G108" s="24">
        <v>1</v>
      </c>
      <c r="H108" s="24"/>
      <c r="I108" s="24">
        <f>ROUND(ROUND(H108,2)*ROUND(G108,2),2)</f>
        <v>0</v>
      </c>
      <c r="O108">
        <f>(I108*21)/100</f>
        <v>0</v>
      </c>
      <c r="P108" t="s">
        <v>21</v>
      </c>
    </row>
    <row r="109" spans="1:5" ht="12.75">
      <c r="A109" s="25" t="s">
        <v>49</v>
      </c>
      <c r="E109" s="26" t="s">
        <v>46</v>
      </c>
    </row>
    <row r="110" spans="1:5" ht="12.75">
      <c r="A110" s="29" t="s">
        <v>51</v>
      </c>
      <c r="E110" s="28" t="s">
        <v>46</v>
      </c>
    </row>
    <row r="111" spans="1:16" ht="12.75">
      <c r="A111" s="17" t="s">
        <v>44</v>
      </c>
      <c r="B111" s="21" t="s">
        <v>186</v>
      </c>
      <c r="C111" s="21" t="s">
        <v>444</v>
      </c>
      <c r="D111" s="17" t="s">
        <v>46</v>
      </c>
      <c r="E111" s="22" t="s">
        <v>445</v>
      </c>
      <c r="F111" s="23" t="s">
        <v>59</v>
      </c>
      <c r="G111" s="24">
        <v>1</v>
      </c>
      <c r="H111" s="24"/>
      <c r="I111" s="24">
        <f>ROUND(ROUND(H111,2)*ROUND(G111,2),2)</f>
        <v>0</v>
      </c>
      <c r="O111">
        <f>(I111*21)/100</f>
        <v>0</v>
      </c>
      <c r="P111" t="s">
        <v>21</v>
      </c>
    </row>
    <row r="112" spans="1:5" ht="12.75">
      <c r="A112" s="25" t="s">
        <v>49</v>
      </c>
      <c r="E112" s="26" t="s">
        <v>46</v>
      </c>
    </row>
    <row r="113" spans="1:5" ht="12.75">
      <c r="A113" s="29" t="s">
        <v>51</v>
      </c>
      <c r="E113" s="28" t="s">
        <v>46</v>
      </c>
    </row>
    <row r="114" spans="1:16" ht="12.75">
      <c r="A114" s="17" t="s">
        <v>44</v>
      </c>
      <c r="B114" s="21" t="s">
        <v>189</v>
      </c>
      <c r="C114" s="21" t="s">
        <v>446</v>
      </c>
      <c r="D114" s="17" t="s">
        <v>46</v>
      </c>
      <c r="E114" s="22" t="s">
        <v>447</v>
      </c>
      <c r="F114" s="23" t="s">
        <v>59</v>
      </c>
      <c r="G114" s="24">
        <v>1</v>
      </c>
      <c r="H114" s="24"/>
      <c r="I114" s="24">
        <f>ROUND(ROUND(H114,2)*ROUND(G114,2),2)</f>
        <v>0</v>
      </c>
      <c r="O114">
        <f>(I114*21)/100</f>
        <v>0</v>
      </c>
      <c r="P114" t="s">
        <v>21</v>
      </c>
    </row>
    <row r="115" spans="1:5" ht="12.75">
      <c r="A115" s="25" t="s">
        <v>49</v>
      </c>
      <c r="E115" s="26" t="s">
        <v>46</v>
      </c>
    </row>
    <row r="116" spans="1:5" ht="12.75">
      <c r="A116" s="29" t="s">
        <v>51</v>
      </c>
      <c r="E116" s="28" t="s">
        <v>46</v>
      </c>
    </row>
    <row r="117" spans="1:16" ht="12.75">
      <c r="A117" s="17" t="s">
        <v>44</v>
      </c>
      <c r="B117" s="21" t="s">
        <v>194</v>
      </c>
      <c r="C117" s="21" t="s">
        <v>448</v>
      </c>
      <c r="D117" s="17" t="s">
        <v>46</v>
      </c>
      <c r="E117" s="22" t="s">
        <v>449</v>
      </c>
      <c r="F117" s="23" t="s">
        <v>59</v>
      </c>
      <c r="G117" s="24">
        <v>1</v>
      </c>
      <c r="H117" s="24"/>
      <c r="I117" s="24">
        <f>ROUND(ROUND(H117,2)*ROUND(G117,2),2)</f>
        <v>0</v>
      </c>
      <c r="O117">
        <f>(I117*21)/100</f>
        <v>0</v>
      </c>
      <c r="P117" t="s">
        <v>21</v>
      </c>
    </row>
    <row r="118" spans="1:5" ht="12.75">
      <c r="A118" s="25" t="s">
        <v>49</v>
      </c>
      <c r="E118" s="26" t="s">
        <v>46</v>
      </c>
    </row>
    <row r="119" spans="1:5" ht="12.75">
      <c r="A119" s="29" t="s">
        <v>51</v>
      </c>
      <c r="E119" s="28" t="s">
        <v>46</v>
      </c>
    </row>
    <row r="120" spans="1:16" ht="12.75">
      <c r="A120" s="17" t="s">
        <v>44</v>
      </c>
      <c r="B120" s="21" t="s">
        <v>200</v>
      </c>
      <c r="C120" s="21" t="s">
        <v>450</v>
      </c>
      <c r="D120" s="17" t="s">
        <v>46</v>
      </c>
      <c r="E120" s="22" t="s">
        <v>451</v>
      </c>
      <c r="F120" s="23" t="s">
        <v>59</v>
      </c>
      <c r="G120" s="24">
        <v>1</v>
      </c>
      <c r="H120" s="24"/>
      <c r="I120" s="24">
        <f>ROUND(ROUND(H120,2)*ROUND(G120,2),2)</f>
        <v>0</v>
      </c>
      <c r="O120">
        <f>(I120*21)/100</f>
        <v>0</v>
      </c>
      <c r="P120" t="s">
        <v>21</v>
      </c>
    </row>
    <row r="121" spans="1:5" ht="12.75">
      <c r="A121" s="25" t="s">
        <v>49</v>
      </c>
      <c r="E121" s="26" t="s">
        <v>46</v>
      </c>
    </row>
    <row r="122" spans="1:5" ht="12.75">
      <c r="A122" s="29" t="s">
        <v>51</v>
      </c>
      <c r="E122" s="28" t="s">
        <v>46</v>
      </c>
    </row>
    <row r="123" spans="1:16" ht="12.75">
      <c r="A123" s="17" t="s">
        <v>44</v>
      </c>
      <c r="B123" s="21" t="s">
        <v>204</v>
      </c>
      <c r="C123" s="21" t="s">
        <v>452</v>
      </c>
      <c r="D123" s="17" t="s">
        <v>46</v>
      </c>
      <c r="E123" s="22" t="s">
        <v>453</v>
      </c>
      <c r="F123" s="23" t="s">
        <v>183</v>
      </c>
      <c r="G123" s="24">
        <v>21</v>
      </c>
      <c r="H123" s="24"/>
      <c r="I123" s="24">
        <f>ROUND(ROUND(H123,2)*ROUND(G123,2),2)</f>
        <v>0</v>
      </c>
      <c r="O123">
        <f>(I123*21)/100</f>
        <v>0</v>
      </c>
      <c r="P123" t="s">
        <v>21</v>
      </c>
    </row>
    <row r="124" spans="1:5" ht="12.75">
      <c r="A124" s="25" t="s">
        <v>49</v>
      </c>
      <c r="E124" s="26" t="s">
        <v>46</v>
      </c>
    </row>
    <row r="125" spans="1:5" ht="12.75">
      <c r="A125" s="29" t="s">
        <v>51</v>
      </c>
      <c r="E125" s="28" t="s">
        <v>46</v>
      </c>
    </row>
    <row r="126" spans="1:16" ht="12.75">
      <c r="A126" s="17" t="s">
        <v>44</v>
      </c>
      <c r="B126" s="21" t="s">
        <v>208</v>
      </c>
      <c r="C126" s="21" t="s">
        <v>454</v>
      </c>
      <c r="D126" s="17" t="s">
        <v>46</v>
      </c>
      <c r="E126" s="22" t="s">
        <v>455</v>
      </c>
      <c r="F126" s="23" t="s">
        <v>59</v>
      </c>
      <c r="G126" s="24">
        <v>1</v>
      </c>
      <c r="H126" s="24"/>
      <c r="I126" s="24">
        <f>ROUND(ROUND(H126,2)*ROUND(G126,2),2)</f>
        <v>0</v>
      </c>
      <c r="O126">
        <f>(I126*21)/100</f>
        <v>0</v>
      </c>
      <c r="P126" t="s">
        <v>21</v>
      </c>
    </row>
    <row r="127" spans="1:5" ht="12.75">
      <c r="A127" s="25" t="s">
        <v>49</v>
      </c>
      <c r="E127" s="26" t="s">
        <v>46</v>
      </c>
    </row>
    <row r="128" spans="1:5" ht="12.75">
      <c r="A128" s="29" t="s">
        <v>51</v>
      </c>
      <c r="E128" s="28" t="s">
        <v>46</v>
      </c>
    </row>
    <row r="129" spans="1:16" ht="12.75">
      <c r="A129" s="17" t="s">
        <v>44</v>
      </c>
      <c r="B129" s="21" t="s">
        <v>213</v>
      </c>
      <c r="C129" s="21" t="s">
        <v>456</v>
      </c>
      <c r="D129" s="17" t="s">
        <v>46</v>
      </c>
      <c r="E129" s="22" t="s">
        <v>457</v>
      </c>
      <c r="F129" s="23" t="s">
        <v>59</v>
      </c>
      <c r="G129" s="24">
        <v>1</v>
      </c>
      <c r="H129" s="24"/>
      <c r="I129" s="24">
        <f>ROUND(ROUND(H129,2)*ROUND(G129,2),2)</f>
        <v>0</v>
      </c>
      <c r="O129">
        <f>(I129*21)/100</f>
        <v>0</v>
      </c>
      <c r="P129" t="s">
        <v>21</v>
      </c>
    </row>
    <row r="130" spans="1:5" ht="12.75">
      <c r="A130" s="25" t="s">
        <v>49</v>
      </c>
      <c r="E130" s="26" t="s">
        <v>46</v>
      </c>
    </row>
    <row r="131" spans="1:5" ht="12.75">
      <c r="A131" s="29" t="s">
        <v>51</v>
      </c>
      <c r="E131" s="28" t="s">
        <v>46</v>
      </c>
    </row>
    <row r="132" spans="1:16" ht="12.75">
      <c r="A132" s="17" t="s">
        <v>44</v>
      </c>
      <c r="B132" s="21" t="s">
        <v>218</v>
      </c>
      <c r="C132" s="21" t="s">
        <v>458</v>
      </c>
      <c r="D132" s="17" t="s">
        <v>46</v>
      </c>
      <c r="E132" s="22" t="s">
        <v>459</v>
      </c>
      <c r="F132" s="23" t="s">
        <v>59</v>
      </c>
      <c r="G132" s="24">
        <v>1</v>
      </c>
      <c r="H132" s="24"/>
      <c r="I132" s="24">
        <f>ROUND(ROUND(H132,2)*ROUND(G132,2),2)</f>
        <v>0</v>
      </c>
      <c r="O132">
        <f>(I132*21)/100</f>
        <v>0</v>
      </c>
      <c r="P132" t="s">
        <v>21</v>
      </c>
    </row>
    <row r="133" spans="1:5" ht="12.75">
      <c r="A133" s="25" t="s">
        <v>49</v>
      </c>
      <c r="E133" s="26" t="s">
        <v>46</v>
      </c>
    </row>
    <row r="134" spans="1:5" ht="12.75">
      <c r="A134" s="29" t="s">
        <v>51</v>
      </c>
      <c r="E134" s="28" t="s">
        <v>46</v>
      </c>
    </row>
    <row r="135" spans="1:16" ht="12.75">
      <c r="A135" s="17" t="s">
        <v>44</v>
      </c>
      <c r="B135" s="21" t="s">
        <v>222</v>
      </c>
      <c r="C135" s="21" t="s">
        <v>460</v>
      </c>
      <c r="D135" s="17" t="s">
        <v>46</v>
      </c>
      <c r="E135" s="22" t="s">
        <v>461</v>
      </c>
      <c r="F135" s="23" t="s">
        <v>183</v>
      </c>
      <c r="G135" s="24">
        <v>1</v>
      </c>
      <c r="H135" s="24"/>
      <c r="I135" s="24">
        <f>ROUND(ROUND(H135,2)*ROUND(G135,2),2)</f>
        <v>0</v>
      </c>
      <c r="O135">
        <f>(I135*21)/100</f>
        <v>0</v>
      </c>
      <c r="P135" t="s">
        <v>21</v>
      </c>
    </row>
    <row r="136" spans="1:5" ht="12.75">
      <c r="A136" s="25" t="s">
        <v>49</v>
      </c>
      <c r="E136" s="26" t="s">
        <v>46</v>
      </c>
    </row>
    <row r="137" spans="1:5" ht="12.75">
      <c r="A137" s="27" t="s">
        <v>51</v>
      </c>
      <c r="E137" s="28" t="s">
        <v>46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Růžičková Kristýna</cp:lastModifiedBy>
  <dcterms:created xsi:type="dcterms:W3CDTF">2023-04-20T04:37:44Z</dcterms:created>
  <dcterms:modified xsi:type="dcterms:W3CDTF">2023-06-20T13:15:40Z</dcterms:modified>
  <cp:category/>
  <cp:version/>
  <cp:contentType/>
  <cp:contentStatus/>
</cp:coreProperties>
</file>