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LBC\2023\Zakázky\025 Ing.Radovan Novotný\02522011 DPS Burianova 1070,1071 a 969 - výměny výtahů a zřízení EPS\2023_05\Rozpočet\"/>
    </mc:Choice>
  </mc:AlternateContent>
  <xr:revisionPtr revIDLastSave="0" documentId="13_ncr:1_{AA5933E9-F515-4407-9301-47FB6A326780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1. 3.03 Pol" sheetId="12" r:id="rId4"/>
    <sheet name="Příloha M21 Dodatek" sheetId="13" r:id="rId5"/>
    <sheet name="Příloha M22 EPS" sheetId="14" r:id="rId6"/>
  </sheets>
  <externalReferences>
    <externalReference r:id="rId7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'D.1.1. 3.03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'D.1.1. 3.03 Pol'!$A$1:$X$67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4" l="1"/>
  <c r="F33" i="14" s="1"/>
  <c r="F47" i="12" s="1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57" i="13"/>
  <c r="F56" i="13"/>
  <c r="F52" i="13"/>
  <c r="F51" i="13"/>
  <c r="F53" i="13" s="1"/>
  <c r="F50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46" i="13" s="1"/>
  <c r="C15" i="13" s="1"/>
  <c r="F23" i="13"/>
  <c r="E55" i="13" l="1"/>
  <c r="F55" i="13" s="1"/>
  <c r="E54" i="13"/>
  <c r="F54" i="13" s="1"/>
  <c r="F58" i="13" s="1"/>
  <c r="C17" i="13" s="1"/>
  <c r="C19" i="13" s="1"/>
  <c r="E19" i="13" s="1"/>
  <c r="F45" i="12" s="1"/>
  <c r="I61" i="1" l="1"/>
  <c r="I60" i="1"/>
  <c r="I57" i="1"/>
  <c r="I56" i="1"/>
  <c r="I55" i="1"/>
  <c r="I54" i="1"/>
  <c r="I53" i="1"/>
  <c r="BA64" i="12"/>
  <c r="BA52" i="12"/>
  <c r="BA50" i="12"/>
  <c r="BA36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4" i="12"/>
  <c r="I14" i="12"/>
  <c r="I13" i="12" s="1"/>
  <c r="K14" i="12"/>
  <c r="M14" i="12"/>
  <c r="O14" i="12"/>
  <c r="Q14" i="12"/>
  <c r="Q13" i="12" s="1"/>
  <c r="V14" i="12"/>
  <c r="G18" i="12"/>
  <c r="G13" i="12" s="1"/>
  <c r="I18" i="12"/>
  <c r="K18" i="12"/>
  <c r="K13" i="12" s="1"/>
  <c r="O18" i="12"/>
  <c r="O13" i="12" s="1"/>
  <c r="Q18" i="12"/>
  <c r="V18" i="12"/>
  <c r="V13" i="12" s="1"/>
  <c r="G21" i="12"/>
  <c r="I21" i="12"/>
  <c r="K21" i="12"/>
  <c r="M21" i="12"/>
  <c r="O21" i="12"/>
  <c r="Q21" i="12"/>
  <c r="V21" i="12"/>
  <c r="G24" i="12"/>
  <c r="K24" i="12"/>
  <c r="O24" i="12"/>
  <c r="V24" i="12"/>
  <c r="G25" i="12"/>
  <c r="I25" i="12"/>
  <c r="I24" i="12" s="1"/>
  <c r="K25" i="12"/>
  <c r="M25" i="12"/>
  <c r="M24" i="12" s="1"/>
  <c r="O25" i="12"/>
  <c r="Q25" i="12"/>
  <c r="Q24" i="12" s="1"/>
  <c r="V25" i="12"/>
  <c r="G28" i="12"/>
  <c r="I28" i="12"/>
  <c r="I27" i="12" s="1"/>
  <c r="K28" i="12"/>
  <c r="M28" i="12"/>
  <c r="O28" i="12"/>
  <c r="Q28" i="12"/>
  <c r="Q27" i="12" s="1"/>
  <c r="V28" i="12"/>
  <c r="G31" i="12"/>
  <c r="G27" i="12" s="1"/>
  <c r="I31" i="12"/>
  <c r="K31" i="12"/>
  <c r="K27" i="12" s="1"/>
  <c r="O31" i="12"/>
  <c r="O27" i="12" s="1"/>
  <c r="Q31" i="12"/>
  <c r="V31" i="12"/>
  <c r="V27" i="12" s="1"/>
  <c r="I34" i="12"/>
  <c r="Q34" i="12"/>
  <c r="G35" i="12"/>
  <c r="G34" i="12" s="1"/>
  <c r="I35" i="12"/>
  <c r="K35" i="12"/>
  <c r="K34" i="12" s="1"/>
  <c r="O35" i="12"/>
  <c r="O34" i="12" s="1"/>
  <c r="Q35" i="12"/>
  <c r="V35" i="12"/>
  <c r="V34" i="12" s="1"/>
  <c r="I44" i="12"/>
  <c r="Q44" i="12"/>
  <c r="G45" i="12"/>
  <c r="G44" i="12" s="1"/>
  <c r="I58" i="1" s="1"/>
  <c r="I45" i="12"/>
  <c r="K45" i="12"/>
  <c r="K44" i="12" s="1"/>
  <c r="O45" i="12"/>
  <c r="O44" i="12" s="1"/>
  <c r="Q45" i="12"/>
  <c r="V45" i="12"/>
  <c r="V44" i="12" s="1"/>
  <c r="I46" i="12"/>
  <c r="Q46" i="12"/>
  <c r="G47" i="12"/>
  <c r="G46" i="12" s="1"/>
  <c r="I59" i="1" s="1"/>
  <c r="I47" i="12"/>
  <c r="K47" i="12"/>
  <c r="K46" i="12" s="1"/>
  <c r="O47" i="12"/>
  <c r="O46" i="12" s="1"/>
  <c r="Q47" i="12"/>
  <c r="V47" i="12"/>
  <c r="V46" i="12" s="1"/>
  <c r="G49" i="12"/>
  <c r="G48" i="12" s="1"/>
  <c r="I49" i="12"/>
  <c r="K49" i="12"/>
  <c r="K48" i="12" s="1"/>
  <c r="O49" i="12"/>
  <c r="O48" i="12" s="1"/>
  <c r="Q49" i="12"/>
  <c r="V49" i="12"/>
  <c r="V48" i="12" s="1"/>
  <c r="G51" i="12"/>
  <c r="I51" i="12"/>
  <c r="I48" i="12" s="1"/>
  <c r="K51" i="12"/>
  <c r="M51" i="12"/>
  <c r="O51" i="12"/>
  <c r="Q51" i="12"/>
  <c r="Q48" i="12" s="1"/>
  <c r="V51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1" i="12"/>
  <c r="G60" i="12" s="1"/>
  <c r="I61" i="12"/>
  <c r="K61" i="12"/>
  <c r="K60" i="12" s="1"/>
  <c r="O61" i="12"/>
  <c r="O60" i="12" s="1"/>
  <c r="Q61" i="12"/>
  <c r="V61" i="12"/>
  <c r="V60" i="12" s="1"/>
  <c r="G63" i="12"/>
  <c r="I63" i="12"/>
  <c r="I60" i="12" s="1"/>
  <c r="K63" i="12"/>
  <c r="M63" i="12"/>
  <c r="O63" i="12"/>
  <c r="Q63" i="12"/>
  <c r="Q60" i="12" s="1"/>
  <c r="V63" i="12"/>
  <c r="AE66" i="12"/>
  <c r="F42" i="1" s="1"/>
  <c r="I20" i="1"/>
  <c r="I19" i="1"/>
  <c r="I17" i="1"/>
  <c r="I16" i="1"/>
  <c r="H40" i="1"/>
  <c r="AF66" i="12" l="1"/>
  <c r="G42" i="1" s="1"/>
  <c r="H42" i="1" s="1"/>
  <c r="I42" i="1" s="1"/>
  <c r="I62" i="1"/>
  <c r="I18" i="1"/>
  <c r="G66" i="12"/>
  <c r="G39" i="1"/>
  <c r="G43" i="1" s="1"/>
  <c r="G25" i="1" s="1"/>
  <c r="A25" i="1" s="1"/>
  <c r="A26" i="1" s="1"/>
  <c r="F39" i="1"/>
  <c r="F41" i="1"/>
  <c r="J54" i="1"/>
  <c r="J56" i="1"/>
  <c r="J57" i="1"/>
  <c r="J58" i="1"/>
  <c r="J59" i="1"/>
  <c r="J60" i="1"/>
  <c r="M61" i="12"/>
  <c r="M60" i="12" s="1"/>
  <c r="M49" i="12"/>
  <c r="M48" i="12" s="1"/>
  <c r="M47" i="12"/>
  <c r="M46" i="12" s="1"/>
  <c r="M45" i="12"/>
  <c r="M44" i="12" s="1"/>
  <c r="M35" i="12"/>
  <c r="M34" i="12" s="1"/>
  <c r="M31" i="12"/>
  <c r="M27" i="12" s="1"/>
  <c r="M18" i="12"/>
  <c r="M13" i="12" s="1"/>
  <c r="I21" i="1"/>
  <c r="J28" i="1"/>
  <c r="J26" i="1"/>
  <c r="G38" i="1"/>
  <c r="F38" i="1"/>
  <c r="J23" i="1"/>
  <c r="J24" i="1"/>
  <c r="J25" i="1"/>
  <c r="J27" i="1"/>
  <c r="E24" i="1"/>
  <c r="E26" i="1"/>
  <c r="G26" i="1" l="1"/>
  <c r="G41" i="1"/>
  <c r="H41" i="1" s="1"/>
  <c r="I41" i="1" s="1"/>
  <c r="H39" i="1"/>
  <c r="H43" i="1" s="1"/>
  <c r="F43" i="1"/>
  <c r="I39" i="1"/>
  <c r="I43" i="1" s="1"/>
  <c r="J61" i="1"/>
  <c r="J53" i="1"/>
  <c r="J55" i="1"/>
  <c r="J42" i="1"/>
  <c r="J62" i="1" l="1"/>
  <c r="J41" i="1"/>
  <c r="J39" i="1"/>
  <c r="J43" i="1" s="1"/>
  <c r="G28" i="1"/>
  <c r="G23" i="1"/>
  <c r="A23" i="1" s="1"/>
  <c r="A24" i="1" s="1"/>
  <c r="G24" i="1" l="1"/>
  <c r="A27" i="1" s="1"/>
  <c r="A29" i="1" s="1"/>
  <c r="G29" i="1" l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Rozpoctylbc</author>
  </authors>
  <commentList>
    <comment ref="S6" authorId="0" shapeId="0" xr:uid="{23EAE6E6-DB48-48C0-B32F-1BA861CE073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5BE580B-F7C6-4AE7-8CDA-6880DF21237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<sst xmlns="http://schemas.openxmlformats.org/spreadsheetml/2006/main" count="587" uniqueCount="326">
  <si>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</si>
  <si>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</si>
  <si>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</si>
  <si>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</si>
  <si>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</si>
  <si>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</si>
  <si>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</si>
  <si>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</si>
  <si>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</si>
  <si>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</si>
  <si>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</si>
  <si>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</si>
  <si>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</si>
  <si>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</si>
  <si>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</si>
  <si>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</si>
  <si>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</si>
  <si>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</si>
  <si>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</si>
  <si>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</si>
  <si>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</si>
  <si>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</si>
  <si>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</si>
  <si>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</si>
  <si>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</si>
  <si>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</si>
  <si>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</si>
  <si>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</si>
  <si>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</si>
  <si>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</si>
  <si>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</si>
  <si>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</si>
  <si>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</si>
  <si>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</si>
  <si>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</si>
  <si>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</si>
  <si>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</si>
  <si>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</si>
  <si>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</si>
  <si>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</si>
  <si>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</si>
  <si>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</si>
  <si>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</si>
  <si>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3.03</t>
  </si>
  <si>
    <t>Burianova 1071/8a - Dodatek č.1 k soupisu prací, dodávek a služeb</t>
  </si>
  <si>
    <t>D.1.1.</t>
  </si>
  <si>
    <t>Dokumentace pro stavební povolení</t>
  </si>
  <si>
    <t>Objekt:</t>
  </si>
  <si>
    <t>Rozpočet:</t>
  </si>
  <si>
    <t>02522011</t>
  </si>
  <si>
    <t>DPS Burianova 1070,1071 a 969 - výměny výtahů a zřízení EPS</t>
  </si>
  <si>
    <t>STATUTÁRNÍ MĚSTO LIBEREC</t>
  </si>
  <si>
    <t>nám. Dr. E. Beneše 1/1</t>
  </si>
  <si>
    <t>Liberec-Liberec I-Staré Město</t>
  </si>
  <si>
    <t>46001</t>
  </si>
  <si>
    <t>00262978</t>
  </si>
  <si>
    <t>CZ00262978</t>
  </si>
  <si>
    <t>Stavba</t>
  </si>
  <si>
    <t>Stavební objekt</t>
  </si>
  <si>
    <t>Celkem za stavbu</t>
  </si>
  <si>
    <t>CZK</t>
  </si>
  <si>
    <t>#POPS</t>
  </si>
  <si>
    <t>Popis stavby: 02522011 - DPS Burianova 1070,1071 a 969 - výměny výtahů a zřízení EPS</t>
  </si>
  <si>
    <t>#POPO</t>
  </si>
  <si>
    <t>Popis objektu: D.1.1. - Dokumentace pro stavební povolení</t>
  </si>
  <si>
    <t>#POPR</t>
  </si>
  <si>
    <t>Popis rozpočtu: 3.03 - Burianova 1071/8a - Dodatek č.1 k soupisu prací, dodávek a služeb</t>
  </si>
  <si>
    <t>Rekapitulace dílů</t>
  </si>
  <si>
    <t>Typ dílu</t>
  </si>
  <si>
    <t>61</t>
  </si>
  <si>
    <t>Úpravy povrchů vnitřní</t>
  </si>
  <si>
    <t>96</t>
  </si>
  <si>
    <t>Bourání konstrukcí</t>
  </si>
  <si>
    <t>99</t>
  </si>
  <si>
    <t>Staveništní přesun hmot</t>
  </si>
  <si>
    <t>767</t>
  </si>
  <si>
    <t>Konstrukce zámečnické</t>
  </si>
  <si>
    <t>799</t>
  </si>
  <si>
    <t>Ostatní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</si>
  <si>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</si>
  <si>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</si>
  <si>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</si>
  <si>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</si>
  <si>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</si>
  <si>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</si>
  <si>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</si>
  <si>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</si>
  <si>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</si>
  <si>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</si>
  <si>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</si>
  <si>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</si>
  <si>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</si>
  <si>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</si>
  <si>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</si>
  <si>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</si>
  <si>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</si>
  <si>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</si>
  <si>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</si>
  <si>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</si>
  <si>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</si>
  <si>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</si>
  <si>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</si>
  <si>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</si>
  <si>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</si>
  <si>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</si>
  <si>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</si>
  <si>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</si>
  <si>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</si>
  <si>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</si>
  <si>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</si>
  <si>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</si>
  <si>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</si>
  <si>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</si>
  <si>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</si>
  <si>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</si>
  <si>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</si>
  <si>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612409991RT2</t>
  </si>
  <si>
    <t>Začištění omítek kolem oken, dveří a obkladů apod. s použitím suché maltové směsi</t>
  </si>
  <si>
    <t>m</t>
  </si>
  <si>
    <t>801-4</t>
  </si>
  <si>
    <t>RTS 23/ I</t>
  </si>
  <si>
    <t>Práce</t>
  </si>
  <si>
    <t>POL1_</t>
  </si>
  <si>
    <t xml:space="preserve">N02.2 NOVY STAV TABULKA VYPLNI OTVORU OBJEKT 1070;1071 - Úpravy PD doplnění a úprava otevírání dveří : </t>
  </si>
  <si>
    <t>VV</t>
  </si>
  <si>
    <t>D/01 : 1*(1,80+2*2,30)</t>
  </si>
  <si>
    <t>D/02 : 1*(1,30+2*2,30)*2</t>
  </si>
  <si>
    <t>968061126R00</t>
  </si>
  <si>
    <t>Vyvěšení nebo zavěšení dřevěných křídel dveří, plochy přes 2 m2</t>
  </si>
  <si>
    <t>kus</t>
  </si>
  <si>
    <t>801-3</t>
  </si>
  <si>
    <t>oken, dveří a vrat, s uložením a opětovným zavěšením po provedení stavebních změn,</t>
  </si>
  <si>
    <t>SPI</t>
  </si>
  <si>
    <t xml:space="preserve">B01.2 BOURACI PRACE 1.NP OBJEKT 1070;1071 - Upravy PD _ doplneni a uprava otevirani dveří objektu : </t>
  </si>
  <si>
    <t>B/02 : 1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</si>
  <si>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</si>
  <si>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</si>
  <si>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m2</t>
  </si>
  <si>
    <t>B/02 : 1*1,10*2,16</t>
  </si>
  <si>
    <t>968083012R00</t>
  </si>
  <si>
    <t>Vybourání plastových výplní otvorů prosklených dveří, nad 2 m2</t>
  </si>
  <si>
    <t>B/01 : 1*1,80*2,30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</si>
  <si>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</si>
  <si>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</si>
  <si>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</si>
  <si>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Přesun hmot</t>
  </si>
  <si>
    <t>POL7_</t>
  </si>
  <si>
    <t>oborů 801, 803, 811 a 812</t>
  </si>
  <si>
    <t>767909001RAX</t>
  </si>
  <si>
    <t>Dod+Mtž Al. automatické dveře D01, 1800/2300 mm</t>
  </si>
  <si>
    <t>Vlastní</t>
  </si>
  <si>
    <t>Indiv</t>
  </si>
  <si>
    <t>Agregovaná položka</t>
  </si>
  <si>
    <t>POL2_</t>
  </si>
  <si>
    <t>D01 : 1</t>
  </si>
  <si>
    <t>767909002RAX</t>
  </si>
  <si>
    <t>Dod+Mtž Al. automatické dveře D02, 1300/2300 mm</t>
  </si>
  <si>
    <t>D02 : 1</t>
  </si>
  <si>
    <t>799909001X00</t>
  </si>
  <si>
    <t>Práce neuvedené samostatnými položkami rozpočtu, ale nutné ke kompletnímu provedení</t>
  </si>
  <si>
    <t>soub</t>
  </si>
  <si>
    <t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t>
  </si>
  <si>
    <t>POP</t>
  </si>
  <si>
    <t/>
  </si>
  <si>
    <t>Položka dále obsahuje tyto kontrukce a práce:</t>
  </si>
  <si>
    <t>- začištění, nebo oprava fasády v místě osazení dveří D1</t>
  </si>
  <si>
    <t>- odstranění předstěny B03 a přesun poštovních schránek</t>
  </si>
  <si>
    <t>- doplnění maleb v dotčených místech</t>
  </si>
  <si>
    <t>- stavební přípomoce přípomoce profesím</t>
  </si>
  <si>
    <t>210909001RAY</t>
  </si>
  <si>
    <t>Dodatek - úpravy PD doplnění a úprava otevírání dveří  - dle oceněné přílohy</t>
  </si>
  <si>
    <t>220909001RAX</t>
  </si>
  <si>
    <t>EPS - dle oceněné přílohy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</si>
  <si>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</si>
  <si>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</si>
  <si>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</si>
  <si>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</si>
  <si>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</si>
  <si>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</si>
  <si>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979012119R00</t>
  </si>
  <si>
    <t>Svislá doprava suti a vybouraných hmot svislá doprava suti na výšku do 3,5 m, příplatek za každých dalších i započatých 3,5 m výšky přes 3,5 m</t>
  </si>
  <si>
    <t>Celkem 19,88m - 3,50m = 16,38m/3,50 = koef 4,68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</si>
  <si>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</si>
  <si>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</si>
  <si>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</si>
  <si>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</si>
  <si>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</si>
  <si>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</si>
  <si>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</si>
  <si>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</si>
  <si>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</si>
  <si>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</si>
  <si>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</si>
  <si>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</si>
  <si>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</si>
  <si>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</si>
  <si>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</si>
  <si>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</si>
  <si>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</si>
  <si>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</si>
  <si>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</si>
  <si>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</si>
  <si>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</si>
  <si>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SUM</t>
  </si>
  <si>
    <t>- vyčištění po provedení stavebních prací</t>
  </si>
  <si>
    <t>END</t>
  </si>
  <si>
    <t xml:space="preserve">Akce:  </t>
  </si>
  <si>
    <t xml:space="preserve"> Úpravy PD – doplnění a úprava otevírání dveří  </t>
  </si>
  <si>
    <t xml:space="preserve"> objektu  DPS Buriánova 1070,1071 a 969</t>
  </si>
  <si>
    <t>Investor:</t>
  </si>
  <si>
    <t xml:space="preserve">  Statutární město Liberec</t>
  </si>
  <si>
    <t xml:space="preserve">  Náměstí Dr. Beneše 1/1, 460 59 Liberec 1</t>
  </si>
  <si>
    <t>Datum:</t>
  </si>
  <si>
    <t xml:space="preserve">  4.2023</t>
  </si>
  <si>
    <t>D.1.4.1 - Elektroinstalace</t>
  </si>
  <si>
    <t>DPS Burianova 1071</t>
  </si>
  <si>
    <t>Kontrolní rozpočet</t>
  </si>
  <si>
    <t>Elektroinstalace - materiál a montáže</t>
  </si>
  <si>
    <t>Rozvaděč R-PZS</t>
  </si>
  <si>
    <t>Celkem bez DPH</t>
  </si>
  <si>
    <t>p.č.</t>
  </si>
  <si>
    <t>popis materiálu, montáže</t>
  </si>
  <si>
    <t>m.j.</t>
  </si>
  <si>
    <t>množství</t>
  </si>
  <si>
    <t>cena za m.j.</t>
  </si>
  <si>
    <t>celková cena</t>
  </si>
  <si>
    <t>1.1</t>
  </si>
  <si>
    <t>Elektroinstalační krabice s požární odolností, se zachováním funkčnosti při požáru. Svorkovnice pro 12 vodičů s průřezem od 0,5 do 4 mm2</t>
  </si>
  <si>
    <t>ks</t>
  </si>
  <si>
    <t>1.2</t>
  </si>
  <si>
    <t>Montáž nástěnné krabice s požární odolností</t>
  </si>
  <si>
    <t>2.1</t>
  </si>
  <si>
    <t>Nástěnná rozvodnice pro 3 moduly IP65</t>
  </si>
  <si>
    <t>2.2</t>
  </si>
  <si>
    <t>Modulové instalační pomocné relé 1Z/12VDC</t>
  </si>
  <si>
    <t>2.3</t>
  </si>
  <si>
    <t>Montáž nástěnné rozvodnice pro 3 moduly včetně zapojení pomocného relé</t>
  </si>
  <si>
    <t>3.1</t>
  </si>
  <si>
    <t>Kabel CXKH-J-V 3x2,5</t>
  </si>
  <si>
    <t>3.2</t>
  </si>
  <si>
    <t>Instalace kabelu do 3x2,5mm² vedeného po povrchu nebo liště</t>
  </si>
  <si>
    <t>4.1</t>
  </si>
  <si>
    <t>Protipožární prostup E60 ve stavební konstrukci s atestem</t>
  </si>
  <si>
    <t>4.2</t>
  </si>
  <si>
    <t>Instalace protipožárního prostup E60 včetně atestu</t>
  </si>
  <si>
    <t>5.1</t>
  </si>
  <si>
    <t>Elektroinstalační lišta hranatá bezhalogenová bílá 40x20</t>
  </si>
  <si>
    <t>5.2</t>
  </si>
  <si>
    <t>Montáž elektroinstalační lišty 40x20 mm</t>
  </si>
  <si>
    <t>6.1</t>
  </si>
  <si>
    <t>Normovaná příchytka pro nehořlavé trasy - 1 kabel do 3x2,5mm² + vrut s kovovou hmoždinkou</t>
  </si>
  <si>
    <t>6.2</t>
  </si>
  <si>
    <t>Instalace příchytky pro nehořlavé trasy</t>
  </si>
  <si>
    <t>7.1</t>
  </si>
  <si>
    <t>Průraz stropní konstrukcí hloubka 300-400x30x30mm. Včetně úklidu a likvidace  sutě.</t>
  </si>
  <si>
    <t>7.2</t>
  </si>
  <si>
    <t>Rozebrání a opětovná montáž stávajícího podhledu 600x600</t>
  </si>
  <si>
    <t>8</t>
  </si>
  <si>
    <t>Ukončení kabelu do 3x4mm2</t>
  </si>
  <si>
    <t>9</t>
  </si>
  <si>
    <t>Drobný pomocný materiál (3% z celkové ceny materiálu)</t>
  </si>
  <si>
    <t>kpl</t>
  </si>
  <si>
    <t>10</t>
  </si>
  <si>
    <t>Přesun materiálu (3% z celkové ceny materiálu)</t>
  </si>
  <si>
    <t>11</t>
  </si>
  <si>
    <t>Stavební přípomoci (5% z celkové ceny montáží)</t>
  </si>
  <si>
    <t>12</t>
  </si>
  <si>
    <t>Revize el. zařízení</t>
  </si>
  <si>
    <t>13</t>
  </si>
  <si>
    <t>Zkouška a prohlídka rozvodných zařízení</t>
  </si>
  <si>
    <t>14</t>
  </si>
  <si>
    <t>Vypracování dokumentace skutečného provedení</t>
  </si>
  <si>
    <t>15</t>
  </si>
  <si>
    <t xml:space="preserve">Proškolení obsluhy </t>
  </si>
  <si>
    <t>16</t>
  </si>
  <si>
    <t>Celkový součet</t>
  </si>
  <si>
    <t>Dozbrojení rozvaděče R-PZS  (10kA)</t>
  </si>
  <si>
    <t>popis materiál</t>
  </si>
  <si>
    <t xml:space="preserve">Jistič s proudovým chráničem B16-003/AC </t>
  </si>
  <si>
    <t>Řadová svorka 2 až 4 mm2</t>
  </si>
  <si>
    <t>Popis přístrojů, svorek a okruhů</t>
  </si>
  <si>
    <t>Celkem mezisoučet</t>
  </si>
  <si>
    <t>Přesun materiálu (5% z celkové ceny materiálu)</t>
  </si>
  <si>
    <t>Montáž rozvodnice</t>
  </si>
  <si>
    <t>h</t>
  </si>
  <si>
    <t>Protokol o kusové zkoušce a kompletnosti rozvaděče</t>
  </si>
  <si>
    <t>Celkový součet za materiál a montáž</t>
  </si>
  <si>
    <t xml:space="preserve">Úpravy PD – doplnění a úprava otevírání dveří	</t>
  </si>
  <si>
    <t>objektu  DPS Buriánova 1070,1071 a 969</t>
  </si>
  <si>
    <t>D.1.4.3 - EPS</t>
  </si>
  <si>
    <t>PRAFlaGuard F PH 120R 2x2x0,8</t>
  </si>
  <si>
    <t>Instalace kabelu PRAFlaGuard F PH 120R 2x2x0,8</t>
  </si>
  <si>
    <t>1.3</t>
  </si>
  <si>
    <t>Normovaná příchytka pro nehořlavé trasy - 1 kabel; + šroub</t>
  </si>
  <si>
    <t>1.4</t>
  </si>
  <si>
    <t>Instalace normované příchytky pro nehořlavé trasy - 1 kabel; + šroub</t>
  </si>
  <si>
    <t>1.5</t>
  </si>
  <si>
    <t>Elektroinstalační lišta hranatá bezhalogenová bílá 50x20</t>
  </si>
  <si>
    <t>1.6</t>
  </si>
  <si>
    <t>Instalace lišty 50x20</t>
  </si>
  <si>
    <t>1.7</t>
  </si>
  <si>
    <t>Protipožární prostup E60 ve stavební konstrukci včetně atestu</t>
  </si>
  <si>
    <t>1.8</t>
  </si>
  <si>
    <t>Instalace protipožárního prostupu E60 ve stavební konstrukci včetně atestu</t>
  </si>
  <si>
    <t>1.9</t>
  </si>
  <si>
    <t>Drobný pomocný materiál</t>
  </si>
  <si>
    <t>1.10</t>
  </si>
  <si>
    <t>Přesun materiálu</t>
  </si>
  <si>
    <t>1.11</t>
  </si>
  <si>
    <t>Spolupráce se správcem objektu při realizaci stavby (koordinace časového průběhu prací)</t>
  </si>
  <si>
    <t>hod</t>
  </si>
  <si>
    <t>1.12</t>
  </si>
  <si>
    <t>Likvidace odpadu</t>
  </si>
  <si>
    <t>1.13</t>
  </si>
  <si>
    <t>Stavební přípomoce (sekání, průrazy, oprava povrchů, …)</t>
  </si>
  <si>
    <t>1.14</t>
  </si>
  <si>
    <t>Doplnění konfigurace systému a ústředny</t>
  </si>
  <si>
    <t>1.15</t>
  </si>
  <si>
    <t>Doplnění software grafické nádstavby</t>
  </si>
  <si>
    <t>1.16</t>
  </si>
  <si>
    <t>Dílčí revize</t>
  </si>
  <si>
    <t>1.17</t>
  </si>
  <si>
    <t>Dokumentace skutečného provedení</t>
  </si>
  <si>
    <t>1.18</t>
  </si>
  <si>
    <t>Uvedení do provozu, zaškolení obsluhy, funkční zkoušky</t>
  </si>
  <si>
    <t>1.19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</si>
</sst>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b/>
      <sz val="18"/>
      <name val="Arial CE"/>
      <charset val="238"/>
    </font>
    <font>
      <sz val="10"/>
      <name val="Helv"/>
      <charset val="238"/>
    </font>
    <font>
      <sz val="10"/>
      <color theme="0"/>
      <name val="Helv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Helv"/>
    </font>
    <font>
      <b/>
      <sz val="16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3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2" fontId="25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49" fontId="26" fillId="0" borderId="37" xfId="0" applyNumberFormat="1" applyFont="1" applyBorder="1" applyAlignment="1">
      <alignment horizontal="center" vertical="center" wrapText="1"/>
    </xf>
    <xf numFmtId="49" fontId="26" fillId="0" borderId="34" xfId="0" applyNumberFormat="1" applyFont="1" applyBorder="1" applyAlignment="1">
      <alignment horizontal="center" vertical="center" wrapText="1"/>
    </xf>
    <xf numFmtId="49" fontId="26" fillId="0" borderId="36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27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2" fontId="1" fillId="6" borderId="0" xfId="0" applyNumberFormat="1" applyFont="1" applyFill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2" fontId="28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2" fontId="2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27" fillId="0" borderId="0" xfId="0" applyNumberFormat="1" applyFont="1" applyAlignment="1">
      <alignment horizontal="justify" vertical="center" wrapText="1"/>
    </xf>
    <xf numFmtId="0" fontId="30" fillId="0" borderId="0" xfId="0" applyFont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LxkPpAifBRvL7v9UdWBHlU9q9oOx4Yn7qsfM1W44cMzwBGJsBzDjcFsaeM62k2AWoFJf84878AwBkDDuhonxiA==" saltValue="Pu74s/xizqTi3t60ia61c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8" t="s">
        <v>22</v>
      </c>
      <c r="C2" s="79"/>
      <c r="D2" s="80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6721</v>
      </c>
      <c r="B4" s="83" t="s">
        <v>48</v>
      </c>
      <c r="C4" s="84"/>
      <c r="D4" s="85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7" t="s">
        <v>51</v>
      </c>
      <c r="E5" s="228"/>
      <c r="F5" s="228"/>
      <c r="G5" s="228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9" t="s">
        <v>52</v>
      </c>
      <c r="E6" s="230"/>
      <c r="F6" s="230"/>
      <c r="G6" s="230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1" t="s">
        <v>53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6"/>
      <c r="E11" s="246"/>
      <c r="F11" s="246"/>
      <c r="G11" s="246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10"/>
      <c r="F16" s="211"/>
      <c r="G16" s="210"/>
      <c r="H16" s="211"/>
      <c r="I16" s="210">
        <f>SUMIF(F53:F61,A16,I53:I61)+SUMIF(F53:F61,"PSU",I53:I61)</f>
        <v>0</v>
      </c>
      <c r="J16" s="212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10"/>
      <c r="F17" s="211"/>
      <c r="G17" s="210"/>
      <c r="H17" s="211"/>
      <c r="I17" s="210">
        <f>SUMIF(F53:F61,A17,I53:I61)</f>
        <v>0</v>
      </c>
      <c r="J17" s="212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10"/>
      <c r="F18" s="211"/>
      <c r="G18" s="210"/>
      <c r="H18" s="211"/>
      <c r="I18" s="210">
        <f>SUMIF(F53:F61,A18,I53:I61)</f>
        <v>0</v>
      </c>
      <c r="J18" s="212"/>
    </row>
    <row r="19" spans="1:10" ht="23.25" customHeight="1" x14ac:dyDescent="0.2">
      <c r="A19" s="141" t="s">
        <v>86</v>
      </c>
      <c r="B19" s="38" t="s">
        <v>27</v>
      </c>
      <c r="C19" s="62"/>
      <c r="D19" s="63"/>
      <c r="E19" s="210"/>
      <c r="F19" s="211"/>
      <c r="G19" s="210"/>
      <c r="H19" s="211"/>
      <c r="I19" s="210">
        <f>SUMIF(F53:F61,A19,I53:I61)</f>
        <v>0</v>
      </c>
      <c r="J19" s="212"/>
    </row>
    <row r="20" spans="1:10" ht="23.25" customHeight="1" x14ac:dyDescent="0.2">
      <c r="A20" s="141" t="s">
        <v>87</v>
      </c>
      <c r="B20" s="38" t="s">
        <v>28</v>
      </c>
      <c r="C20" s="62"/>
      <c r="D20" s="63"/>
      <c r="E20" s="210"/>
      <c r="F20" s="211"/>
      <c r="G20" s="210"/>
      <c r="H20" s="211"/>
      <c r="I20" s="210">
        <f>SUMIF(F53:F61,A20,I53:I61)</f>
        <v>0</v>
      </c>
      <c r="J20" s="21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6">
        <f>A23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216">
        <f>ZakladDPHSniVypocet+ZakladDPHZaklVypocet</f>
        <v>0</v>
      </c>
      <c r="H28" s="216"/>
      <c r="I28" s="216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215">
        <f>A27</f>
        <v>0</v>
      </c>
      <c r="H29" s="215"/>
      <c r="I29" s="215"/>
      <c r="J29" s="12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200"/>
      <c r="D39" s="200"/>
      <c r="E39" s="200"/>
      <c r="F39" s="102">
        <f>'D.1.1. 3.03 Pol'!AE66</f>
        <v>0</v>
      </c>
      <c r="G39" s="103">
        <f>'D.1.1. 3.03 Pol'!AF66</f>
        <v>0</v>
      </c>
      <c r="H39" s="104">
        <f>(F39*SazbaDPH1/100)+(G39*SazbaDPH2/100)</f>
        <v>0</v>
      </c>
      <c r="I39" s="104">
        <f>F39+G39+H39</f>
        <v>0</v>
      </c>
      <c r="J39" s="105" t="str">
        <f>IF(_xlfn.SINGLE(CenaCelkemVypocet)=0,"",I39/_xlfn.SINGLE(CenaCelkemVypocet)*100)</f>
        <v/>
      </c>
    </row>
    <row r="40" spans="1:10" ht="25.5" hidden="1" customHeight="1" x14ac:dyDescent="0.2">
      <c r="A40" s="91">
        <v>2</v>
      </c>
      <c r="B40" s="106"/>
      <c r="C40" s="201" t="s">
        <v>58</v>
      </c>
      <c r="D40" s="201"/>
      <c r="E40" s="201"/>
      <c r="F40" s="107"/>
      <c r="G40" s="108"/>
      <c r="H40" s="108">
        <f>(F40*SazbaDPH1/100)+(G40*SazbaDPH2/100)</f>
        <v>0</v>
      </c>
      <c r="I40" s="108"/>
      <c r="J40" s="109"/>
    </row>
    <row r="41" spans="1:10" ht="25.5" hidden="1" customHeight="1" x14ac:dyDescent="0.2">
      <c r="A41" s="91">
        <v>2</v>
      </c>
      <c r="B41" s="106" t="s">
        <v>45</v>
      </c>
      <c r="C41" s="201" t="s">
        <v>46</v>
      </c>
      <c r="D41" s="201"/>
      <c r="E41" s="201"/>
      <c r="F41" s="107">
        <f>'D.1.1. 3.03 Pol'!AE66</f>
        <v>0</v>
      </c>
      <c r="G41" s="108">
        <f>'D.1.1. 3.03 Pol'!AF66</f>
        <v>0</v>
      </c>
      <c r="H41" s="108">
        <f>(F41*SazbaDPH1/100)+(G41*SazbaDPH2/100)</f>
        <v>0</v>
      </c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">
      <c r="A42" s="91">
        <v>3</v>
      </c>
      <c r="B42" s="110" t="s">
        <v>43</v>
      </c>
      <c r="C42" s="200" t="s">
        <v>44</v>
      </c>
      <c r="D42" s="200"/>
      <c r="E42" s="200"/>
      <c r="F42" s="111">
        <f>'D.1.1. 3.03 Pol'!AE66</f>
        <v>0</v>
      </c>
      <c r="G42" s="104">
        <f>'D.1.1. 3.03 Pol'!AF66</f>
        <v>0</v>
      </c>
      <c r="H42" s="104">
        <f>(F42*SazbaDPH1/100)+(G42*SazbaDPH2/100)</f>
        <v>0</v>
      </c>
      <c r="I42" s="104">
        <f>F42+G42+H42</f>
        <v>0</v>
      </c>
      <c r="J42" s="105" t="str">
        <f>IF(_xlfn.SINGLE(CenaCelkemVypocet)=0,"",I42/_xlfn.SINGLE(CenaCelkemVypocet)*100)</f>
        <v/>
      </c>
    </row>
    <row r="43" spans="1:10" ht="25.5" hidden="1" customHeight="1" x14ac:dyDescent="0.2">
      <c r="A43" s="91"/>
      <c r="B43" s="202" t="s">
        <v>59</v>
      </c>
      <c r="C43" s="203"/>
      <c r="D43" s="203"/>
      <c r="E43" s="204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3" t="s">
        <v>67</v>
      </c>
    </row>
    <row r="52" spans="1:10" ht="25.5" customHeight="1" x14ac:dyDescent="0.2">
      <c r="A52" s="125"/>
      <c r="B52" s="128" t="s">
        <v>17</v>
      </c>
      <c r="C52" s="128" t="s">
        <v>5</v>
      </c>
      <c r="D52" s="129"/>
      <c r="E52" s="129"/>
      <c r="F52" s="130" t="s">
        <v>68</v>
      </c>
      <c r="G52" s="130"/>
      <c r="H52" s="130"/>
      <c r="I52" s="130" t="s">
        <v>29</v>
      </c>
      <c r="J52" s="130" t="s">
        <v>0</v>
      </c>
    </row>
    <row r="53" spans="1:10" ht="36.75" customHeight="1" x14ac:dyDescent="0.2">
      <c r="A53" s="126"/>
      <c r="B53" s="131" t="s">
        <v>69</v>
      </c>
      <c r="C53" s="198" t="s">
        <v>70</v>
      </c>
      <c r="D53" s="199"/>
      <c r="E53" s="199"/>
      <c r="F53" s="137" t="s">
        <v>24</v>
      </c>
      <c r="G53" s="138"/>
      <c r="H53" s="138"/>
      <c r="I53" s="138">
        <f>'D.1.1. 3.03 Pol'!G8</f>
        <v>0</v>
      </c>
      <c r="J53" s="135" t="str">
        <f>IF(I62=0,"",I53/I62*100)</f>
        <v/>
      </c>
    </row>
    <row r="54" spans="1:10" ht="36.75" customHeight="1" x14ac:dyDescent="0.2">
      <c r="A54" s="126"/>
      <c r="B54" s="131" t="s">
        <v>71</v>
      </c>
      <c r="C54" s="198" t="s">
        <v>72</v>
      </c>
      <c r="D54" s="199"/>
      <c r="E54" s="199"/>
      <c r="F54" s="137" t="s">
        <v>24</v>
      </c>
      <c r="G54" s="138"/>
      <c r="H54" s="138"/>
      <c r="I54" s="138">
        <f>'D.1.1. 3.03 Pol'!G13</f>
        <v>0</v>
      </c>
      <c r="J54" s="135" t="str">
        <f>IF(I62=0,"",I54/I62*100)</f>
        <v/>
      </c>
    </row>
    <row r="55" spans="1:10" ht="36.75" customHeight="1" x14ac:dyDescent="0.2">
      <c r="A55" s="126"/>
      <c r="B55" s="131" t="s">
        <v>73</v>
      </c>
      <c r="C55" s="198" t="s">
        <v>74</v>
      </c>
      <c r="D55" s="199"/>
      <c r="E55" s="199"/>
      <c r="F55" s="137" t="s">
        <v>24</v>
      </c>
      <c r="G55" s="138"/>
      <c r="H55" s="138"/>
      <c r="I55" s="138">
        <f>'D.1.1. 3.03 Pol'!G24</f>
        <v>0</v>
      </c>
      <c r="J55" s="135" t="str">
        <f>IF(I62=0,"",I55/I62*100)</f>
        <v/>
      </c>
    </row>
    <row r="56" spans="1:10" ht="36.75" customHeight="1" x14ac:dyDescent="0.2">
      <c r="A56" s="126"/>
      <c r="B56" s="131" t="s">
        <v>75</v>
      </c>
      <c r="C56" s="198" t="s">
        <v>76</v>
      </c>
      <c r="D56" s="199"/>
      <c r="E56" s="199"/>
      <c r="F56" s="137" t="s">
        <v>25</v>
      </c>
      <c r="G56" s="138"/>
      <c r="H56" s="138"/>
      <c r="I56" s="138">
        <f>'D.1.1. 3.03 Pol'!G27</f>
        <v>0</v>
      </c>
      <c r="J56" s="135" t="str">
        <f>IF(I62=0,"",I56/I62*100)</f>
        <v/>
      </c>
    </row>
    <row r="57" spans="1:10" ht="36.75" customHeight="1" x14ac:dyDescent="0.2">
      <c r="A57" s="126"/>
      <c r="B57" s="131" t="s">
        <v>77</v>
      </c>
      <c r="C57" s="198" t="s">
        <v>78</v>
      </c>
      <c r="D57" s="199"/>
      <c r="E57" s="199"/>
      <c r="F57" s="137" t="s">
        <v>25</v>
      </c>
      <c r="G57" s="138"/>
      <c r="H57" s="138"/>
      <c r="I57" s="138">
        <f>'D.1.1. 3.03 Pol'!G34</f>
        <v>0</v>
      </c>
      <c r="J57" s="135" t="str">
        <f>IF(I62=0,"",I57/I62*100)</f>
        <v/>
      </c>
    </row>
    <row r="58" spans="1:10" ht="36.75" customHeight="1" x14ac:dyDescent="0.2">
      <c r="A58" s="126"/>
      <c r="B58" s="131" t="s">
        <v>79</v>
      </c>
      <c r="C58" s="198" t="s">
        <v>80</v>
      </c>
      <c r="D58" s="199"/>
      <c r="E58" s="199"/>
      <c r="F58" s="137" t="s">
        <v>26</v>
      </c>
      <c r="G58" s="138"/>
      <c r="H58" s="138"/>
      <c r="I58" s="138">
        <f>'D.1.1. 3.03 Pol'!G44</f>
        <v>0</v>
      </c>
      <c r="J58" s="135" t="str">
        <f>IF(I62=0,"",I58/I62*100)</f>
        <v/>
      </c>
    </row>
    <row r="59" spans="1:10" ht="36.75" customHeight="1" x14ac:dyDescent="0.2">
      <c r="A59" s="126"/>
      <c r="B59" s="131" t="s">
        <v>81</v>
      </c>
      <c r="C59" s="198" t="s">
        <v>82</v>
      </c>
      <c r="D59" s="199"/>
      <c r="E59" s="199"/>
      <c r="F59" s="137" t="s">
        <v>26</v>
      </c>
      <c r="G59" s="138"/>
      <c r="H59" s="138"/>
      <c r="I59" s="138">
        <f>'D.1.1. 3.03 Pol'!G46</f>
        <v>0</v>
      </c>
      <c r="J59" s="135" t="str">
        <f>IF(I62=0,"",I59/I62*100)</f>
        <v/>
      </c>
    </row>
    <row r="60" spans="1:10" ht="36.75" customHeight="1" x14ac:dyDescent="0.2">
      <c r="A60" s="126"/>
      <c r="B60" s="131" t="s">
        <v>83</v>
      </c>
      <c r="C60" s="198" t="s">
        <v>84</v>
      </c>
      <c r="D60" s="199"/>
      <c r="E60" s="199"/>
      <c r="F60" s="137" t="s">
        <v>85</v>
      </c>
      <c r="G60" s="138"/>
      <c r="H60" s="138"/>
      <c r="I60" s="138">
        <f>'D.1.1. 3.03 Pol'!G48</f>
        <v>0</v>
      </c>
      <c r="J60" s="135" t="str">
        <f>IF(I62=0,"",I60/I62*100)</f>
        <v/>
      </c>
    </row>
    <row r="61" spans="1:10" ht="36.75" customHeight="1" x14ac:dyDescent="0.2">
      <c r="A61" s="126"/>
      <c r="B61" s="131" t="s">
        <v>86</v>
      </c>
      <c r="C61" s="198" t="s">
        <v>27</v>
      </c>
      <c r="D61" s="199"/>
      <c r="E61" s="199"/>
      <c r="F61" s="137" t="s">
        <v>86</v>
      </c>
      <c r="G61" s="138"/>
      <c r="H61" s="138"/>
      <c r="I61" s="138">
        <f>'D.1.1. 3.03 Pol'!G60</f>
        <v>0</v>
      </c>
      <c r="J61" s="135" t="str">
        <f>IF(I62=0,"",I61/I62*100)</f>
        <v/>
      </c>
    </row>
    <row r="62" spans="1:10" ht="25.5" customHeight="1" x14ac:dyDescent="0.2">
      <c r="A62" s="127"/>
      <c r="B62" s="132" t="s">
        <v>1</v>
      </c>
      <c r="C62" s="133"/>
      <c r="D62" s="134"/>
      <c r="E62" s="134"/>
      <c r="F62" s="139"/>
      <c r="G62" s="140"/>
      <c r="H62" s="140"/>
      <c r="I62" s="140">
        <f>SUM(I53:I61)</f>
        <v>0</v>
      </c>
      <c r="J62" s="136">
        <f>SUM(J53:J61)</f>
        <v>0</v>
      </c>
    </row>
    <row r="63" spans="1:10" x14ac:dyDescent="0.2">
      <c r="F63" s="89"/>
      <c r="G63" s="89"/>
      <c r="H63" s="89"/>
      <c r="I63" s="89"/>
      <c r="J63" s="90"/>
    </row>
    <row r="64" spans="1:10" x14ac:dyDescent="0.2">
      <c r="F64" s="89"/>
      <c r="G64" s="89"/>
      <c r="H64" s="89"/>
      <c r="I64" s="89"/>
      <c r="J64" s="90"/>
    </row>
    <row r="65" spans="6:10" x14ac:dyDescent="0.2">
      <c r="F65" s="89"/>
      <c r="G65" s="89"/>
      <c r="H65" s="89"/>
      <c r="I65" s="89"/>
      <c r="J65" s="90"/>
    </row>
  </sheetData>
  <sheetProtection algorithmName="SHA-512" hashValue="xjGIfWrQ5Cvs9+oMF/VrfrFe7F0fsuKNb1THKkVYWX6m1FggdiUAEIhvT478VZ7thKoMngdgte4+Oj4GkpzZfw==" saltValue="PT/zZPjSKAuAQXuH+XXLE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algorithmName="SHA-512" hashValue="WoD52FINHbZv00GtOMipHeUV1RmBJNphzqPXXR4YlR894n19HSCTEbA2Zs8KjeUXL686R5k0203UtiTJy0QMOg==" saltValue="giu/cFCxTcmVPwAi8gmqO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8CA8C-FB1E-4872-8B9E-6521A652E827}">
  <sheetPr>
    <outlinePr summaryBelow="0"/>
  </sheetPr>
  <dimension ref="A1:BH5000"/>
  <sheetViews>
    <sheetView workbookViewId="0">
      <pane ySplit="7" topLeftCell="A38" activePane="bottomLeft" state="frozen"/>
      <selection pane="bottomLeft" activeCell="F48" sqref="F48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0" t="s">
        <v>88</v>
      </c>
      <c r="B1" s="260"/>
      <c r="C1" s="260"/>
      <c r="D1" s="260"/>
      <c r="E1" s="260"/>
      <c r="F1" s="260"/>
      <c r="G1" s="260"/>
      <c r="AG1" t="s">
        <v>89</v>
      </c>
    </row>
    <row r="2" spans="1:60" ht="24.95" customHeight="1" x14ac:dyDescent="0.2">
      <c r="A2" s="142" t="s">
        <v>7</v>
      </c>
      <c r="B2" s="49" t="s">
        <v>49</v>
      </c>
      <c r="C2" s="261" t="s">
        <v>50</v>
      </c>
      <c r="D2" s="262"/>
      <c r="E2" s="262"/>
      <c r="F2" s="262"/>
      <c r="G2" s="263"/>
      <c r="AG2" t="s">
        <v>90</v>
      </c>
    </row>
    <row r="3" spans="1:60" ht="24.95" customHeight="1" x14ac:dyDescent="0.2">
      <c r="A3" s="142" t="s">
        <v>8</v>
      </c>
      <c r="B3" s="49" t="s">
        <v>45</v>
      </c>
      <c r="C3" s="261" t="s">
        <v>46</v>
      </c>
      <c r="D3" s="262"/>
      <c r="E3" s="262"/>
      <c r="F3" s="262"/>
      <c r="G3" s="263"/>
      <c r="AC3" s="124" t="s">
        <v>90</v>
      </c>
      <c r="AG3" t="s">
        <v>91</v>
      </c>
    </row>
    <row r="4" spans="1:60" ht="24.95" customHeight="1" x14ac:dyDescent="0.2">
      <c r="A4" s="143" t="s">
        <v>9</v>
      </c>
      <c r="B4" s="144" t="s">
        <v>43</v>
      </c>
      <c r="C4" s="264" t="s">
        <v>44</v>
      </c>
      <c r="D4" s="265"/>
      <c r="E4" s="265"/>
      <c r="F4" s="265"/>
      <c r="G4" s="266"/>
      <c r="AG4" t="s">
        <v>92</v>
      </c>
    </row>
    <row r="5" spans="1:60" x14ac:dyDescent="0.2">
      <c r="D5" s="10"/>
    </row>
    <row r="6" spans="1:60" ht="38.25" x14ac:dyDescent="0.2">
      <c r="A6" s="146" t="s">
        <v>93</v>
      </c>
      <c r="B6" s="148" t="s">
        <v>94</v>
      </c>
      <c r="C6" s="148" t="s">
        <v>95</v>
      </c>
      <c r="D6" s="147" t="s">
        <v>96</v>
      </c>
      <c r="E6" s="146" t="s">
        <v>97</v>
      </c>
      <c r="F6" s="145" t="s">
        <v>98</v>
      </c>
      <c r="G6" s="146" t="s">
        <v>29</v>
      </c>
      <c r="H6" s="149" t="s">
        <v>30</v>
      </c>
      <c r="I6" s="149" t="s">
        <v>99</v>
      </c>
      <c r="J6" s="149" t="s">
        <v>31</v>
      </c>
      <c r="K6" s="149" t="s">
        <v>100</v>
      </c>
      <c r="L6" s="149" t="s">
        <v>101</v>
      </c>
      <c r="M6" s="149" t="s">
        <v>102</v>
      </c>
      <c r="N6" s="149" t="s">
        <v>103</v>
      </c>
      <c r="O6" s="149" t="s">
        <v>104</v>
      </c>
      <c r="P6" s="149" t="s">
        <v>105</v>
      </c>
      <c r="Q6" s="149" t="s">
        <v>106</v>
      </c>
      <c r="R6" s="149" t="s">
        <v>107</v>
      </c>
      <c r="S6" s="149" t="s">
        <v>108</v>
      </c>
      <c r="T6" s="149" t="s">
        <v>109</v>
      </c>
      <c r="U6" s="149" t="s">
        <v>110</v>
      </c>
      <c r="V6" s="149" t="s">
        <v>111</v>
      </c>
      <c r="W6" s="149" t="s">
        <v>112</v>
      </c>
      <c r="X6" s="149" t="s">
        <v>113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</row>
    <row r="8" spans="1:60" x14ac:dyDescent="0.2">
      <c r="A8" s="167" t="s">
        <v>114</v>
      </c>
      <c r="B8" s="168" t="s">
        <v>69</v>
      </c>
      <c r="C8" s="189" t="s">
        <v>70</v>
      </c>
      <c r="D8" s="169"/>
      <c r="E8" s="170"/>
      <c r="F8" s="171"/>
      <c r="G8" s="171">
        <f>SUMIF(AG9:AG12,"&lt;&gt;NOR",G9:G12)</f>
        <v>0</v>
      </c>
      <c r="H8" s="171"/>
      <c r="I8" s="171">
        <f>SUM(I9:I12)</f>
        <v>0</v>
      </c>
      <c r="J8" s="171"/>
      <c r="K8" s="171">
        <f>SUM(K9:K12)</f>
        <v>0</v>
      </c>
      <c r="L8" s="171"/>
      <c r="M8" s="171">
        <f>SUM(M9:M12)</f>
        <v>0</v>
      </c>
      <c r="N8" s="170"/>
      <c r="O8" s="170">
        <f>SUM(O9:O12)</f>
        <v>0.04</v>
      </c>
      <c r="P8" s="170"/>
      <c r="Q8" s="170">
        <f>SUM(Q9:Q12)</f>
        <v>0</v>
      </c>
      <c r="R8" s="171"/>
      <c r="S8" s="171"/>
      <c r="T8" s="172"/>
      <c r="U8" s="166"/>
      <c r="V8" s="166">
        <f>SUM(V9:V12)</f>
        <v>3.28</v>
      </c>
      <c r="W8" s="166"/>
      <c r="X8" s="166"/>
      <c r="AG8" t="s">
        <v>115</v>
      </c>
    </row>
    <row r="9" spans="1:60" outlineLevel="1" x14ac:dyDescent="0.2">
      <c r="A9" s="173">
        <v>1</v>
      </c>
      <c r="B9" s="174" t="s">
        <v>116</v>
      </c>
      <c r="C9" s="190" t="s">
        <v>117</v>
      </c>
      <c r="D9" s="175" t="s">
        <v>118</v>
      </c>
      <c r="E9" s="176">
        <v>18.2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6">
        <v>2.3800000000000002E-3</v>
      </c>
      <c r="O9" s="176">
        <f>ROUND(E9*N9,2)</f>
        <v>0.04</v>
      </c>
      <c r="P9" s="176">
        <v>0</v>
      </c>
      <c r="Q9" s="176">
        <f>ROUND(E9*P9,2)</f>
        <v>0</v>
      </c>
      <c r="R9" s="178" t="s">
        <v>119</v>
      </c>
      <c r="S9" s="178" t="s">
        <v>120</v>
      </c>
      <c r="T9" s="179" t="s">
        <v>120</v>
      </c>
      <c r="U9" s="160">
        <v>0.18</v>
      </c>
      <c r="V9" s="160">
        <f>ROUND(E9*U9,2)</f>
        <v>3.28</v>
      </c>
      <c r="W9" s="160"/>
      <c r="X9" s="160" t="s">
        <v>121</v>
      </c>
      <c r="Y9" s="150"/>
      <c r="Z9" s="150"/>
      <c r="AA9" s="150"/>
      <c r="AB9" s="150"/>
      <c r="AC9" s="150"/>
      <c r="AD9" s="150"/>
      <c r="AE9" s="150"/>
      <c r="AF9" s="150"/>
      <c r="AG9" s="150" t="s">
        <v>122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57"/>
      <c r="B10" s="158"/>
      <c r="C10" s="191" t="s">
        <v>123</v>
      </c>
      <c r="D10" s="161"/>
      <c r="E10" s="162"/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124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91" t="s">
        <v>125</v>
      </c>
      <c r="D11" s="161"/>
      <c r="E11" s="162">
        <v>6.4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50"/>
      <c r="Z11" s="150"/>
      <c r="AA11" s="150"/>
      <c r="AB11" s="150"/>
      <c r="AC11" s="150"/>
      <c r="AD11" s="150"/>
      <c r="AE11" s="150"/>
      <c r="AF11" s="150"/>
      <c r="AG11" s="150" t="s">
        <v>124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91" t="s">
        <v>126</v>
      </c>
      <c r="D12" s="161"/>
      <c r="E12" s="162">
        <v>11.8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/>
      <c r="AG12" s="150" t="s">
        <v>124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x14ac:dyDescent="0.2">
      <c r="A13" s="167" t="s">
        <v>114</v>
      </c>
      <c r="B13" s="168" t="s">
        <v>71</v>
      </c>
      <c r="C13" s="189" t="s">
        <v>72</v>
      </c>
      <c r="D13" s="169"/>
      <c r="E13" s="170"/>
      <c r="F13" s="171"/>
      <c r="G13" s="171">
        <f>SUMIF(AG14:AG23,"&lt;&gt;NOR",G14:G23)</f>
        <v>0</v>
      </c>
      <c r="H13" s="171"/>
      <c r="I13" s="171">
        <f>SUM(I14:I23)</f>
        <v>0</v>
      </c>
      <c r="J13" s="171"/>
      <c r="K13" s="171">
        <f>SUM(K14:K23)</f>
        <v>0</v>
      </c>
      <c r="L13" s="171"/>
      <c r="M13" s="171">
        <f>SUM(M14:M23)</f>
        <v>0</v>
      </c>
      <c r="N13" s="170"/>
      <c r="O13" s="170">
        <f>SUM(O14:O23)</f>
        <v>0</v>
      </c>
      <c r="P13" s="170"/>
      <c r="Q13" s="170">
        <f>SUM(Q14:Q23)</f>
        <v>0.32</v>
      </c>
      <c r="R13" s="171"/>
      <c r="S13" s="171"/>
      <c r="T13" s="172"/>
      <c r="U13" s="166"/>
      <c r="V13" s="166">
        <f>SUM(V14:V23)</f>
        <v>3.87</v>
      </c>
      <c r="W13" s="166"/>
      <c r="X13" s="166"/>
      <c r="AG13" t="s">
        <v>115</v>
      </c>
    </row>
    <row r="14" spans="1:60" outlineLevel="1" x14ac:dyDescent="0.2">
      <c r="A14" s="173">
        <v>2</v>
      </c>
      <c r="B14" s="174" t="s">
        <v>127</v>
      </c>
      <c r="C14" s="190" t="s">
        <v>128</v>
      </c>
      <c r="D14" s="175" t="s">
        <v>129</v>
      </c>
      <c r="E14" s="176">
        <v>1</v>
      </c>
      <c r="F14" s="177"/>
      <c r="G14" s="178">
        <f>ROUND(E14*F14,2)</f>
        <v>0</v>
      </c>
      <c r="H14" s="177"/>
      <c r="I14" s="178">
        <f>ROUND(E14*H14,2)</f>
        <v>0</v>
      </c>
      <c r="J14" s="177"/>
      <c r="K14" s="178">
        <f>ROUND(E14*J14,2)</f>
        <v>0</v>
      </c>
      <c r="L14" s="178">
        <v>21</v>
      </c>
      <c r="M14" s="178">
        <f>G14*(1+L14/100)</f>
        <v>0</v>
      </c>
      <c r="N14" s="176">
        <v>0</v>
      </c>
      <c r="O14" s="176">
        <f>ROUND(E14*N14,2)</f>
        <v>0</v>
      </c>
      <c r="P14" s="176">
        <v>0</v>
      </c>
      <c r="Q14" s="176">
        <f>ROUND(E14*P14,2)</f>
        <v>0</v>
      </c>
      <c r="R14" s="178" t="s">
        <v>130</v>
      </c>
      <c r="S14" s="178" t="s">
        <v>120</v>
      </c>
      <c r="T14" s="179" t="s">
        <v>120</v>
      </c>
      <c r="U14" s="160">
        <v>0.09</v>
      </c>
      <c r="V14" s="160">
        <f>ROUND(E14*U14,2)</f>
        <v>0.09</v>
      </c>
      <c r="W14" s="160"/>
      <c r="X14" s="160" t="s">
        <v>121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122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258" t="s">
        <v>131</v>
      </c>
      <c r="D15" s="259"/>
      <c r="E15" s="259"/>
      <c r="F15" s="259"/>
      <c r="G15" s="259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132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57"/>
      <c r="B16" s="158"/>
      <c r="C16" s="191" t="s">
        <v>133</v>
      </c>
      <c r="D16" s="161"/>
      <c r="E16" s="162"/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50"/>
      <c r="Z16" s="150"/>
      <c r="AA16" s="150"/>
      <c r="AB16" s="150"/>
      <c r="AC16" s="150"/>
      <c r="AD16" s="150"/>
      <c r="AE16" s="150"/>
      <c r="AF16" s="150"/>
      <c r="AG16" s="150" t="s">
        <v>124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91" t="s">
        <v>134</v>
      </c>
      <c r="D17" s="161"/>
      <c r="E17" s="162">
        <v>1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50"/>
      <c r="Z17" s="150"/>
      <c r="AA17" s="150"/>
      <c r="AB17" s="150"/>
      <c r="AC17" s="150"/>
      <c r="AD17" s="150"/>
      <c r="AE17" s="150"/>
      <c r="AF17" s="150"/>
      <c r="AG17" s="150" t="s">
        <v>124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33.75" outlineLevel="1" x14ac:dyDescent="0.2">
      <c r="A18" s="173">
        <v>3</v>
      </c>
      <c r="B18" s="174" t="s">
        <v>135</v>
      </c>
      <c r="C18" s="190" t="s">
        <v>136</v>
      </c>
      <c r="D18" s="175" t="s">
        <v>137</v>
      </c>
      <c r="E18" s="176">
        <v>2.3759999999999999</v>
      </c>
      <c r="F18" s="177"/>
      <c r="G18" s="178">
        <f>ROUND(E18*F18,2)</f>
        <v>0</v>
      </c>
      <c r="H18" s="177"/>
      <c r="I18" s="178">
        <f>ROUND(E18*H18,2)</f>
        <v>0</v>
      </c>
      <c r="J18" s="177"/>
      <c r="K18" s="178">
        <f>ROUND(E18*J18,2)</f>
        <v>0</v>
      </c>
      <c r="L18" s="178">
        <v>21</v>
      </c>
      <c r="M18" s="178">
        <f>G18*(1+L18/100)</f>
        <v>0</v>
      </c>
      <c r="N18" s="176">
        <v>1E-3</v>
      </c>
      <c r="O18" s="176">
        <f>ROUND(E18*N18,2)</f>
        <v>0</v>
      </c>
      <c r="P18" s="176">
        <v>6.3E-2</v>
      </c>
      <c r="Q18" s="176">
        <f>ROUND(E18*P18,2)</f>
        <v>0.15</v>
      </c>
      <c r="R18" s="178" t="s">
        <v>130</v>
      </c>
      <c r="S18" s="178" t="s">
        <v>120</v>
      </c>
      <c r="T18" s="179" t="s">
        <v>120</v>
      </c>
      <c r="U18" s="160">
        <v>0.72</v>
      </c>
      <c r="V18" s="160">
        <f>ROUND(E18*U18,2)</f>
        <v>1.71</v>
      </c>
      <c r="W18" s="160"/>
      <c r="X18" s="160" t="s">
        <v>121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122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 x14ac:dyDescent="0.2">
      <c r="A19" s="157"/>
      <c r="B19" s="158"/>
      <c r="C19" s="191" t="s">
        <v>133</v>
      </c>
      <c r="D19" s="161"/>
      <c r="E19" s="162"/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50"/>
      <c r="Z19" s="150"/>
      <c r="AA19" s="150"/>
      <c r="AB19" s="150"/>
      <c r="AC19" s="150"/>
      <c r="AD19" s="150"/>
      <c r="AE19" s="150"/>
      <c r="AF19" s="150"/>
      <c r="AG19" s="150" t="s">
        <v>124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91" t="s">
        <v>138</v>
      </c>
      <c r="D20" s="161"/>
      <c r="E20" s="162">
        <v>2.3759999999999999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50"/>
      <c r="Z20" s="150"/>
      <c r="AA20" s="150"/>
      <c r="AB20" s="150"/>
      <c r="AC20" s="150"/>
      <c r="AD20" s="150"/>
      <c r="AE20" s="150"/>
      <c r="AF20" s="150"/>
      <c r="AG20" s="150" t="s">
        <v>124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3">
        <v>4</v>
      </c>
      <c r="B21" s="174" t="s">
        <v>139</v>
      </c>
      <c r="C21" s="190" t="s">
        <v>140</v>
      </c>
      <c r="D21" s="175" t="s">
        <v>137</v>
      </c>
      <c r="E21" s="176">
        <v>4.1399999999999997</v>
      </c>
      <c r="F21" s="177"/>
      <c r="G21" s="178">
        <f>ROUND(E21*F21,2)</f>
        <v>0</v>
      </c>
      <c r="H21" s="177"/>
      <c r="I21" s="178">
        <f>ROUND(E21*H21,2)</f>
        <v>0</v>
      </c>
      <c r="J21" s="177"/>
      <c r="K21" s="178">
        <f>ROUND(E21*J21,2)</f>
        <v>0</v>
      </c>
      <c r="L21" s="178">
        <v>21</v>
      </c>
      <c r="M21" s="178">
        <f>G21*(1+L21/100)</f>
        <v>0</v>
      </c>
      <c r="N21" s="176">
        <v>1E-3</v>
      </c>
      <c r="O21" s="176">
        <f>ROUND(E21*N21,2)</f>
        <v>0</v>
      </c>
      <c r="P21" s="176">
        <v>4.1200000000000001E-2</v>
      </c>
      <c r="Q21" s="176">
        <f>ROUND(E21*P21,2)</f>
        <v>0.17</v>
      </c>
      <c r="R21" s="178" t="s">
        <v>130</v>
      </c>
      <c r="S21" s="178" t="s">
        <v>120</v>
      </c>
      <c r="T21" s="179" t="s">
        <v>120</v>
      </c>
      <c r="U21" s="160">
        <v>0.5</v>
      </c>
      <c r="V21" s="160">
        <f>ROUND(E21*U21,2)</f>
        <v>2.0699999999999998</v>
      </c>
      <c r="W21" s="160"/>
      <c r="X21" s="160" t="s">
        <v>121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122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2.5" outlineLevel="1" x14ac:dyDescent="0.2">
      <c r="A22" s="157"/>
      <c r="B22" s="158"/>
      <c r="C22" s="191" t="s">
        <v>133</v>
      </c>
      <c r="D22" s="161"/>
      <c r="E22" s="162"/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/>
      <c r="AG22" s="150" t="s">
        <v>124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91" t="s">
        <v>141</v>
      </c>
      <c r="D23" s="161"/>
      <c r="E23" s="162">
        <v>4.1399999999999997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50"/>
      <c r="Z23" s="150"/>
      <c r="AA23" s="150"/>
      <c r="AB23" s="150"/>
      <c r="AC23" s="150"/>
      <c r="AD23" s="150"/>
      <c r="AE23" s="150"/>
      <c r="AF23" s="150"/>
      <c r="AG23" s="150" t="s">
        <v>124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67" t="s">
        <v>114</v>
      </c>
      <c r="B24" s="168" t="s">
        <v>73</v>
      </c>
      <c r="C24" s="189" t="s">
        <v>74</v>
      </c>
      <c r="D24" s="169"/>
      <c r="E24" s="170"/>
      <c r="F24" s="171"/>
      <c r="G24" s="171">
        <f>SUMIF(AG25:AG26,"&lt;&gt;NOR",G25:G26)</f>
        <v>0</v>
      </c>
      <c r="H24" s="171"/>
      <c r="I24" s="171">
        <f>SUM(I25:I26)</f>
        <v>0</v>
      </c>
      <c r="J24" s="171"/>
      <c r="K24" s="171">
        <f>SUM(K25:K26)</f>
        <v>0</v>
      </c>
      <c r="L24" s="171"/>
      <c r="M24" s="171">
        <f>SUM(M25:M26)</f>
        <v>0</v>
      </c>
      <c r="N24" s="170"/>
      <c r="O24" s="170">
        <f>SUM(O25:O26)</f>
        <v>0</v>
      </c>
      <c r="P24" s="170"/>
      <c r="Q24" s="170">
        <f>SUM(Q25:Q26)</f>
        <v>0</v>
      </c>
      <c r="R24" s="171"/>
      <c r="S24" s="171"/>
      <c r="T24" s="172"/>
      <c r="U24" s="166"/>
      <c r="V24" s="166">
        <f>SUM(V25:V26)</f>
        <v>0.13</v>
      </c>
      <c r="W24" s="166"/>
      <c r="X24" s="166"/>
      <c r="AG24" t="s">
        <v>115</v>
      </c>
    </row>
    <row r="25" spans="1:60" ht="22.5" outlineLevel="1" x14ac:dyDescent="0.2">
      <c r="A25" s="173">
        <v>5</v>
      </c>
      <c r="B25" s="174" t="s">
        <v>142</v>
      </c>
      <c r="C25" s="190" t="s">
        <v>143</v>
      </c>
      <c r="D25" s="175" t="s">
        <v>144</v>
      </c>
      <c r="E25" s="176">
        <v>4.9829999999999999E-2</v>
      </c>
      <c r="F25" s="177"/>
      <c r="G25" s="178">
        <f>ROUND(E25*F25,2)</f>
        <v>0</v>
      </c>
      <c r="H25" s="177"/>
      <c r="I25" s="178">
        <f>ROUND(E25*H25,2)</f>
        <v>0</v>
      </c>
      <c r="J25" s="177"/>
      <c r="K25" s="178">
        <f>ROUND(E25*J25,2)</f>
        <v>0</v>
      </c>
      <c r="L25" s="178">
        <v>21</v>
      </c>
      <c r="M25" s="178">
        <f>G25*(1+L25/100)</f>
        <v>0</v>
      </c>
      <c r="N25" s="176">
        <v>0</v>
      </c>
      <c r="O25" s="176">
        <f>ROUND(E25*N25,2)</f>
        <v>0</v>
      </c>
      <c r="P25" s="176">
        <v>0</v>
      </c>
      <c r="Q25" s="176">
        <f>ROUND(E25*P25,2)</f>
        <v>0</v>
      </c>
      <c r="R25" s="178" t="s">
        <v>119</v>
      </c>
      <c r="S25" s="178" t="s">
        <v>120</v>
      </c>
      <c r="T25" s="179" t="s">
        <v>120</v>
      </c>
      <c r="U25" s="160">
        <v>2.577</v>
      </c>
      <c r="V25" s="160">
        <f>ROUND(E25*U25,2)</f>
        <v>0.13</v>
      </c>
      <c r="W25" s="160"/>
      <c r="X25" s="160" t="s">
        <v>145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146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258" t="s">
        <v>147</v>
      </c>
      <c r="D26" s="259"/>
      <c r="E26" s="259"/>
      <c r="F26" s="259"/>
      <c r="G26" s="259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132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x14ac:dyDescent="0.2">
      <c r="A27" s="167" t="s">
        <v>114</v>
      </c>
      <c r="B27" s="168" t="s">
        <v>75</v>
      </c>
      <c r="C27" s="189" t="s">
        <v>76</v>
      </c>
      <c r="D27" s="169"/>
      <c r="E27" s="170"/>
      <c r="F27" s="171"/>
      <c r="G27" s="171">
        <f>SUMIF(AG28:AG33,"&lt;&gt;NOR",G28:G33)</f>
        <v>0</v>
      </c>
      <c r="H27" s="171"/>
      <c r="I27" s="171">
        <f>SUM(I28:I33)</f>
        <v>0</v>
      </c>
      <c r="J27" s="171"/>
      <c r="K27" s="171">
        <f>SUM(K28:K33)</f>
        <v>0</v>
      </c>
      <c r="L27" s="171"/>
      <c r="M27" s="171">
        <f>SUM(M28:M33)</f>
        <v>0</v>
      </c>
      <c r="N27" s="170"/>
      <c r="O27" s="170">
        <f>SUM(O28:O33)</f>
        <v>0</v>
      </c>
      <c r="P27" s="170"/>
      <c r="Q27" s="170">
        <f>SUM(Q28:Q33)</f>
        <v>0</v>
      </c>
      <c r="R27" s="171"/>
      <c r="S27" s="171"/>
      <c r="T27" s="172"/>
      <c r="U27" s="166"/>
      <c r="V27" s="166">
        <f>SUM(V28:V33)</f>
        <v>0</v>
      </c>
      <c r="W27" s="166"/>
      <c r="X27" s="166"/>
      <c r="AG27" t="s">
        <v>115</v>
      </c>
    </row>
    <row r="28" spans="1:60" outlineLevel="1" x14ac:dyDescent="0.2">
      <c r="A28" s="173">
        <v>6</v>
      </c>
      <c r="B28" s="174" t="s">
        <v>148</v>
      </c>
      <c r="C28" s="190" t="s">
        <v>149</v>
      </c>
      <c r="D28" s="175" t="s">
        <v>129</v>
      </c>
      <c r="E28" s="176">
        <v>1</v>
      </c>
      <c r="F28" s="177"/>
      <c r="G28" s="178">
        <f>ROUND(E28*F28,2)</f>
        <v>0</v>
      </c>
      <c r="H28" s="177"/>
      <c r="I28" s="178">
        <f>ROUND(E28*H28,2)</f>
        <v>0</v>
      </c>
      <c r="J28" s="177"/>
      <c r="K28" s="178">
        <f>ROUND(E28*J28,2)</f>
        <v>0</v>
      </c>
      <c r="L28" s="178">
        <v>21</v>
      </c>
      <c r="M28" s="178">
        <f>G28*(1+L28/100)</f>
        <v>0</v>
      </c>
      <c r="N28" s="176">
        <v>0</v>
      </c>
      <c r="O28" s="176">
        <f>ROUND(E28*N28,2)</f>
        <v>0</v>
      </c>
      <c r="P28" s="176">
        <v>0</v>
      </c>
      <c r="Q28" s="176">
        <f>ROUND(E28*P28,2)</f>
        <v>0</v>
      </c>
      <c r="R28" s="178"/>
      <c r="S28" s="178" t="s">
        <v>150</v>
      </c>
      <c r="T28" s="179" t="s">
        <v>151</v>
      </c>
      <c r="U28" s="160">
        <v>0</v>
      </c>
      <c r="V28" s="160">
        <f>ROUND(E28*U28,2)</f>
        <v>0</v>
      </c>
      <c r="W28" s="160"/>
      <c r="X28" s="160" t="s">
        <v>152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153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57"/>
      <c r="B29" s="158"/>
      <c r="C29" s="191" t="s">
        <v>123</v>
      </c>
      <c r="D29" s="161"/>
      <c r="E29" s="162"/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/>
      <c r="AG29" s="150" t="s">
        <v>124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91" t="s">
        <v>154</v>
      </c>
      <c r="D30" s="161"/>
      <c r="E30" s="162">
        <v>1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124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3">
        <v>7</v>
      </c>
      <c r="B31" s="174" t="s">
        <v>155</v>
      </c>
      <c r="C31" s="190" t="s">
        <v>156</v>
      </c>
      <c r="D31" s="175" t="s">
        <v>129</v>
      </c>
      <c r="E31" s="176">
        <v>1</v>
      </c>
      <c r="F31" s="177"/>
      <c r="G31" s="178">
        <f>ROUND(E31*F31,2)</f>
        <v>0</v>
      </c>
      <c r="H31" s="177"/>
      <c r="I31" s="178">
        <f>ROUND(E31*H31,2)</f>
        <v>0</v>
      </c>
      <c r="J31" s="177"/>
      <c r="K31" s="178">
        <f>ROUND(E31*J31,2)</f>
        <v>0</v>
      </c>
      <c r="L31" s="178">
        <v>21</v>
      </c>
      <c r="M31" s="178">
        <f>G31*(1+L31/100)</f>
        <v>0</v>
      </c>
      <c r="N31" s="176">
        <v>0</v>
      </c>
      <c r="O31" s="176">
        <f>ROUND(E31*N31,2)</f>
        <v>0</v>
      </c>
      <c r="P31" s="176">
        <v>0</v>
      </c>
      <c r="Q31" s="176">
        <f>ROUND(E31*P31,2)</f>
        <v>0</v>
      </c>
      <c r="R31" s="178"/>
      <c r="S31" s="178" t="s">
        <v>150</v>
      </c>
      <c r="T31" s="179" t="s">
        <v>151</v>
      </c>
      <c r="U31" s="160">
        <v>0</v>
      </c>
      <c r="V31" s="160">
        <f>ROUND(E31*U31,2)</f>
        <v>0</v>
      </c>
      <c r="W31" s="160"/>
      <c r="X31" s="160" t="s">
        <v>152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153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57"/>
      <c r="B32" s="158"/>
      <c r="C32" s="191" t="s">
        <v>123</v>
      </c>
      <c r="D32" s="161"/>
      <c r="E32" s="162"/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124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91" t="s">
        <v>157</v>
      </c>
      <c r="D33" s="161"/>
      <c r="E33" s="162">
        <v>1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50"/>
      <c r="Z33" s="150"/>
      <c r="AA33" s="150"/>
      <c r="AB33" s="150"/>
      <c r="AC33" s="150"/>
      <c r="AD33" s="150"/>
      <c r="AE33" s="150"/>
      <c r="AF33" s="150"/>
      <c r="AG33" s="150" t="s">
        <v>124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167" t="s">
        <v>114</v>
      </c>
      <c r="B34" s="168" t="s">
        <v>77</v>
      </c>
      <c r="C34" s="189" t="s">
        <v>78</v>
      </c>
      <c r="D34" s="169"/>
      <c r="E34" s="170"/>
      <c r="F34" s="171"/>
      <c r="G34" s="171">
        <f>SUMIF(AG35:AG43,"&lt;&gt;NOR",G35:G43)</f>
        <v>0</v>
      </c>
      <c r="H34" s="171"/>
      <c r="I34" s="171">
        <f>SUM(I35:I43)</f>
        <v>0</v>
      </c>
      <c r="J34" s="171"/>
      <c r="K34" s="171">
        <f>SUM(K35:K43)</f>
        <v>0</v>
      </c>
      <c r="L34" s="171"/>
      <c r="M34" s="171">
        <f>SUM(M35:M43)</f>
        <v>0</v>
      </c>
      <c r="N34" s="170"/>
      <c r="O34" s="170">
        <f>SUM(O35:O43)</f>
        <v>0</v>
      </c>
      <c r="P34" s="170"/>
      <c r="Q34" s="170">
        <f>SUM(Q35:Q43)</f>
        <v>0</v>
      </c>
      <c r="R34" s="171"/>
      <c r="S34" s="171"/>
      <c r="T34" s="172"/>
      <c r="U34" s="166"/>
      <c r="V34" s="166">
        <f>SUM(V35:V43)</f>
        <v>0</v>
      </c>
      <c r="W34" s="166"/>
      <c r="X34" s="166"/>
      <c r="AG34" t="s">
        <v>115</v>
      </c>
    </row>
    <row r="35" spans="1:60" ht="22.5" outlineLevel="1" x14ac:dyDescent="0.2">
      <c r="A35" s="173">
        <v>8</v>
      </c>
      <c r="B35" s="174" t="s">
        <v>158</v>
      </c>
      <c r="C35" s="190" t="s">
        <v>159</v>
      </c>
      <c r="D35" s="175" t="s">
        <v>160</v>
      </c>
      <c r="E35" s="176">
        <v>1</v>
      </c>
      <c r="F35" s="177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6">
        <v>0</v>
      </c>
      <c r="O35" s="176">
        <f>ROUND(E35*N35,2)</f>
        <v>0</v>
      </c>
      <c r="P35" s="176">
        <v>0</v>
      </c>
      <c r="Q35" s="176">
        <f>ROUND(E35*P35,2)</f>
        <v>0</v>
      </c>
      <c r="R35" s="178"/>
      <c r="S35" s="178" t="s">
        <v>150</v>
      </c>
      <c r="T35" s="179" t="s">
        <v>151</v>
      </c>
      <c r="U35" s="160">
        <v>0</v>
      </c>
      <c r="V35" s="160">
        <f>ROUND(E35*U35,2)</f>
        <v>0</v>
      </c>
      <c r="W35" s="160"/>
      <c r="X35" s="160" t="s">
        <v>152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153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33.75" outlineLevel="1" x14ac:dyDescent="0.2">
      <c r="A36" s="157"/>
      <c r="B36" s="158"/>
      <c r="C36" s="254" t="s">
        <v>161</v>
      </c>
      <c r="D36" s="255"/>
      <c r="E36" s="255"/>
      <c r="F36" s="255"/>
      <c r="G36" s="255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162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80" t="str">
        <f>C36</f>
        <v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v>
      </c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92" t="s">
        <v>163</v>
      </c>
      <c r="D37" s="163"/>
      <c r="E37" s="164"/>
      <c r="F37" s="165"/>
      <c r="G37" s="165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50"/>
      <c r="Z37" s="150"/>
      <c r="AA37" s="150"/>
      <c r="AB37" s="150"/>
      <c r="AC37" s="150"/>
      <c r="AD37" s="150"/>
      <c r="AE37" s="150"/>
      <c r="AF37" s="150"/>
      <c r="AG37" s="150" t="s">
        <v>162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256" t="s">
        <v>164</v>
      </c>
      <c r="D38" s="257"/>
      <c r="E38" s="257"/>
      <c r="F38" s="257"/>
      <c r="G38" s="257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50"/>
      <c r="Z38" s="150"/>
      <c r="AA38" s="150"/>
      <c r="AB38" s="150"/>
      <c r="AC38" s="150"/>
      <c r="AD38" s="150"/>
      <c r="AE38" s="150"/>
      <c r="AF38" s="150"/>
      <c r="AG38" s="150" t="s">
        <v>162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256" t="s">
        <v>204</v>
      </c>
      <c r="D39" s="257"/>
      <c r="E39" s="257"/>
      <c r="F39" s="257"/>
      <c r="G39" s="257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50"/>
      <c r="Z39" s="150"/>
      <c r="AA39" s="150"/>
      <c r="AB39" s="150"/>
      <c r="AC39" s="150"/>
      <c r="AD39" s="150"/>
      <c r="AE39" s="150"/>
      <c r="AF39" s="150"/>
      <c r="AG39" s="150" t="s">
        <v>162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256" t="s">
        <v>165</v>
      </c>
      <c r="D40" s="257"/>
      <c r="E40" s="257"/>
      <c r="F40" s="257"/>
      <c r="G40" s="257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50"/>
      <c r="Z40" s="150"/>
      <c r="AA40" s="150"/>
      <c r="AB40" s="150"/>
      <c r="AC40" s="150"/>
      <c r="AD40" s="150"/>
      <c r="AE40" s="150"/>
      <c r="AF40" s="150"/>
      <c r="AG40" s="150" t="s">
        <v>162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256" t="s">
        <v>166</v>
      </c>
      <c r="D41" s="257"/>
      <c r="E41" s="257"/>
      <c r="F41" s="257"/>
      <c r="G41" s="257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/>
      <c r="AG41" s="150" t="s">
        <v>162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256" t="s">
        <v>167</v>
      </c>
      <c r="D42" s="257"/>
      <c r="E42" s="257"/>
      <c r="F42" s="257"/>
      <c r="G42" s="257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50"/>
      <c r="Z42" s="150"/>
      <c r="AA42" s="150"/>
      <c r="AB42" s="150"/>
      <c r="AC42" s="150"/>
      <c r="AD42" s="150"/>
      <c r="AE42" s="150"/>
      <c r="AF42" s="150"/>
      <c r="AG42" s="150" t="s">
        <v>162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256" t="s">
        <v>168</v>
      </c>
      <c r="D43" s="257"/>
      <c r="E43" s="257"/>
      <c r="F43" s="257"/>
      <c r="G43" s="257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50"/>
      <c r="Z43" s="150"/>
      <c r="AA43" s="150"/>
      <c r="AB43" s="150"/>
      <c r="AC43" s="150"/>
      <c r="AD43" s="150"/>
      <c r="AE43" s="150"/>
      <c r="AF43" s="150"/>
      <c r="AG43" s="150" t="s">
        <v>162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x14ac:dyDescent="0.2">
      <c r="A44" s="167" t="s">
        <v>114</v>
      </c>
      <c r="B44" s="168" t="s">
        <v>79</v>
      </c>
      <c r="C44" s="189" t="s">
        <v>80</v>
      </c>
      <c r="D44" s="169"/>
      <c r="E44" s="170"/>
      <c r="F44" s="171"/>
      <c r="G44" s="171">
        <f>SUMIF(AG45:AG45,"&lt;&gt;NOR",G45:G45)</f>
        <v>0</v>
      </c>
      <c r="H44" s="171"/>
      <c r="I44" s="171">
        <f>SUM(I45:I45)</f>
        <v>0</v>
      </c>
      <c r="J44" s="171"/>
      <c r="K44" s="171">
        <f>SUM(K45:K45)</f>
        <v>0</v>
      </c>
      <c r="L44" s="171"/>
      <c r="M44" s="171">
        <f>SUM(M45:M45)</f>
        <v>0</v>
      </c>
      <c r="N44" s="170"/>
      <c r="O44" s="170">
        <f>SUM(O45:O45)</f>
        <v>0</v>
      </c>
      <c r="P44" s="170"/>
      <c r="Q44" s="170">
        <f>SUM(Q45:Q45)</f>
        <v>0</v>
      </c>
      <c r="R44" s="171"/>
      <c r="S44" s="171"/>
      <c r="T44" s="172"/>
      <c r="U44" s="166"/>
      <c r="V44" s="166">
        <f>SUM(V45:V45)</f>
        <v>0</v>
      </c>
      <c r="W44" s="166"/>
      <c r="X44" s="166"/>
      <c r="AG44" t="s">
        <v>115</v>
      </c>
    </row>
    <row r="45" spans="1:60" outlineLevel="1" x14ac:dyDescent="0.2">
      <c r="A45" s="181">
        <v>9</v>
      </c>
      <c r="B45" s="182" t="s">
        <v>169</v>
      </c>
      <c r="C45" s="193" t="s">
        <v>170</v>
      </c>
      <c r="D45" s="183" t="s">
        <v>160</v>
      </c>
      <c r="E45" s="184">
        <v>1</v>
      </c>
      <c r="F45" s="185">
        <f>'Příloha M21 Dodatek'!E19</f>
        <v>0</v>
      </c>
      <c r="G45" s="186">
        <f>ROUND(E45*F45,2)</f>
        <v>0</v>
      </c>
      <c r="H45" s="185"/>
      <c r="I45" s="186">
        <f>ROUND(E45*H45,2)</f>
        <v>0</v>
      </c>
      <c r="J45" s="185"/>
      <c r="K45" s="186">
        <f>ROUND(E45*J45,2)</f>
        <v>0</v>
      </c>
      <c r="L45" s="186">
        <v>21</v>
      </c>
      <c r="M45" s="186">
        <f>G45*(1+L45/100)</f>
        <v>0</v>
      </c>
      <c r="N45" s="184">
        <v>0</v>
      </c>
      <c r="O45" s="184">
        <f>ROUND(E45*N45,2)</f>
        <v>0</v>
      </c>
      <c r="P45" s="184">
        <v>0</v>
      </c>
      <c r="Q45" s="184">
        <f>ROUND(E45*P45,2)</f>
        <v>0</v>
      </c>
      <c r="R45" s="186"/>
      <c r="S45" s="186" t="s">
        <v>150</v>
      </c>
      <c r="T45" s="187" t="s">
        <v>151</v>
      </c>
      <c r="U45" s="160">
        <v>0</v>
      </c>
      <c r="V45" s="160">
        <f>ROUND(E45*U45,2)</f>
        <v>0</v>
      </c>
      <c r="W45" s="160"/>
      <c r="X45" s="160" t="s">
        <v>152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153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x14ac:dyDescent="0.2">
      <c r="A46" s="167" t="s">
        <v>114</v>
      </c>
      <c r="B46" s="168" t="s">
        <v>81</v>
      </c>
      <c r="C46" s="189" t="s">
        <v>82</v>
      </c>
      <c r="D46" s="169"/>
      <c r="E46" s="170"/>
      <c r="F46" s="171"/>
      <c r="G46" s="171">
        <f>SUMIF(AG47:AG47,"&lt;&gt;NOR",G47:G47)</f>
        <v>0</v>
      </c>
      <c r="H46" s="171"/>
      <c r="I46" s="171">
        <f>SUM(I47:I47)</f>
        <v>0</v>
      </c>
      <c r="J46" s="171"/>
      <c r="K46" s="171">
        <f>SUM(K47:K47)</f>
        <v>0</v>
      </c>
      <c r="L46" s="171"/>
      <c r="M46" s="171">
        <f>SUM(M47:M47)</f>
        <v>0</v>
      </c>
      <c r="N46" s="170"/>
      <c r="O46" s="170">
        <f>SUM(O47:O47)</f>
        <v>0</v>
      </c>
      <c r="P46" s="170"/>
      <c r="Q46" s="170">
        <f>SUM(Q47:Q47)</f>
        <v>0</v>
      </c>
      <c r="R46" s="171"/>
      <c r="S46" s="171"/>
      <c r="T46" s="172"/>
      <c r="U46" s="166"/>
      <c r="V46" s="166">
        <f>SUM(V47:V47)</f>
        <v>0</v>
      </c>
      <c r="W46" s="166"/>
      <c r="X46" s="166"/>
      <c r="AG46" t="s">
        <v>115</v>
      </c>
    </row>
    <row r="47" spans="1:60" outlineLevel="1" x14ac:dyDescent="0.2">
      <c r="A47" s="181">
        <v>10</v>
      </c>
      <c r="B47" s="182" t="s">
        <v>171</v>
      </c>
      <c r="C47" s="193" t="s">
        <v>172</v>
      </c>
      <c r="D47" s="183" t="s">
        <v>160</v>
      </c>
      <c r="E47" s="184">
        <v>1</v>
      </c>
      <c r="F47" s="185">
        <f>'Příloha M22 EPS'!F33</f>
        <v>0</v>
      </c>
      <c r="G47" s="186">
        <f>ROUND(E47*F47,2)</f>
        <v>0</v>
      </c>
      <c r="H47" s="185"/>
      <c r="I47" s="186">
        <f>ROUND(E47*H47,2)</f>
        <v>0</v>
      </c>
      <c r="J47" s="185"/>
      <c r="K47" s="186">
        <f>ROUND(E47*J47,2)</f>
        <v>0</v>
      </c>
      <c r="L47" s="186">
        <v>21</v>
      </c>
      <c r="M47" s="186">
        <f>G47*(1+L47/100)</f>
        <v>0</v>
      </c>
      <c r="N47" s="184">
        <v>0</v>
      </c>
      <c r="O47" s="184">
        <f>ROUND(E47*N47,2)</f>
        <v>0</v>
      </c>
      <c r="P47" s="184">
        <v>0</v>
      </c>
      <c r="Q47" s="184">
        <f>ROUND(E47*P47,2)</f>
        <v>0</v>
      </c>
      <c r="R47" s="186"/>
      <c r="S47" s="186" t="s">
        <v>150</v>
      </c>
      <c r="T47" s="187" t="s">
        <v>151</v>
      </c>
      <c r="U47" s="160">
        <v>0</v>
      </c>
      <c r="V47" s="160">
        <f>ROUND(E47*U47,2)</f>
        <v>0</v>
      </c>
      <c r="W47" s="160"/>
      <c r="X47" s="160" t="s">
        <v>152</v>
      </c>
      <c r="Y47" s="150"/>
      <c r="Z47" s="150"/>
      <c r="AA47" s="150"/>
      <c r="AB47" s="150"/>
      <c r="AC47" s="150"/>
      <c r="AD47" s="150"/>
      <c r="AE47" s="150"/>
      <c r="AF47" s="150"/>
      <c r="AG47" s="150" t="s">
        <v>153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">
      <c r="A48" s="167" t="s">
        <v>114</v>
      </c>
      <c r="B48" s="168" t="s">
        <v>83</v>
      </c>
      <c r="C48" s="189" t="s">
        <v>84</v>
      </c>
      <c r="D48" s="169"/>
      <c r="E48" s="170"/>
      <c r="F48" s="171"/>
      <c r="G48" s="171">
        <f>SUMIF(AG49:AG59,"&lt;&gt;NOR",G49:G59)</f>
        <v>0</v>
      </c>
      <c r="H48" s="171"/>
      <c r="I48" s="171">
        <f>SUM(I49:I59)</f>
        <v>0</v>
      </c>
      <c r="J48" s="171"/>
      <c r="K48" s="171">
        <f>SUM(K49:K59)</f>
        <v>0</v>
      </c>
      <c r="L48" s="171"/>
      <c r="M48" s="171">
        <f>SUM(M49:M59)</f>
        <v>0</v>
      </c>
      <c r="N48" s="170"/>
      <c r="O48" s="170">
        <f>SUM(O49:O59)</f>
        <v>0</v>
      </c>
      <c r="P48" s="170"/>
      <c r="Q48" s="170">
        <f>SUM(Q49:Q59)</f>
        <v>0</v>
      </c>
      <c r="R48" s="171"/>
      <c r="S48" s="171"/>
      <c r="T48" s="172"/>
      <c r="U48" s="166"/>
      <c r="V48" s="166">
        <f>SUM(V49:V59)</f>
        <v>0.81</v>
      </c>
      <c r="W48" s="166"/>
      <c r="X48" s="166"/>
      <c r="AG48" t="s">
        <v>115</v>
      </c>
    </row>
    <row r="49" spans="1:60" outlineLevel="1" x14ac:dyDescent="0.2">
      <c r="A49" s="173">
        <v>11</v>
      </c>
      <c r="B49" s="174" t="s">
        <v>173</v>
      </c>
      <c r="C49" s="190" t="s">
        <v>174</v>
      </c>
      <c r="D49" s="175" t="s">
        <v>144</v>
      </c>
      <c r="E49" s="176">
        <v>0.32025999999999999</v>
      </c>
      <c r="F49" s="177"/>
      <c r="G49" s="178">
        <f>ROUND(E49*F49,2)</f>
        <v>0</v>
      </c>
      <c r="H49" s="177"/>
      <c r="I49" s="178">
        <f>ROUND(E49*H49,2)</f>
        <v>0</v>
      </c>
      <c r="J49" s="177"/>
      <c r="K49" s="178">
        <f>ROUND(E49*J49,2)</f>
        <v>0</v>
      </c>
      <c r="L49" s="178">
        <v>21</v>
      </c>
      <c r="M49" s="178">
        <f>G49*(1+L49/100)</f>
        <v>0</v>
      </c>
      <c r="N49" s="176">
        <v>0</v>
      </c>
      <c r="O49" s="176">
        <f>ROUND(E49*N49,2)</f>
        <v>0</v>
      </c>
      <c r="P49" s="176">
        <v>0</v>
      </c>
      <c r="Q49" s="176">
        <f>ROUND(E49*P49,2)</f>
        <v>0</v>
      </c>
      <c r="R49" s="178" t="s">
        <v>175</v>
      </c>
      <c r="S49" s="178" t="s">
        <v>120</v>
      </c>
      <c r="T49" s="179" t="s">
        <v>120</v>
      </c>
      <c r="U49" s="160">
        <v>0.75</v>
      </c>
      <c r="V49" s="160">
        <f>ROUND(E49*U49,2)</f>
        <v>0.24</v>
      </c>
      <c r="W49" s="160"/>
      <c r="X49" s="160" t="s">
        <v>176</v>
      </c>
      <c r="Y49" s="150"/>
      <c r="Z49" s="150"/>
      <c r="AA49" s="150"/>
      <c r="AB49" s="150"/>
      <c r="AC49" s="150"/>
      <c r="AD49" s="150"/>
      <c r="AE49" s="150"/>
      <c r="AF49" s="150"/>
      <c r="AG49" s="150" t="s">
        <v>177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57"/>
      <c r="B50" s="158"/>
      <c r="C50" s="258" t="s">
        <v>178</v>
      </c>
      <c r="D50" s="259"/>
      <c r="E50" s="259"/>
      <c r="F50" s="259"/>
      <c r="G50" s="259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50"/>
      <c r="Z50" s="150"/>
      <c r="AA50" s="150"/>
      <c r="AB50" s="150"/>
      <c r="AC50" s="150"/>
      <c r="AD50" s="150"/>
      <c r="AE50" s="150"/>
      <c r="AF50" s="150"/>
      <c r="AG50" s="150" t="s">
        <v>132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80" t="str">
        <f>C50</f>
        <v>s popřípadným nutným naložením do dopravního zařízení, s vyprázdněním dopravního zařízení na hromadu nebo do dopravního prostředku, vč. příplatku za každých dalších i započatých 3,5 m výšky nad 3,5 m,</v>
      </c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73">
        <v>12</v>
      </c>
      <c r="B51" s="174" t="s">
        <v>179</v>
      </c>
      <c r="C51" s="190" t="s">
        <v>180</v>
      </c>
      <c r="D51" s="175" t="s">
        <v>144</v>
      </c>
      <c r="E51" s="176">
        <v>1.4987999999999999</v>
      </c>
      <c r="F51" s="177"/>
      <c r="G51" s="178">
        <f>ROUND(E51*F51,2)</f>
        <v>0</v>
      </c>
      <c r="H51" s="177"/>
      <c r="I51" s="178">
        <f>ROUND(E51*H51,2)</f>
        <v>0</v>
      </c>
      <c r="J51" s="177"/>
      <c r="K51" s="178">
        <f>ROUND(E51*J51,2)</f>
        <v>0</v>
      </c>
      <c r="L51" s="178">
        <v>21</v>
      </c>
      <c r="M51" s="178">
        <f>G51*(1+L51/100)</f>
        <v>0</v>
      </c>
      <c r="N51" s="176">
        <v>0</v>
      </c>
      <c r="O51" s="176">
        <f>ROUND(E51*N51,2)</f>
        <v>0</v>
      </c>
      <c r="P51" s="176">
        <v>0</v>
      </c>
      <c r="Q51" s="176">
        <f>ROUND(E51*P51,2)</f>
        <v>0</v>
      </c>
      <c r="R51" s="178" t="s">
        <v>175</v>
      </c>
      <c r="S51" s="178" t="s">
        <v>120</v>
      </c>
      <c r="T51" s="179" t="s">
        <v>120</v>
      </c>
      <c r="U51" s="160">
        <v>0.03</v>
      </c>
      <c r="V51" s="160">
        <f>ROUND(E51*U51,2)</f>
        <v>0.04</v>
      </c>
      <c r="W51" s="160"/>
      <c r="X51" s="160" t="s">
        <v>176</v>
      </c>
      <c r="Y51" s="150"/>
      <c r="Z51" s="150"/>
      <c r="AA51" s="150"/>
      <c r="AB51" s="150"/>
      <c r="AC51" s="150"/>
      <c r="AD51" s="150"/>
      <c r="AE51" s="150"/>
      <c r="AF51" s="150"/>
      <c r="AG51" s="150" t="s">
        <v>177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57"/>
      <c r="B52" s="158"/>
      <c r="C52" s="258" t="s">
        <v>178</v>
      </c>
      <c r="D52" s="259"/>
      <c r="E52" s="259"/>
      <c r="F52" s="259"/>
      <c r="G52" s="259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50"/>
      <c r="Z52" s="150"/>
      <c r="AA52" s="150"/>
      <c r="AB52" s="150"/>
      <c r="AC52" s="150"/>
      <c r="AD52" s="150"/>
      <c r="AE52" s="150"/>
      <c r="AF52" s="150"/>
      <c r="AG52" s="150" t="s">
        <v>132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80" t="str">
        <f>C52</f>
        <v>s popřípadným nutným naložením do dopravního zařízení, s vyprázdněním dopravního zařízení na hromadu nebo do dopravního prostředku, vč. příplatku za každých dalších i započatých 3,5 m výšky nad 3,5 m,</v>
      </c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256" t="s">
        <v>181</v>
      </c>
      <c r="D53" s="257"/>
      <c r="E53" s="257"/>
      <c r="F53" s="257"/>
      <c r="G53" s="257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50"/>
      <c r="Z53" s="150"/>
      <c r="AA53" s="150"/>
      <c r="AB53" s="150"/>
      <c r="AC53" s="150"/>
      <c r="AD53" s="150"/>
      <c r="AE53" s="150"/>
      <c r="AF53" s="150"/>
      <c r="AG53" s="150" t="s">
        <v>162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3">
        <v>13</v>
      </c>
      <c r="B54" s="174" t="s">
        <v>182</v>
      </c>
      <c r="C54" s="190" t="s">
        <v>183</v>
      </c>
      <c r="D54" s="175" t="s">
        <v>144</v>
      </c>
      <c r="E54" s="176">
        <v>0.32025999999999999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21</v>
      </c>
      <c r="M54" s="178">
        <f>G54*(1+L54/100)</f>
        <v>0</v>
      </c>
      <c r="N54" s="176">
        <v>0</v>
      </c>
      <c r="O54" s="176">
        <f>ROUND(E54*N54,2)</f>
        <v>0</v>
      </c>
      <c r="P54" s="176">
        <v>0</v>
      </c>
      <c r="Q54" s="176">
        <f>ROUND(E54*P54,2)</f>
        <v>0</v>
      </c>
      <c r="R54" s="178" t="s">
        <v>130</v>
      </c>
      <c r="S54" s="178" t="s">
        <v>120</v>
      </c>
      <c r="T54" s="179" t="s">
        <v>120</v>
      </c>
      <c r="U54" s="160">
        <v>0.49</v>
      </c>
      <c r="V54" s="160">
        <f>ROUND(E54*U54,2)</f>
        <v>0.16</v>
      </c>
      <c r="W54" s="160"/>
      <c r="X54" s="160" t="s">
        <v>176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177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254" t="s">
        <v>184</v>
      </c>
      <c r="D55" s="255"/>
      <c r="E55" s="255"/>
      <c r="F55" s="255"/>
      <c r="G55" s="255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50"/>
      <c r="Z55" s="150"/>
      <c r="AA55" s="150"/>
      <c r="AB55" s="150"/>
      <c r="AC55" s="150"/>
      <c r="AD55" s="150"/>
      <c r="AE55" s="150"/>
      <c r="AF55" s="150"/>
      <c r="AG55" s="150" t="s">
        <v>162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81">
        <v>14</v>
      </c>
      <c r="B56" s="182" t="s">
        <v>185</v>
      </c>
      <c r="C56" s="193" t="s">
        <v>186</v>
      </c>
      <c r="D56" s="183" t="s">
        <v>144</v>
      </c>
      <c r="E56" s="184">
        <v>4.4835799999999999</v>
      </c>
      <c r="F56" s="185"/>
      <c r="G56" s="186">
        <f>ROUND(E56*F56,2)</f>
        <v>0</v>
      </c>
      <c r="H56" s="185"/>
      <c r="I56" s="186">
        <f>ROUND(E56*H56,2)</f>
        <v>0</v>
      </c>
      <c r="J56" s="185"/>
      <c r="K56" s="186">
        <f>ROUND(E56*J56,2)</f>
        <v>0</v>
      </c>
      <c r="L56" s="186">
        <v>21</v>
      </c>
      <c r="M56" s="186">
        <f>G56*(1+L56/100)</f>
        <v>0</v>
      </c>
      <c r="N56" s="184">
        <v>0</v>
      </c>
      <c r="O56" s="184">
        <f>ROUND(E56*N56,2)</f>
        <v>0</v>
      </c>
      <c r="P56" s="184">
        <v>0</v>
      </c>
      <c r="Q56" s="184">
        <f>ROUND(E56*P56,2)</f>
        <v>0</v>
      </c>
      <c r="R56" s="186" t="s">
        <v>130</v>
      </c>
      <c r="S56" s="186" t="s">
        <v>120</v>
      </c>
      <c r="T56" s="187" t="s">
        <v>120</v>
      </c>
      <c r="U56" s="160">
        <v>0</v>
      </c>
      <c r="V56" s="160">
        <f>ROUND(E56*U56,2)</f>
        <v>0</v>
      </c>
      <c r="W56" s="160"/>
      <c r="X56" s="160" t="s">
        <v>176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177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81">
        <v>15</v>
      </c>
      <c r="B57" s="182" t="s">
        <v>187</v>
      </c>
      <c r="C57" s="193" t="s">
        <v>188</v>
      </c>
      <c r="D57" s="183" t="s">
        <v>144</v>
      </c>
      <c r="E57" s="184">
        <v>0.32025999999999999</v>
      </c>
      <c r="F57" s="185"/>
      <c r="G57" s="186">
        <f>ROUND(E57*F57,2)</f>
        <v>0</v>
      </c>
      <c r="H57" s="185"/>
      <c r="I57" s="186">
        <f>ROUND(E57*H57,2)</f>
        <v>0</v>
      </c>
      <c r="J57" s="185"/>
      <c r="K57" s="186">
        <f>ROUND(E57*J57,2)</f>
        <v>0</v>
      </c>
      <c r="L57" s="186">
        <v>21</v>
      </c>
      <c r="M57" s="186">
        <f>G57*(1+L57/100)</f>
        <v>0</v>
      </c>
      <c r="N57" s="184">
        <v>0</v>
      </c>
      <c r="O57" s="184">
        <f>ROUND(E57*N57,2)</f>
        <v>0</v>
      </c>
      <c r="P57" s="184">
        <v>0</v>
      </c>
      <c r="Q57" s="184">
        <f>ROUND(E57*P57,2)</f>
        <v>0</v>
      </c>
      <c r="R57" s="186" t="s">
        <v>130</v>
      </c>
      <c r="S57" s="186" t="s">
        <v>120</v>
      </c>
      <c r="T57" s="187" t="s">
        <v>120</v>
      </c>
      <c r="U57" s="160">
        <v>0.94</v>
      </c>
      <c r="V57" s="160">
        <f>ROUND(E57*U57,2)</f>
        <v>0.3</v>
      </c>
      <c r="W57" s="160"/>
      <c r="X57" s="160" t="s">
        <v>176</v>
      </c>
      <c r="Y57" s="150"/>
      <c r="Z57" s="150"/>
      <c r="AA57" s="150"/>
      <c r="AB57" s="150"/>
      <c r="AC57" s="150"/>
      <c r="AD57" s="150"/>
      <c r="AE57" s="150"/>
      <c r="AF57" s="150"/>
      <c r="AG57" s="150" t="s">
        <v>177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2.5" outlineLevel="1" x14ac:dyDescent="0.2">
      <c r="A58" s="181">
        <v>16</v>
      </c>
      <c r="B58" s="182" t="s">
        <v>189</v>
      </c>
      <c r="C58" s="193" t="s">
        <v>190</v>
      </c>
      <c r="D58" s="183" t="s">
        <v>144</v>
      </c>
      <c r="E58" s="184">
        <v>0.64051000000000002</v>
      </c>
      <c r="F58" s="185"/>
      <c r="G58" s="186">
        <f>ROUND(E58*F58,2)</f>
        <v>0</v>
      </c>
      <c r="H58" s="185"/>
      <c r="I58" s="186">
        <f>ROUND(E58*H58,2)</f>
        <v>0</v>
      </c>
      <c r="J58" s="185"/>
      <c r="K58" s="186">
        <f>ROUND(E58*J58,2)</f>
        <v>0</v>
      </c>
      <c r="L58" s="186">
        <v>21</v>
      </c>
      <c r="M58" s="186">
        <f>G58*(1+L58/100)</f>
        <v>0</v>
      </c>
      <c r="N58" s="184">
        <v>0</v>
      </c>
      <c r="O58" s="184">
        <f>ROUND(E58*N58,2)</f>
        <v>0</v>
      </c>
      <c r="P58" s="184">
        <v>0</v>
      </c>
      <c r="Q58" s="184">
        <f>ROUND(E58*P58,2)</f>
        <v>0</v>
      </c>
      <c r="R58" s="186" t="s">
        <v>130</v>
      </c>
      <c r="S58" s="186" t="s">
        <v>120</v>
      </c>
      <c r="T58" s="187" t="s">
        <v>120</v>
      </c>
      <c r="U58" s="160">
        <v>0.11</v>
      </c>
      <c r="V58" s="160">
        <f>ROUND(E58*U58,2)</f>
        <v>7.0000000000000007E-2</v>
      </c>
      <c r="W58" s="160"/>
      <c r="X58" s="160" t="s">
        <v>176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177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81">
        <v>17</v>
      </c>
      <c r="B59" s="182" t="s">
        <v>191</v>
      </c>
      <c r="C59" s="193" t="s">
        <v>192</v>
      </c>
      <c r="D59" s="183" t="s">
        <v>144</v>
      </c>
      <c r="E59" s="184">
        <v>0.32025999999999999</v>
      </c>
      <c r="F59" s="185"/>
      <c r="G59" s="186">
        <f>ROUND(E59*F59,2)</f>
        <v>0</v>
      </c>
      <c r="H59" s="185"/>
      <c r="I59" s="186">
        <f>ROUND(E59*H59,2)</f>
        <v>0</v>
      </c>
      <c r="J59" s="185"/>
      <c r="K59" s="186">
        <f>ROUND(E59*J59,2)</f>
        <v>0</v>
      </c>
      <c r="L59" s="186">
        <v>21</v>
      </c>
      <c r="M59" s="186">
        <f>G59*(1+L59/100)</f>
        <v>0</v>
      </c>
      <c r="N59" s="184">
        <v>0</v>
      </c>
      <c r="O59" s="184">
        <f>ROUND(E59*N59,2)</f>
        <v>0</v>
      </c>
      <c r="P59" s="184">
        <v>0</v>
      </c>
      <c r="Q59" s="184">
        <f>ROUND(E59*P59,2)</f>
        <v>0</v>
      </c>
      <c r="R59" s="186" t="s">
        <v>130</v>
      </c>
      <c r="S59" s="186" t="s">
        <v>120</v>
      </c>
      <c r="T59" s="187" t="s">
        <v>120</v>
      </c>
      <c r="U59" s="160">
        <v>0</v>
      </c>
      <c r="V59" s="160">
        <f>ROUND(E59*U59,2)</f>
        <v>0</v>
      </c>
      <c r="W59" s="160"/>
      <c r="X59" s="160" t="s">
        <v>176</v>
      </c>
      <c r="Y59" s="150"/>
      <c r="Z59" s="150"/>
      <c r="AA59" s="150"/>
      <c r="AB59" s="150"/>
      <c r="AC59" s="150"/>
      <c r="AD59" s="150"/>
      <c r="AE59" s="150"/>
      <c r="AF59" s="150"/>
      <c r="AG59" s="150" t="s">
        <v>177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x14ac:dyDescent="0.2">
      <c r="A60" s="167" t="s">
        <v>114</v>
      </c>
      <c r="B60" s="168" t="s">
        <v>86</v>
      </c>
      <c r="C60" s="189" t="s">
        <v>27</v>
      </c>
      <c r="D60" s="169"/>
      <c r="E60" s="170"/>
      <c r="F60" s="171"/>
      <c r="G60" s="171">
        <f>SUMIF(AG61:AG64,"&lt;&gt;NOR",G61:G64)</f>
        <v>0</v>
      </c>
      <c r="H60" s="171"/>
      <c r="I60" s="171">
        <f>SUM(I61:I64)</f>
        <v>0</v>
      </c>
      <c r="J60" s="171"/>
      <c r="K60" s="171">
        <f>SUM(K61:K64)</f>
        <v>0</v>
      </c>
      <c r="L60" s="171"/>
      <c r="M60" s="171">
        <f>SUM(M61:M64)</f>
        <v>0</v>
      </c>
      <c r="N60" s="170"/>
      <c r="O60" s="170">
        <f>SUM(O61:O64)</f>
        <v>0</v>
      </c>
      <c r="P60" s="170"/>
      <c r="Q60" s="170">
        <f>SUM(Q61:Q64)</f>
        <v>0</v>
      </c>
      <c r="R60" s="171"/>
      <c r="S60" s="171"/>
      <c r="T60" s="172"/>
      <c r="U60" s="166"/>
      <c r="V60" s="166">
        <f>SUM(V61:V64)</f>
        <v>0</v>
      </c>
      <c r="W60" s="166"/>
      <c r="X60" s="166"/>
      <c r="AG60" t="s">
        <v>115</v>
      </c>
    </row>
    <row r="61" spans="1:60" outlineLevel="1" x14ac:dyDescent="0.2">
      <c r="A61" s="173">
        <v>18</v>
      </c>
      <c r="B61" s="174" t="s">
        <v>193</v>
      </c>
      <c r="C61" s="190" t="s">
        <v>194</v>
      </c>
      <c r="D61" s="175" t="s">
        <v>195</v>
      </c>
      <c r="E61" s="176">
        <v>1</v>
      </c>
      <c r="F61" s="177"/>
      <c r="G61" s="178">
        <f>ROUND(E61*F61,2)</f>
        <v>0</v>
      </c>
      <c r="H61" s="177"/>
      <c r="I61" s="178">
        <f>ROUND(E61*H61,2)</f>
        <v>0</v>
      </c>
      <c r="J61" s="177"/>
      <c r="K61" s="178">
        <f>ROUND(E61*J61,2)</f>
        <v>0</v>
      </c>
      <c r="L61" s="178">
        <v>21</v>
      </c>
      <c r="M61" s="178">
        <f>G61*(1+L61/100)</f>
        <v>0</v>
      </c>
      <c r="N61" s="176">
        <v>0</v>
      </c>
      <c r="O61" s="176">
        <f>ROUND(E61*N61,2)</f>
        <v>0</v>
      </c>
      <c r="P61" s="176">
        <v>0</v>
      </c>
      <c r="Q61" s="176">
        <f>ROUND(E61*P61,2)</f>
        <v>0</v>
      </c>
      <c r="R61" s="178"/>
      <c r="S61" s="178" t="s">
        <v>120</v>
      </c>
      <c r="T61" s="179" t="s">
        <v>151</v>
      </c>
      <c r="U61" s="160">
        <v>0</v>
      </c>
      <c r="V61" s="160">
        <f>ROUND(E61*U61,2)</f>
        <v>0</v>
      </c>
      <c r="W61" s="160"/>
      <c r="X61" s="160" t="s">
        <v>196</v>
      </c>
      <c r="Y61" s="150"/>
      <c r="Z61" s="150"/>
      <c r="AA61" s="150"/>
      <c r="AB61" s="150"/>
      <c r="AC61" s="150"/>
      <c r="AD61" s="150"/>
      <c r="AE61" s="150"/>
      <c r="AF61" s="150"/>
      <c r="AG61" s="150" t="s">
        <v>197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254" t="s">
        <v>198</v>
      </c>
      <c r="D62" s="255"/>
      <c r="E62" s="255"/>
      <c r="F62" s="255"/>
      <c r="G62" s="255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50"/>
      <c r="Z62" s="150"/>
      <c r="AA62" s="150"/>
      <c r="AB62" s="150"/>
      <c r="AC62" s="150"/>
      <c r="AD62" s="150"/>
      <c r="AE62" s="150"/>
      <c r="AF62" s="150"/>
      <c r="AG62" s="150" t="s">
        <v>162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73">
        <v>19</v>
      </c>
      <c r="B63" s="174" t="s">
        <v>199</v>
      </c>
      <c r="C63" s="190" t="s">
        <v>200</v>
      </c>
      <c r="D63" s="175" t="s">
        <v>195</v>
      </c>
      <c r="E63" s="176">
        <v>1</v>
      </c>
      <c r="F63" s="177"/>
      <c r="G63" s="178">
        <f>ROUND(E63*F63,2)</f>
        <v>0</v>
      </c>
      <c r="H63" s="177"/>
      <c r="I63" s="178">
        <f>ROUND(E63*H63,2)</f>
        <v>0</v>
      </c>
      <c r="J63" s="177"/>
      <c r="K63" s="178">
        <f>ROUND(E63*J63,2)</f>
        <v>0</v>
      </c>
      <c r="L63" s="178">
        <v>21</v>
      </c>
      <c r="M63" s="178">
        <f>G63*(1+L63/100)</f>
        <v>0</v>
      </c>
      <c r="N63" s="176">
        <v>0</v>
      </c>
      <c r="O63" s="176">
        <f>ROUND(E63*N63,2)</f>
        <v>0</v>
      </c>
      <c r="P63" s="176">
        <v>0</v>
      </c>
      <c r="Q63" s="176">
        <f>ROUND(E63*P63,2)</f>
        <v>0</v>
      </c>
      <c r="R63" s="178"/>
      <c r="S63" s="178" t="s">
        <v>120</v>
      </c>
      <c r="T63" s="179" t="s">
        <v>151</v>
      </c>
      <c r="U63" s="160">
        <v>0</v>
      </c>
      <c r="V63" s="160">
        <f>ROUND(E63*U63,2)</f>
        <v>0</v>
      </c>
      <c r="W63" s="160"/>
      <c r="X63" s="160" t="s">
        <v>196</v>
      </c>
      <c r="Y63" s="150"/>
      <c r="Z63" s="150"/>
      <c r="AA63" s="150"/>
      <c r="AB63" s="150"/>
      <c r="AC63" s="150"/>
      <c r="AD63" s="150"/>
      <c r="AE63" s="150"/>
      <c r="AF63" s="150"/>
      <c r="AG63" s="150" t="s">
        <v>201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33.75" outlineLevel="1" x14ac:dyDescent="0.2">
      <c r="A64" s="157"/>
      <c r="B64" s="158"/>
      <c r="C64" s="254" t="s">
        <v>202</v>
      </c>
      <c r="D64" s="255"/>
      <c r="E64" s="255"/>
      <c r="F64" s="255"/>
      <c r="G64" s="255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50"/>
      <c r="Z64" s="150"/>
      <c r="AA64" s="150"/>
      <c r="AB64" s="150"/>
      <c r="AC64" s="150"/>
      <c r="AD64" s="150"/>
      <c r="AE64" s="150"/>
      <c r="AF64" s="150"/>
      <c r="AG64" s="150" t="s">
        <v>162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80" t="str">
        <f>C64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64" s="150"/>
      <c r="BC64" s="150"/>
      <c r="BD64" s="150"/>
      <c r="BE64" s="150"/>
      <c r="BF64" s="150"/>
      <c r="BG64" s="150"/>
      <c r="BH64" s="150"/>
    </row>
    <row r="65" spans="1:33" x14ac:dyDescent="0.2">
      <c r="A65" s="3"/>
      <c r="B65" s="4"/>
      <c r="C65" s="194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v>15</v>
      </c>
      <c r="AF65">
        <v>21</v>
      </c>
      <c r="AG65" t="s">
        <v>101</v>
      </c>
    </row>
    <row r="66" spans="1:33" x14ac:dyDescent="0.2">
      <c r="A66" s="153"/>
      <c r="B66" s="154" t="s">
        <v>29</v>
      </c>
      <c r="C66" s="195"/>
      <c r="D66" s="155"/>
      <c r="E66" s="156"/>
      <c r="F66" s="156"/>
      <c r="G66" s="188">
        <f>G8+G13+G24+G27+G34+G44+G46+G48+G60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f>SUMIF(L7:L64,AE65,G7:G64)</f>
        <v>0</v>
      </c>
      <c r="AF66">
        <f>SUMIF(L7:L64,AF65,G7:G64)</f>
        <v>0</v>
      </c>
      <c r="AG66" t="s">
        <v>203</v>
      </c>
    </row>
    <row r="67" spans="1:33" x14ac:dyDescent="0.2">
      <c r="C67" s="196"/>
      <c r="D67" s="10"/>
      <c r="AG67" t="s">
        <v>205</v>
      </c>
    </row>
    <row r="68" spans="1:33" x14ac:dyDescent="0.2">
      <c r="D68" s="10"/>
    </row>
    <row r="69" spans="1:33" x14ac:dyDescent="0.2">
      <c r="D69" s="10"/>
    </row>
    <row r="70" spans="1:33" x14ac:dyDescent="0.2">
      <c r="D70" s="10"/>
    </row>
    <row r="71" spans="1:33" x14ac:dyDescent="0.2">
      <c r="D71" s="10"/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bjV+RBKupzFtb4TYwHImJFt4Lg49T75bQIf4Tzt87ZKmRY2k6uI0A7J8ZIiRZwgwrd0BYUEWLf0da+cwwGkGg==" saltValue="c7kPffgMf4/bHr+D7BHwag==" spinCount="100000" sheet="1"/>
  <mergeCells count="19">
    <mergeCell ref="C42:G42"/>
    <mergeCell ref="A1:G1"/>
    <mergeCell ref="C2:G2"/>
    <mergeCell ref="C3:G3"/>
    <mergeCell ref="C4:G4"/>
    <mergeCell ref="C15:G15"/>
    <mergeCell ref="C26:G26"/>
    <mergeCell ref="C36:G36"/>
    <mergeCell ref="C38:G38"/>
    <mergeCell ref="C39:G39"/>
    <mergeCell ref="C40:G40"/>
    <mergeCell ref="C41:G41"/>
    <mergeCell ref="C64:G64"/>
    <mergeCell ref="C43:G43"/>
    <mergeCell ref="C50:G50"/>
    <mergeCell ref="C52:G52"/>
    <mergeCell ref="C53:G53"/>
    <mergeCell ref="C55:G55"/>
    <mergeCell ref="C62:G6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DA2D5-07FB-4D0F-8A44-E3DCAF82DFA8}">
  <dimension ref="A1:H58"/>
  <sheetViews>
    <sheetView workbookViewId="0">
      <selection activeCell="E24" sqref="E24"/>
    </sheetView>
  </sheetViews>
  <sheetFormatPr defaultRowHeight="12.75" x14ac:dyDescent="0.2"/>
  <cols>
    <col min="1" max="1" width="9.140625" style="300" customWidth="1"/>
    <col min="2" max="2" width="73.5703125" style="300" customWidth="1"/>
    <col min="3" max="3" width="5.5703125" style="300" customWidth="1"/>
    <col min="4" max="4" width="7.85546875" style="300" customWidth="1"/>
    <col min="5" max="5" width="9.5703125" style="300" customWidth="1"/>
    <col min="6" max="6" width="11.5703125" style="300" customWidth="1"/>
    <col min="7" max="257" width="9.140625" style="300"/>
    <col min="258" max="258" width="73.5703125" style="300" customWidth="1"/>
    <col min="259" max="259" width="5.5703125" style="300" customWidth="1"/>
    <col min="260" max="260" width="7.85546875" style="300" customWidth="1"/>
    <col min="261" max="261" width="9.5703125" style="300" customWidth="1"/>
    <col min="262" max="262" width="11.5703125" style="300" customWidth="1"/>
    <col min="263" max="513" width="9.140625" style="300"/>
    <col min="514" max="514" width="73.5703125" style="300" customWidth="1"/>
    <col min="515" max="515" width="5.5703125" style="300" customWidth="1"/>
    <col min="516" max="516" width="7.85546875" style="300" customWidth="1"/>
    <col min="517" max="517" width="9.5703125" style="300" customWidth="1"/>
    <col min="518" max="518" width="11.5703125" style="300" customWidth="1"/>
    <col min="519" max="769" width="9.140625" style="300"/>
    <col min="770" max="770" width="73.5703125" style="300" customWidth="1"/>
    <col min="771" max="771" width="5.5703125" style="300" customWidth="1"/>
    <col min="772" max="772" width="7.85546875" style="300" customWidth="1"/>
    <col min="773" max="773" width="9.5703125" style="300" customWidth="1"/>
    <col min="774" max="774" width="11.5703125" style="300" customWidth="1"/>
    <col min="775" max="1025" width="9.140625" style="300"/>
    <col min="1026" max="1026" width="73.5703125" style="300" customWidth="1"/>
    <col min="1027" max="1027" width="5.5703125" style="300" customWidth="1"/>
    <col min="1028" max="1028" width="7.85546875" style="300" customWidth="1"/>
    <col min="1029" max="1029" width="9.5703125" style="300" customWidth="1"/>
    <col min="1030" max="1030" width="11.5703125" style="300" customWidth="1"/>
    <col min="1031" max="1281" width="9.140625" style="300"/>
    <col min="1282" max="1282" width="73.5703125" style="300" customWidth="1"/>
    <col min="1283" max="1283" width="5.5703125" style="300" customWidth="1"/>
    <col min="1284" max="1284" width="7.85546875" style="300" customWidth="1"/>
    <col min="1285" max="1285" width="9.5703125" style="300" customWidth="1"/>
    <col min="1286" max="1286" width="11.5703125" style="300" customWidth="1"/>
    <col min="1287" max="1537" width="9.140625" style="300"/>
    <col min="1538" max="1538" width="73.5703125" style="300" customWidth="1"/>
    <col min="1539" max="1539" width="5.5703125" style="300" customWidth="1"/>
    <col min="1540" max="1540" width="7.85546875" style="300" customWidth="1"/>
    <col min="1541" max="1541" width="9.5703125" style="300" customWidth="1"/>
    <col min="1542" max="1542" width="11.5703125" style="300" customWidth="1"/>
    <col min="1543" max="1793" width="9.140625" style="300"/>
    <col min="1794" max="1794" width="73.5703125" style="300" customWidth="1"/>
    <col min="1795" max="1795" width="5.5703125" style="300" customWidth="1"/>
    <col min="1796" max="1796" width="7.85546875" style="300" customWidth="1"/>
    <col min="1797" max="1797" width="9.5703125" style="300" customWidth="1"/>
    <col min="1798" max="1798" width="11.5703125" style="300" customWidth="1"/>
    <col min="1799" max="2049" width="9.140625" style="300"/>
    <col min="2050" max="2050" width="73.5703125" style="300" customWidth="1"/>
    <col min="2051" max="2051" width="5.5703125" style="300" customWidth="1"/>
    <col min="2052" max="2052" width="7.85546875" style="300" customWidth="1"/>
    <col min="2053" max="2053" width="9.5703125" style="300" customWidth="1"/>
    <col min="2054" max="2054" width="11.5703125" style="300" customWidth="1"/>
    <col min="2055" max="2305" width="9.140625" style="300"/>
    <col min="2306" max="2306" width="73.5703125" style="300" customWidth="1"/>
    <col min="2307" max="2307" width="5.5703125" style="300" customWidth="1"/>
    <col min="2308" max="2308" width="7.85546875" style="300" customWidth="1"/>
    <col min="2309" max="2309" width="9.5703125" style="300" customWidth="1"/>
    <col min="2310" max="2310" width="11.5703125" style="300" customWidth="1"/>
    <col min="2311" max="2561" width="9.140625" style="300"/>
    <col min="2562" max="2562" width="73.5703125" style="300" customWidth="1"/>
    <col min="2563" max="2563" width="5.5703125" style="300" customWidth="1"/>
    <col min="2564" max="2564" width="7.85546875" style="300" customWidth="1"/>
    <col min="2565" max="2565" width="9.5703125" style="300" customWidth="1"/>
    <col min="2566" max="2566" width="11.5703125" style="300" customWidth="1"/>
    <col min="2567" max="2817" width="9.140625" style="300"/>
    <col min="2818" max="2818" width="73.5703125" style="300" customWidth="1"/>
    <col min="2819" max="2819" width="5.5703125" style="300" customWidth="1"/>
    <col min="2820" max="2820" width="7.85546875" style="300" customWidth="1"/>
    <col min="2821" max="2821" width="9.5703125" style="300" customWidth="1"/>
    <col min="2822" max="2822" width="11.5703125" style="300" customWidth="1"/>
    <col min="2823" max="3073" width="9.140625" style="300"/>
    <col min="3074" max="3074" width="73.5703125" style="300" customWidth="1"/>
    <col min="3075" max="3075" width="5.5703125" style="300" customWidth="1"/>
    <col min="3076" max="3076" width="7.85546875" style="300" customWidth="1"/>
    <col min="3077" max="3077" width="9.5703125" style="300" customWidth="1"/>
    <col min="3078" max="3078" width="11.5703125" style="300" customWidth="1"/>
    <col min="3079" max="3329" width="9.140625" style="300"/>
    <col min="3330" max="3330" width="73.5703125" style="300" customWidth="1"/>
    <col min="3331" max="3331" width="5.5703125" style="300" customWidth="1"/>
    <col min="3332" max="3332" width="7.85546875" style="300" customWidth="1"/>
    <col min="3333" max="3333" width="9.5703125" style="300" customWidth="1"/>
    <col min="3334" max="3334" width="11.5703125" style="300" customWidth="1"/>
    <col min="3335" max="3585" width="9.140625" style="300"/>
    <col min="3586" max="3586" width="73.5703125" style="300" customWidth="1"/>
    <col min="3587" max="3587" width="5.5703125" style="300" customWidth="1"/>
    <col min="3588" max="3588" width="7.85546875" style="300" customWidth="1"/>
    <col min="3589" max="3589" width="9.5703125" style="300" customWidth="1"/>
    <col min="3590" max="3590" width="11.5703125" style="300" customWidth="1"/>
    <col min="3591" max="3841" width="9.140625" style="300"/>
    <col min="3842" max="3842" width="73.5703125" style="300" customWidth="1"/>
    <col min="3843" max="3843" width="5.5703125" style="300" customWidth="1"/>
    <col min="3844" max="3844" width="7.85546875" style="300" customWidth="1"/>
    <col min="3845" max="3845" width="9.5703125" style="300" customWidth="1"/>
    <col min="3846" max="3846" width="11.5703125" style="300" customWidth="1"/>
    <col min="3847" max="4097" width="9.140625" style="300"/>
    <col min="4098" max="4098" width="73.5703125" style="300" customWidth="1"/>
    <col min="4099" max="4099" width="5.5703125" style="300" customWidth="1"/>
    <col min="4100" max="4100" width="7.85546875" style="300" customWidth="1"/>
    <col min="4101" max="4101" width="9.5703125" style="300" customWidth="1"/>
    <col min="4102" max="4102" width="11.5703125" style="300" customWidth="1"/>
    <col min="4103" max="4353" width="9.140625" style="300"/>
    <col min="4354" max="4354" width="73.5703125" style="300" customWidth="1"/>
    <col min="4355" max="4355" width="5.5703125" style="300" customWidth="1"/>
    <col min="4356" max="4356" width="7.85546875" style="300" customWidth="1"/>
    <col min="4357" max="4357" width="9.5703125" style="300" customWidth="1"/>
    <col min="4358" max="4358" width="11.5703125" style="300" customWidth="1"/>
    <col min="4359" max="4609" width="9.140625" style="300"/>
    <col min="4610" max="4610" width="73.5703125" style="300" customWidth="1"/>
    <col min="4611" max="4611" width="5.5703125" style="300" customWidth="1"/>
    <col min="4612" max="4612" width="7.85546875" style="300" customWidth="1"/>
    <col min="4613" max="4613" width="9.5703125" style="300" customWidth="1"/>
    <col min="4614" max="4614" width="11.5703125" style="300" customWidth="1"/>
    <col min="4615" max="4865" width="9.140625" style="300"/>
    <col min="4866" max="4866" width="73.5703125" style="300" customWidth="1"/>
    <col min="4867" max="4867" width="5.5703125" style="300" customWidth="1"/>
    <col min="4868" max="4868" width="7.85546875" style="300" customWidth="1"/>
    <col min="4869" max="4869" width="9.5703125" style="300" customWidth="1"/>
    <col min="4870" max="4870" width="11.5703125" style="300" customWidth="1"/>
    <col min="4871" max="5121" width="9.140625" style="300"/>
    <col min="5122" max="5122" width="73.5703125" style="300" customWidth="1"/>
    <col min="5123" max="5123" width="5.5703125" style="300" customWidth="1"/>
    <col min="5124" max="5124" width="7.85546875" style="300" customWidth="1"/>
    <col min="5125" max="5125" width="9.5703125" style="300" customWidth="1"/>
    <col min="5126" max="5126" width="11.5703125" style="300" customWidth="1"/>
    <col min="5127" max="5377" width="9.140625" style="300"/>
    <col min="5378" max="5378" width="73.5703125" style="300" customWidth="1"/>
    <col min="5379" max="5379" width="5.5703125" style="300" customWidth="1"/>
    <col min="5380" max="5380" width="7.85546875" style="300" customWidth="1"/>
    <col min="5381" max="5381" width="9.5703125" style="300" customWidth="1"/>
    <col min="5382" max="5382" width="11.5703125" style="300" customWidth="1"/>
    <col min="5383" max="5633" width="9.140625" style="300"/>
    <col min="5634" max="5634" width="73.5703125" style="300" customWidth="1"/>
    <col min="5635" max="5635" width="5.5703125" style="300" customWidth="1"/>
    <col min="5636" max="5636" width="7.85546875" style="300" customWidth="1"/>
    <col min="5637" max="5637" width="9.5703125" style="300" customWidth="1"/>
    <col min="5638" max="5638" width="11.5703125" style="300" customWidth="1"/>
    <col min="5639" max="5889" width="9.140625" style="300"/>
    <col min="5890" max="5890" width="73.5703125" style="300" customWidth="1"/>
    <col min="5891" max="5891" width="5.5703125" style="300" customWidth="1"/>
    <col min="5892" max="5892" width="7.85546875" style="300" customWidth="1"/>
    <col min="5893" max="5893" width="9.5703125" style="300" customWidth="1"/>
    <col min="5894" max="5894" width="11.5703125" style="300" customWidth="1"/>
    <col min="5895" max="6145" width="9.140625" style="300"/>
    <col min="6146" max="6146" width="73.5703125" style="300" customWidth="1"/>
    <col min="6147" max="6147" width="5.5703125" style="300" customWidth="1"/>
    <col min="6148" max="6148" width="7.85546875" style="300" customWidth="1"/>
    <col min="6149" max="6149" width="9.5703125" style="300" customWidth="1"/>
    <col min="6150" max="6150" width="11.5703125" style="300" customWidth="1"/>
    <col min="6151" max="6401" width="9.140625" style="300"/>
    <col min="6402" max="6402" width="73.5703125" style="300" customWidth="1"/>
    <col min="6403" max="6403" width="5.5703125" style="300" customWidth="1"/>
    <col min="6404" max="6404" width="7.85546875" style="300" customWidth="1"/>
    <col min="6405" max="6405" width="9.5703125" style="300" customWidth="1"/>
    <col min="6406" max="6406" width="11.5703125" style="300" customWidth="1"/>
    <col min="6407" max="6657" width="9.140625" style="300"/>
    <col min="6658" max="6658" width="73.5703125" style="300" customWidth="1"/>
    <col min="6659" max="6659" width="5.5703125" style="300" customWidth="1"/>
    <col min="6660" max="6660" width="7.85546875" style="300" customWidth="1"/>
    <col min="6661" max="6661" width="9.5703125" style="300" customWidth="1"/>
    <col min="6662" max="6662" width="11.5703125" style="300" customWidth="1"/>
    <col min="6663" max="6913" width="9.140625" style="300"/>
    <col min="6914" max="6914" width="73.5703125" style="300" customWidth="1"/>
    <col min="6915" max="6915" width="5.5703125" style="300" customWidth="1"/>
    <col min="6916" max="6916" width="7.85546875" style="300" customWidth="1"/>
    <col min="6917" max="6917" width="9.5703125" style="300" customWidth="1"/>
    <col min="6918" max="6918" width="11.5703125" style="300" customWidth="1"/>
    <col min="6919" max="7169" width="9.140625" style="300"/>
    <col min="7170" max="7170" width="73.5703125" style="300" customWidth="1"/>
    <col min="7171" max="7171" width="5.5703125" style="300" customWidth="1"/>
    <col min="7172" max="7172" width="7.85546875" style="300" customWidth="1"/>
    <col min="7173" max="7173" width="9.5703125" style="300" customWidth="1"/>
    <col min="7174" max="7174" width="11.5703125" style="300" customWidth="1"/>
    <col min="7175" max="7425" width="9.140625" style="300"/>
    <col min="7426" max="7426" width="73.5703125" style="300" customWidth="1"/>
    <col min="7427" max="7427" width="5.5703125" style="300" customWidth="1"/>
    <col min="7428" max="7428" width="7.85546875" style="300" customWidth="1"/>
    <col min="7429" max="7429" width="9.5703125" style="300" customWidth="1"/>
    <col min="7430" max="7430" width="11.5703125" style="300" customWidth="1"/>
    <col min="7431" max="7681" width="9.140625" style="300"/>
    <col min="7682" max="7682" width="73.5703125" style="300" customWidth="1"/>
    <col min="7683" max="7683" width="5.5703125" style="300" customWidth="1"/>
    <col min="7684" max="7684" width="7.85546875" style="300" customWidth="1"/>
    <col min="7685" max="7685" width="9.5703125" style="300" customWidth="1"/>
    <col min="7686" max="7686" width="11.5703125" style="300" customWidth="1"/>
    <col min="7687" max="7937" width="9.140625" style="300"/>
    <col min="7938" max="7938" width="73.5703125" style="300" customWidth="1"/>
    <col min="7939" max="7939" width="5.5703125" style="300" customWidth="1"/>
    <col min="7940" max="7940" width="7.85546875" style="300" customWidth="1"/>
    <col min="7941" max="7941" width="9.5703125" style="300" customWidth="1"/>
    <col min="7942" max="7942" width="11.5703125" style="300" customWidth="1"/>
    <col min="7943" max="8193" width="9.140625" style="300"/>
    <col min="8194" max="8194" width="73.5703125" style="300" customWidth="1"/>
    <col min="8195" max="8195" width="5.5703125" style="300" customWidth="1"/>
    <col min="8196" max="8196" width="7.85546875" style="300" customWidth="1"/>
    <col min="8197" max="8197" width="9.5703125" style="300" customWidth="1"/>
    <col min="8198" max="8198" width="11.5703125" style="300" customWidth="1"/>
    <col min="8199" max="8449" width="9.140625" style="300"/>
    <col min="8450" max="8450" width="73.5703125" style="300" customWidth="1"/>
    <col min="8451" max="8451" width="5.5703125" style="300" customWidth="1"/>
    <col min="8452" max="8452" width="7.85546875" style="300" customWidth="1"/>
    <col min="8453" max="8453" width="9.5703125" style="300" customWidth="1"/>
    <col min="8454" max="8454" width="11.5703125" style="300" customWidth="1"/>
    <col min="8455" max="8705" width="9.140625" style="300"/>
    <col min="8706" max="8706" width="73.5703125" style="300" customWidth="1"/>
    <col min="8707" max="8707" width="5.5703125" style="300" customWidth="1"/>
    <col min="8708" max="8708" width="7.85546875" style="300" customWidth="1"/>
    <col min="8709" max="8709" width="9.5703125" style="300" customWidth="1"/>
    <col min="8710" max="8710" width="11.5703125" style="300" customWidth="1"/>
    <col min="8711" max="8961" width="9.140625" style="300"/>
    <col min="8962" max="8962" width="73.5703125" style="300" customWidth="1"/>
    <col min="8963" max="8963" width="5.5703125" style="300" customWidth="1"/>
    <col min="8964" max="8964" width="7.85546875" style="300" customWidth="1"/>
    <col min="8965" max="8965" width="9.5703125" style="300" customWidth="1"/>
    <col min="8966" max="8966" width="11.5703125" style="300" customWidth="1"/>
    <col min="8967" max="9217" width="9.140625" style="300"/>
    <col min="9218" max="9218" width="73.5703125" style="300" customWidth="1"/>
    <col min="9219" max="9219" width="5.5703125" style="300" customWidth="1"/>
    <col min="9220" max="9220" width="7.85546875" style="300" customWidth="1"/>
    <col min="9221" max="9221" width="9.5703125" style="300" customWidth="1"/>
    <col min="9222" max="9222" width="11.5703125" style="300" customWidth="1"/>
    <col min="9223" max="9473" width="9.140625" style="300"/>
    <col min="9474" max="9474" width="73.5703125" style="300" customWidth="1"/>
    <col min="9475" max="9475" width="5.5703125" style="300" customWidth="1"/>
    <col min="9476" max="9476" width="7.85546875" style="300" customWidth="1"/>
    <col min="9477" max="9477" width="9.5703125" style="300" customWidth="1"/>
    <col min="9478" max="9478" width="11.5703125" style="300" customWidth="1"/>
    <col min="9479" max="9729" width="9.140625" style="300"/>
    <col min="9730" max="9730" width="73.5703125" style="300" customWidth="1"/>
    <col min="9731" max="9731" width="5.5703125" style="300" customWidth="1"/>
    <col min="9732" max="9732" width="7.85546875" style="300" customWidth="1"/>
    <col min="9733" max="9733" width="9.5703125" style="300" customWidth="1"/>
    <col min="9734" max="9734" width="11.5703125" style="300" customWidth="1"/>
    <col min="9735" max="9985" width="9.140625" style="300"/>
    <col min="9986" max="9986" width="73.5703125" style="300" customWidth="1"/>
    <col min="9987" max="9987" width="5.5703125" style="300" customWidth="1"/>
    <col min="9988" max="9988" width="7.85546875" style="300" customWidth="1"/>
    <col min="9989" max="9989" width="9.5703125" style="300" customWidth="1"/>
    <col min="9990" max="9990" width="11.5703125" style="300" customWidth="1"/>
    <col min="9991" max="10241" width="9.140625" style="300"/>
    <col min="10242" max="10242" width="73.5703125" style="300" customWidth="1"/>
    <col min="10243" max="10243" width="5.5703125" style="300" customWidth="1"/>
    <col min="10244" max="10244" width="7.85546875" style="300" customWidth="1"/>
    <col min="10245" max="10245" width="9.5703125" style="300" customWidth="1"/>
    <col min="10246" max="10246" width="11.5703125" style="300" customWidth="1"/>
    <col min="10247" max="10497" width="9.140625" style="300"/>
    <col min="10498" max="10498" width="73.5703125" style="300" customWidth="1"/>
    <col min="10499" max="10499" width="5.5703125" style="300" customWidth="1"/>
    <col min="10500" max="10500" width="7.85546875" style="300" customWidth="1"/>
    <col min="10501" max="10501" width="9.5703125" style="300" customWidth="1"/>
    <col min="10502" max="10502" width="11.5703125" style="300" customWidth="1"/>
    <col min="10503" max="10753" width="9.140625" style="300"/>
    <col min="10754" max="10754" width="73.5703125" style="300" customWidth="1"/>
    <col min="10755" max="10755" width="5.5703125" style="300" customWidth="1"/>
    <col min="10756" max="10756" width="7.85546875" style="300" customWidth="1"/>
    <col min="10757" max="10757" width="9.5703125" style="300" customWidth="1"/>
    <col min="10758" max="10758" width="11.5703125" style="300" customWidth="1"/>
    <col min="10759" max="11009" width="9.140625" style="300"/>
    <col min="11010" max="11010" width="73.5703125" style="300" customWidth="1"/>
    <col min="11011" max="11011" width="5.5703125" style="300" customWidth="1"/>
    <col min="11012" max="11012" width="7.85546875" style="300" customWidth="1"/>
    <col min="11013" max="11013" width="9.5703125" style="300" customWidth="1"/>
    <col min="11014" max="11014" width="11.5703125" style="300" customWidth="1"/>
    <col min="11015" max="11265" width="9.140625" style="300"/>
    <col min="11266" max="11266" width="73.5703125" style="300" customWidth="1"/>
    <col min="11267" max="11267" width="5.5703125" style="300" customWidth="1"/>
    <col min="11268" max="11268" width="7.85546875" style="300" customWidth="1"/>
    <col min="11269" max="11269" width="9.5703125" style="300" customWidth="1"/>
    <col min="11270" max="11270" width="11.5703125" style="300" customWidth="1"/>
    <col min="11271" max="11521" width="9.140625" style="300"/>
    <col min="11522" max="11522" width="73.5703125" style="300" customWidth="1"/>
    <col min="11523" max="11523" width="5.5703125" style="300" customWidth="1"/>
    <col min="11524" max="11524" width="7.85546875" style="300" customWidth="1"/>
    <col min="11525" max="11525" width="9.5703125" style="300" customWidth="1"/>
    <col min="11526" max="11526" width="11.5703125" style="300" customWidth="1"/>
    <col min="11527" max="11777" width="9.140625" style="300"/>
    <col min="11778" max="11778" width="73.5703125" style="300" customWidth="1"/>
    <col min="11779" max="11779" width="5.5703125" style="300" customWidth="1"/>
    <col min="11780" max="11780" width="7.85546875" style="300" customWidth="1"/>
    <col min="11781" max="11781" width="9.5703125" style="300" customWidth="1"/>
    <col min="11782" max="11782" width="11.5703125" style="300" customWidth="1"/>
    <col min="11783" max="12033" width="9.140625" style="300"/>
    <col min="12034" max="12034" width="73.5703125" style="300" customWidth="1"/>
    <col min="12035" max="12035" width="5.5703125" style="300" customWidth="1"/>
    <col min="12036" max="12036" width="7.85546875" style="300" customWidth="1"/>
    <col min="12037" max="12037" width="9.5703125" style="300" customWidth="1"/>
    <col min="12038" max="12038" width="11.5703125" style="300" customWidth="1"/>
    <col min="12039" max="12289" width="9.140625" style="300"/>
    <col min="12290" max="12290" width="73.5703125" style="300" customWidth="1"/>
    <col min="12291" max="12291" width="5.5703125" style="300" customWidth="1"/>
    <col min="12292" max="12292" width="7.85546875" style="300" customWidth="1"/>
    <col min="12293" max="12293" width="9.5703125" style="300" customWidth="1"/>
    <col min="12294" max="12294" width="11.5703125" style="300" customWidth="1"/>
    <col min="12295" max="12545" width="9.140625" style="300"/>
    <col min="12546" max="12546" width="73.5703125" style="300" customWidth="1"/>
    <col min="12547" max="12547" width="5.5703125" style="300" customWidth="1"/>
    <col min="12548" max="12548" width="7.85546875" style="300" customWidth="1"/>
    <col min="12549" max="12549" width="9.5703125" style="300" customWidth="1"/>
    <col min="12550" max="12550" width="11.5703125" style="300" customWidth="1"/>
    <col min="12551" max="12801" width="9.140625" style="300"/>
    <col min="12802" max="12802" width="73.5703125" style="300" customWidth="1"/>
    <col min="12803" max="12803" width="5.5703125" style="300" customWidth="1"/>
    <col min="12804" max="12804" width="7.85546875" style="300" customWidth="1"/>
    <col min="12805" max="12805" width="9.5703125" style="300" customWidth="1"/>
    <col min="12806" max="12806" width="11.5703125" style="300" customWidth="1"/>
    <col min="12807" max="13057" width="9.140625" style="300"/>
    <col min="13058" max="13058" width="73.5703125" style="300" customWidth="1"/>
    <col min="13059" max="13059" width="5.5703125" style="300" customWidth="1"/>
    <col min="13060" max="13060" width="7.85546875" style="300" customWidth="1"/>
    <col min="13061" max="13061" width="9.5703125" style="300" customWidth="1"/>
    <col min="13062" max="13062" width="11.5703125" style="300" customWidth="1"/>
    <col min="13063" max="13313" width="9.140625" style="300"/>
    <col min="13314" max="13314" width="73.5703125" style="300" customWidth="1"/>
    <col min="13315" max="13315" width="5.5703125" style="300" customWidth="1"/>
    <col min="13316" max="13316" width="7.85546875" style="300" customWidth="1"/>
    <col min="13317" max="13317" width="9.5703125" style="300" customWidth="1"/>
    <col min="13318" max="13318" width="11.5703125" style="300" customWidth="1"/>
    <col min="13319" max="13569" width="9.140625" style="300"/>
    <col min="13570" max="13570" width="73.5703125" style="300" customWidth="1"/>
    <col min="13571" max="13571" width="5.5703125" style="300" customWidth="1"/>
    <col min="13572" max="13572" width="7.85546875" style="300" customWidth="1"/>
    <col min="13573" max="13573" width="9.5703125" style="300" customWidth="1"/>
    <col min="13574" max="13574" width="11.5703125" style="300" customWidth="1"/>
    <col min="13575" max="13825" width="9.140625" style="300"/>
    <col min="13826" max="13826" width="73.5703125" style="300" customWidth="1"/>
    <col min="13827" max="13827" width="5.5703125" style="300" customWidth="1"/>
    <col min="13828" max="13828" width="7.85546875" style="300" customWidth="1"/>
    <col min="13829" max="13829" width="9.5703125" style="300" customWidth="1"/>
    <col min="13830" max="13830" width="11.5703125" style="300" customWidth="1"/>
    <col min="13831" max="14081" width="9.140625" style="300"/>
    <col min="14082" max="14082" width="73.5703125" style="300" customWidth="1"/>
    <col min="14083" max="14083" width="5.5703125" style="300" customWidth="1"/>
    <col min="14084" max="14084" width="7.85546875" style="300" customWidth="1"/>
    <col min="14085" max="14085" width="9.5703125" style="300" customWidth="1"/>
    <col min="14086" max="14086" width="11.5703125" style="300" customWidth="1"/>
    <col min="14087" max="14337" width="9.140625" style="300"/>
    <col min="14338" max="14338" width="73.5703125" style="300" customWidth="1"/>
    <col min="14339" max="14339" width="5.5703125" style="300" customWidth="1"/>
    <col min="14340" max="14340" width="7.85546875" style="300" customWidth="1"/>
    <col min="14341" max="14341" width="9.5703125" style="300" customWidth="1"/>
    <col min="14342" max="14342" width="11.5703125" style="300" customWidth="1"/>
    <col min="14343" max="14593" width="9.140625" style="300"/>
    <col min="14594" max="14594" width="73.5703125" style="300" customWidth="1"/>
    <col min="14595" max="14595" width="5.5703125" style="300" customWidth="1"/>
    <col min="14596" max="14596" width="7.85546875" style="300" customWidth="1"/>
    <col min="14597" max="14597" width="9.5703125" style="300" customWidth="1"/>
    <col min="14598" max="14598" width="11.5703125" style="300" customWidth="1"/>
    <col min="14599" max="14849" width="9.140625" style="300"/>
    <col min="14850" max="14850" width="73.5703125" style="300" customWidth="1"/>
    <col min="14851" max="14851" width="5.5703125" style="300" customWidth="1"/>
    <col min="14852" max="14852" width="7.85546875" style="300" customWidth="1"/>
    <col min="14853" max="14853" width="9.5703125" style="300" customWidth="1"/>
    <col min="14854" max="14854" width="11.5703125" style="300" customWidth="1"/>
    <col min="14855" max="15105" width="9.140625" style="300"/>
    <col min="15106" max="15106" width="73.5703125" style="300" customWidth="1"/>
    <col min="15107" max="15107" width="5.5703125" style="300" customWidth="1"/>
    <col min="15108" max="15108" width="7.85546875" style="300" customWidth="1"/>
    <col min="15109" max="15109" width="9.5703125" style="300" customWidth="1"/>
    <col min="15110" max="15110" width="11.5703125" style="300" customWidth="1"/>
    <col min="15111" max="15361" width="9.140625" style="300"/>
    <col min="15362" max="15362" width="73.5703125" style="300" customWidth="1"/>
    <col min="15363" max="15363" width="5.5703125" style="300" customWidth="1"/>
    <col min="15364" max="15364" width="7.85546875" style="300" customWidth="1"/>
    <col min="15365" max="15365" width="9.5703125" style="300" customWidth="1"/>
    <col min="15366" max="15366" width="11.5703125" style="300" customWidth="1"/>
    <col min="15367" max="15617" width="9.140625" style="300"/>
    <col min="15618" max="15618" width="73.5703125" style="300" customWidth="1"/>
    <col min="15619" max="15619" width="5.5703125" style="300" customWidth="1"/>
    <col min="15620" max="15620" width="7.85546875" style="300" customWidth="1"/>
    <col min="15621" max="15621" width="9.5703125" style="300" customWidth="1"/>
    <col min="15622" max="15622" width="11.5703125" style="300" customWidth="1"/>
    <col min="15623" max="15873" width="9.140625" style="300"/>
    <col min="15874" max="15874" width="73.5703125" style="300" customWidth="1"/>
    <col min="15875" max="15875" width="5.5703125" style="300" customWidth="1"/>
    <col min="15876" max="15876" width="7.85546875" style="300" customWidth="1"/>
    <col min="15877" max="15877" width="9.5703125" style="300" customWidth="1"/>
    <col min="15878" max="15878" width="11.5703125" style="300" customWidth="1"/>
    <col min="15879" max="16129" width="9.140625" style="300"/>
    <col min="16130" max="16130" width="73.5703125" style="300" customWidth="1"/>
    <col min="16131" max="16131" width="5.5703125" style="300" customWidth="1"/>
    <col min="16132" max="16132" width="7.85546875" style="300" customWidth="1"/>
    <col min="16133" max="16133" width="9.5703125" style="300" customWidth="1"/>
    <col min="16134" max="16134" width="11.5703125" style="300" customWidth="1"/>
    <col min="16135" max="16384" width="9.140625" style="300"/>
  </cols>
  <sheetData>
    <row r="1" spans="1:6" s="269" customFormat="1" ht="18" x14ac:dyDescent="0.2">
      <c r="A1" s="267" t="s">
        <v>206</v>
      </c>
      <c r="B1" s="268" t="s">
        <v>207</v>
      </c>
      <c r="D1" s="270"/>
      <c r="E1" s="271"/>
    </row>
    <row r="2" spans="1:6" s="269" customFormat="1" ht="18" x14ac:dyDescent="0.2">
      <c r="A2" s="267"/>
      <c r="B2" s="268" t="s">
        <v>208</v>
      </c>
      <c r="D2" s="270"/>
      <c r="E2" s="271"/>
    </row>
    <row r="3" spans="1:6" s="269" customFormat="1" ht="7.5" customHeight="1" x14ac:dyDescent="0.2">
      <c r="A3" s="267"/>
      <c r="B3" s="272"/>
      <c r="D3" s="270"/>
      <c r="E3" s="271"/>
    </row>
    <row r="4" spans="1:6" s="269" customFormat="1" ht="15" x14ac:dyDescent="0.2">
      <c r="A4" s="267" t="s">
        <v>209</v>
      </c>
      <c r="B4" s="272" t="s">
        <v>210</v>
      </c>
      <c r="D4" s="270"/>
      <c r="E4" s="271"/>
    </row>
    <row r="5" spans="1:6" s="269" customFormat="1" ht="15" x14ac:dyDescent="0.2">
      <c r="A5" s="267"/>
      <c r="B5" s="272" t="s">
        <v>211</v>
      </c>
      <c r="D5" s="270"/>
      <c r="E5" s="271"/>
    </row>
    <row r="6" spans="1:6" s="269" customFormat="1" ht="7.5" customHeight="1" x14ac:dyDescent="0.2">
      <c r="A6" s="267"/>
      <c r="B6" s="272"/>
      <c r="D6" s="270"/>
      <c r="E6" s="271"/>
    </row>
    <row r="7" spans="1:6" s="269" customFormat="1" ht="15" x14ac:dyDescent="0.2">
      <c r="A7" s="267" t="s">
        <v>212</v>
      </c>
      <c r="B7" s="272" t="s">
        <v>213</v>
      </c>
      <c r="D7" s="270"/>
      <c r="E7" s="271"/>
    </row>
    <row r="8" spans="1:6" s="273" customFormat="1" ht="14.45" customHeight="1" x14ac:dyDescent="0.2">
      <c r="B8" s="274"/>
      <c r="C8" s="270"/>
      <c r="D8" s="270"/>
      <c r="E8" s="275"/>
      <c r="F8" s="270"/>
    </row>
    <row r="9" spans="1:6" customFormat="1" ht="23.25" x14ac:dyDescent="0.35">
      <c r="B9" s="276" t="s">
        <v>214</v>
      </c>
      <c r="C9" s="15"/>
      <c r="D9" s="15"/>
      <c r="E9" s="277"/>
    </row>
    <row r="10" spans="1:6" customFormat="1" ht="8.1" customHeight="1" x14ac:dyDescent="0.35">
      <c r="B10" s="276"/>
      <c r="C10" s="15"/>
      <c r="D10" s="15"/>
      <c r="E10" s="277"/>
    </row>
    <row r="11" spans="1:6" customFormat="1" ht="23.25" x14ac:dyDescent="0.35">
      <c r="B11" s="276" t="s">
        <v>215</v>
      </c>
      <c r="C11" s="15"/>
      <c r="D11" s="15"/>
      <c r="E11" s="277"/>
    </row>
    <row r="12" spans="1:6" customFormat="1" ht="8.1" customHeight="1" x14ac:dyDescent="0.35">
      <c r="B12" s="276"/>
      <c r="C12" s="15"/>
      <c r="D12" s="15"/>
      <c r="E12" s="277"/>
    </row>
    <row r="13" spans="1:6" customFormat="1" ht="23.25" x14ac:dyDescent="0.35">
      <c r="B13" s="276" t="s">
        <v>216</v>
      </c>
      <c r="C13" s="15"/>
      <c r="D13" s="15"/>
      <c r="E13" s="277"/>
    </row>
    <row r="14" spans="1:6" customFormat="1" ht="11.25" customHeight="1" x14ac:dyDescent="0.2">
      <c r="C14" s="15"/>
      <c r="D14" s="15"/>
      <c r="E14" s="277"/>
    </row>
    <row r="15" spans="1:6" s="278" customFormat="1" ht="18" customHeight="1" x14ac:dyDescent="0.2">
      <c r="B15" s="279" t="s">
        <v>217</v>
      </c>
      <c r="C15" s="280">
        <f>F46</f>
        <v>0</v>
      </c>
      <c r="D15" s="280"/>
      <c r="E15" s="18"/>
    </row>
    <row r="16" spans="1:6" s="278" customFormat="1" ht="4.5" customHeight="1" x14ac:dyDescent="0.2">
      <c r="B16" s="279"/>
      <c r="C16" s="281"/>
      <c r="D16" s="282"/>
      <c r="E16" s="18"/>
    </row>
    <row r="17" spans="1:6" s="278" customFormat="1" ht="16.5" customHeight="1" x14ac:dyDescent="0.2">
      <c r="B17" s="279" t="s">
        <v>218</v>
      </c>
      <c r="C17" s="280">
        <f>F58</f>
        <v>0</v>
      </c>
      <c r="D17" s="280"/>
      <c r="E17" s="18"/>
    </row>
    <row r="18" spans="1:6" s="278" customFormat="1" ht="4.5" customHeight="1" x14ac:dyDescent="0.2">
      <c r="B18" s="279"/>
      <c r="C18" s="281"/>
      <c r="D18" s="282"/>
      <c r="E18" s="18"/>
    </row>
    <row r="19" spans="1:6" s="283" customFormat="1" ht="19.5" customHeight="1" x14ac:dyDescent="0.2">
      <c r="B19" s="92" t="s">
        <v>219</v>
      </c>
      <c r="C19" s="284">
        <f>SUM(C15:C18)</f>
        <v>0</v>
      </c>
      <c r="D19" s="285"/>
      <c r="E19" s="286">
        <f>C19</f>
        <v>0</v>
      </c>
    </row>
    <row r="20" spans="1:6" s="283" customFormat="1" ht="24.6" customHeight="1" x14ac:dyDescent="0.2">
      <c r="B20" s="92"/>
      <c r="C20" s="287"/>
      <c r="D20" s="278"/>
    </row>
    <row r="21" spans="1:6" s="269" customFormat="1" ht="21.95" customHeight="1" x14ac:dyDescent="0.2">
      <c r="A21" s="274" t="s">
        <v>217</v>
      </c>
      <c r="C21" s="270"/>
      <c r="D21" s="270"/>
      <c r="E21" s="273"/>
      <c r="F21" s="270"/>
    </row>
    <row r="22" spans="1:6" s="269" customFormat="1" ht="26.85" customHeight="1" x14ac:dyDescent="0.2">
      <c r="A22" s="288" t="s">
        <v>220</v>
      </c>
      <c r="B22" s="288" t="s">
        <v>221</v>
      </c>
      <c r="C22" s="289" t="s">
        <v>222</v>
      </c>
      <c r="D22" s="288" t="s">
        <v>223</v>
      </c>
      <c r="E22" s="290" t="s">
        <v>224</v>
      </c>
      <c r="F22" s="288" t="s">
        <v>225</v>
      </c>
    </row>
    <row r="23" spans="1:6" s="269" customFormat="1" ht="29.45" customHeight="1" x14ac:dyDescent="0.2">
      <c r="A23" s="291" t="s">
        <v>226</v>
      </c>
      <c r="B23" s="292" t="s">
        <v>227</v>
      </c>
      <c r="C23" s="270" t="s">
        <v>228</v>
      </c>
      <c r="D23" s="293">
        <v>1</v>
      </c>
      <c r="E23" s="294">
        <v>0</v>
      </c>
      <c r="F23" s="295">
        <f>D23*E23</f>
        <v>0</v>
      </c>
    </row>
    <row r="24" spans="1:6" s="269" customFormat="1" ht="18.95" customHeight="1" x14ac:dyDescent="0.2">
      <c r="A24" s="291" t="s">
        <v>229</v>
      </c>
      <c r="B24" s="292" t="s">
        <v>230</v>
      </c>
      <c r="C24" s="270" t="s">
        <v>228</v>
      </c>
      <c r="D24" s="270">
        <v>1</v>
      </c>
      <c r="E24" s="294">
        <v>0</v>
      </c>
      <c r="F24" s="295">
        <f>D24*E24</f>
        <v>0</v>
      </c>
    </row>
    <row r="25" spans="1:6" s="269" customFormat="1" ht="18.95" customHeight="1" x14ac:dyDescent="0.2">
      <c r="A25" s="291" t="s">
        <v>231</v>
      </c>
      <c r="B25" s="292" t="s">
        <v>232</v>
      </c>
      <c r="C25" s="270" t="s">
        <v>228</v>
      </c>
      <c r="D25" s="270">
        <v>1</v>
      </c>
      <c r="E25" s="294">
        <v>0</v>
      </c>
      <c r="F25" s="295">
        <f>D25*E25</f>
        <v>0</v>
      </c>
    </row>
    <row r="26" spans="1:6" s="269" customFormat="1" ht="18.95" customHeight="1" x14ac:dyDescent="0.2">
      <c r="A26" s="291" t="s">
        <v>233</v>
      </c>
      <c r="B26" s="292" t="s">
        <v>234</v>
      </c>
      <c r="C26" s="270" t="s">
        <v>228</v>
      </c>
      <c r="D26" s="270">
        <v>1</v>
      </c>
      <c r="E26" s="294">
        <v>0</v>
      </c>
      <c r="F26" s="295">
        <f>D26*E26</f>
        <v>0</v>
      </c>
    </row>
    <row r="27" spans="1:6" s="269" customFormat="1" ht="18.95" customHeight="1" x14ac:dyDescent="0.2">
      <c r="A27" s="291" t="s">
        <v>235</v>
      </c>
      <c r="B27" s="292" t="s">
        <v>236</v>
      </c>
      <c r="C27" s="270" t="s">
        <v>228</v>
      </c>
      <c r="D27" s="270">
        <v>1</v>
      </c>
      <c r="E27" s="294">
        <v>0</v>
      </c>
      <c r="F27" s="295">
        <f>D27*E27</f>
        <v>0</v>
      </c>
    </row>
    <row r="28" spans="1:6" s="269" customFormat="1" ht="18.95" customHeight="1" x14ac:dyDescent="0.2">
      <c r="A28" s="291" t="s">
        <v>237</v>
      </c>
      <c r="B28" s="292" t="s">
        <v>238</v>
      </c>
      <c r="C28" s="270" t="s">
        <v>118</v>
      </c>
      <c r="D28" s="270">
        <v>40</v>
      </c>
      <c r="E28" s="294">
        <v>0</v>
      </c>
      <c r="F28" s="295">
        <f t="shared" ref="F28:F45" si="0">D28*E28</f>
        <v>0</v>
      </c>
    </row>
    <row r="29" spans="1:6" s="269" customFormat="1" ht="18.95" customHeight="1" x14ac:dyDescent="0.2">
      <c r="A29" s="291" t="s">
        <v>239</v>
      </c>
      <c r="B29" s="292" t="s">
        <v>240</v>
      </c>
      <c r="C29" s="270" t="s">
        <v>118</v>
      </c>
      <c r="D29" s="270">
        <v>40</v>
      </c>
      <c r="E29" s="294">
        <v>0</v>
      </c>
      <c r="F29" s="295">
        <f t="shared" si="0"/>
        <v>0</v>
      </c>
    </row>
    <row r="30" spans="1:6" s="269" customFormat="1" ht="18.95" customHeight="1" x14ac:dyDescent="0.2">
      <c r="A30" s="291" t="s">
        <v>241</v>
      </c>
      <c r="B30" s="292" t="s">
        <v>242</v>
      </c>
      <c r="C30" s="270" t="s">
        <v>137</v>
      </c>
      <c r="D30" s="270">
        <v>0.1</v>
      </c>
      <c r="E30" s="294">
        <v>0</v>
      </c>
      <c r="F30" s="295">
        <f t="shared" si="0"/>
        <v>0</v>
      </c>
    </row>
    <row r="31" spans="1:6" s="269" customFormat="1" ht="18.95" customHeight="1" x14ac:dyDescent="0.2">
      <c r="A31" s="291" t="s">
        <v>243</v>
      </c>
      <c r="B31" s="292" t="s">
        <v>244</v>
      </c>
      <c r="C31" s="270" t="s">
        <v>137</v>
      </c>
      <c r="D31" s="270">
        <v>0.1</v>
      </c>
      <c r="E31" s="294">
        <v>0</v>
      </c>
      <c r="F31" s="295">
        <f>D31*E31</f>
        <v>0</v>
      </c>
    </row>
    <row r="32" spans="1:6" s="269" customFormat="1" ht="18.95" customHeight="1" x14ac:dyDescent="0.2">
      <c r="A32" s="291" t="s">
        <v>245</v>
      </c>
      <c r="B32" s="292" t="s">
        <v>246</v>
      </c>
      <c r="C32" s="15" t="s">
        <v>118</v>
      </c>
      <c r="D32" s="270">
        <v>30</v>
      </c>
      <c r="E32" s="294">
        <v>0</v>
      </c>
      <c r="F32" s="295">
        <f t="shared" si="0"/>
        <v>0</v>
      </c>
    </row>
    <row r="33" spans="1:6" s="269" customFormat="1" ht="18.95" customHeight="1" x14ac:dyDescent="0.2">
      <c r="A33" s="291" t="s">
        <v>247</v>
      </c>
      <c r="B33" s="292" t="s">
        <v>248</v>
      </c>
      <c r="C33" s="15" t="s">
        <v>118</v>
      </c>
      <c r="D33" s="270">
        <v>30</v>
      </c>
      <c r="E33" s="294">
        <v>0</v>
      </c>
      <c r="F33" s="295">
        <f>D33*E33</f>
        <v>0</v>
      </c>
    </row>
    <row r="34" spans="1:6" s="269" customFormat="1" ht="29.45" customHeight="1" x14ac:dyDescent="0.2">
      <c r="A34" s="291" t="s">
        <v>249</v>
      </c>
      <c r="B34" s="292" t="s">
        <v>250</v>
      </c>
      <c r="C34" s="270" t="s">
        <v>228</v>
      </c>
      <c r="D34" s="293">
        <v>90</v>
      </c>
      <c r="E34" s="294">
        <v>0</v>
      </c>
      <c r="F34" s="295">
        <f t="shared" si="0"/>
        <v>0</v>
      </c>
    </row>
    <row r="35" spans="1:6" s="269" customFormat="1" ht="18.95" customHeight="1" x14ac:dyDescent="0.2">
      <c r="A35" s="291" t="s">
        <v>251</v>
      </c>
      <c r="B35" s="292" t="s">
        <v>252</v>
      </c>
      <c r="C35" s="15" t="s">
        <v>228</v>
      </c>
      <c r="D35" s="270">
        <v>90</v>
      </c>
      <c r="E35" s="294">
        <v>0</v>
      </c>
      <c r="F35" s="295">
        <f>D35*E35</f>
        <v>0</v>
      </c>
    </row>
    <row r="36" spans="1:6" s="269" customFormat="1" ht="18.95" customHeight="1" x14ac:dyDescent="0.2">
      <c r="A36" s="291" t="s">
        <v>253</v>
      </c>
      <c r="B36" s="292" t="s">
        <v>254</v>
      </c>
      <c r="C36" s="15" t="s">
        <v>228</v>
      </c>
      <c r="D36" s="270">
        <v>2</v>
      </c>
      <c r="E36" s="294">
        <v>0</v>
      </c>
      <c r="F36" s="295">
        <f t="shared" si="0"/>
        <v>0</v>
      </c>
    </row>
    <row r="37" spans="1:6" s="269" customFormat="1" ht="18.95" customHeight="1" x14ac:dyDescent="0.2">
      <c r="A37" s="291" t="s">
        <v>255</v>
      </c>
      <c r="B37" s="292" t="s">
        <v>256</v>
      </c>
      <c r="C37" s="15" t="s">
        <v>137</v>
      </c>
      <c r="D37" s="270">
        <v>5</v>
      </c>
      <c r="E37" s="294">
        <v>0</v>
      </c>
      <c r="F37" s="295">
        <f t="shared" si="0"/>
        <v>0</v>
      </c>
    </row>
    <row r="38" spans="1:6" s="269" customFormat="1" ht="18.95" customHeight="1" x14ac:dyDescent="0.2">
      <c r="A38" s="291" t="s">
        <v>257</v>
      </c>
      <c r="B38" s="292" t="s">
        <v>258</v>
      </c>
      <c r="C38" s="15" t="s">
        <v>228</v>
      </c>
      <c r="D38" s="270">
        <v>1</v>
      </c>
      <c r="E38" s="294">
        <v>0</v>
      </c>
      <c r="F38" s="295">
        <f t="shared" si="0"/>
        <v>0</v>
      </c>
    </row>
    <row r="39" spans="1:6" s="269" customFormat="1" ht="18.95" customHeight="1" x14ac:dyDescent="0.2">
      <c r="A39" s="291" t="s">
        <v>259</v>
      </c>
      <c r="B39" s="292" t="s">
        <v>260</v>
      </c>
      <c r="C39" s="270" t="s">
        <v>261</v>
      </c>
      <c r="D39" s="270">
        <v>1</v>
      </c>
      <c r="E39" s="294">
        <v>0</v>
      </c>
      <c r="F39" s="295">
        <f t="shared" si="0"/>
        <v>0</v>
      </c>
    </row>
    <row r="40" spans="1:6" s="269" customFormat="1" ht="18.95" customHeight="1" x14ac:dyDescent="0.2">
      <c r="A40" s="291" t="s">
        <v>262</v>
      </c>
      <c r="B40" s="292" t="s">
        <v>263</v>
      </c>
      <c r="C40" s="270" t="s">
        <v>261</v>
      </c>
      <c r="D40" s="270">
        <v>1</v>
      </c>
      <c r="E40" s="294">
        <v>0</v>
      </c>
      <c r="F40" s="295">
        <f t="shared" si="0"/>
        <v>0</v>
      </c>
    </row>
    <row r="41" spans="1:6" s="269" customFormat="1" ht="18.95" customHeight="1" x14ac:dyDescent="0.2">
      <c r="A41" s="291" t="s">
        <v>264</v>
      </c>
      <c r="B41" s="292" t="s">
        <v>265</v>
      </c>
      <c r="C41" s="270" t="s">
        <v>261</v>
      </c>
      <c r="D41" s="270">
        <v>1</v>
      </c>
      <c r="E41" s="294">
        <v>0</v>
      </c>
      <c r="F41" s="295">
        <f t="shared" si="0"/>
        <v>0</v>
      </c>
    </row>
    <row r="42" spans="1:6" s="269" customFormat="1" ht="18.95" customHeight="1" x14ac:dyDescent="0.2">
      <c r="A42" s="291" t="s">
        <v>266</v>
      </c>
      <c r="B42" s="292" t="s">
        <v>267</v>
      </c>
      <c r="C42" s="270" t="s">
        <v>228</v>
      </c>
      <c r="D42" s="270">
        <v>1</v>
      </c>
      <c r="E42" s="294">
        <v>0</v>
      </c>
      <c r="F42" s="295">
        <f t="shared" si="0"/>
        <v>0</v>
      </c>
    </row>
    <row r="43" spans="1:6" s="269" customFormat="1" ht="18.95" customHeight="1" x14ac:dyDescent="0.2">
      <c r="A43" s="291" t="s">
        <v>268</v>
      </c>
      <c r="B43" s="292" t="s">
        <v>269</v>
      </c>
      <c r="C43" s="270" t="s">
        <v>228</v>
      </c>
      <c r="D43" s="270">
        <v>1</v>
      </c>
      <c r="E43" s="294">
        <v>0</v>
      </c>
      <c r="F43" s="295">
        <f t="shared" si="0"/>
        <v>0</v>
      </c>
    </row>
    <row r="44" spans="1:6" s="269" customFormat="1" ht="18.95" customHeight="1" x14ac:dyDescent="0.2">
      <c r="A44" s="291" t="s">
        <v>270</v>
      </c>
      <c r="B44" s="292" t="s">
        <v>271</v>
      </c>
      <c r="C44" s="270" t="s">
        <v>228</v>
      </c>
      <c r="D44" s="270">
        <v>1</v>
      </c>
      <c r="E44" s="294">
        <v>0</v>
      </c>
      <c r="F44" s="295">
        <f t="shared" si="0"/>
        <v>0</v>
      </c>
    </row>
    <row r="45" spans="1:6" s="269" customFormat="1" ht="18.95" customHeight="1" x14ac:dyDescent="0.2">
      <c r="A45" s="291" t="s">
        <v>272</v>
      </c>
      <c r="B45" s="292" t="s">
        <v>273</v>
      </c>
      <c r="C45" s="270" t="s">
        <v>228</v>
      </c>
      <c r="D45" s="270">
        <v>1</v>
      </c>
      <c r="E45" s="294">
        <v>0</v>
      </c>
      <c r="F45" s="295">
        <f t="shared" si="0"/>
        <v>0</v>
      </c>
    </row>
    <row r="46" spans="1:6" s="269" customFormat="1" ht="21" customHeight="1" x14ac:dyDescent="0.2">
      <c r="A46" s="291" t="s">
        <v>274</v>
      </c>
      <c r="B46" s="296" t="s">
        <v>275</v>
      </c>
      <c r="C46" s="297"/>
      <c r="D46" s="297"/>
      <c r="E46" s="298"/>
      <c r="F46" s="299">
        <f>SUM(F23:F45)</f>
        <v>0</v>
      </c>
    </row>
    <row r="47" spans="1:6" ht="21" customHeight="1" x14ac:dyDescent="0.2"/>
    <row r="48" spans="1:6" ht="24" customHeight="1" x14ac:dyDescent="0.2">
      <c r="A48" s="301" t="s">
        <v>276</v>
      </c>
      <c r="C48" s="293"/>
      <c r="D48" s="293"/>
      <c r="E48" s="293"/>
      <c r="F48" s="293"/>
    </row>
    <row r="49" spans="1:8" s="269" customFormat="1" ht="27" customHeight="1" x14ac:dyDescent="0.2">
      <c r="A49" s="288" t="s">
        <v>220</v>
      </c>
      <c r="B49" s="288" t="s">
        <v>277</v>
      </c>
      <c r="C49" s="289" t="s">
        <v>222</v>
      </c>
      <c r="D49" s="288" t="s">
        <v>223</v>
      </c>
      <c r="E49" s="290" t="s">
        <v>224</v>
      </c>
      <c r="F49" s="288" t="s">
        <v>225</v>
      </c>
    </row>
    <row r="50" spans="1:8" ht="19.350000000000001" customHeight="1" x14ac:dyDescent="0.2">
      <c r="A50" s="293">
        <v>1</v>
      </c>
      <c r="B50" s="302" t="s">
        <v>278</v>
      </c>
      <c r="C50" s="293" t="s">
        <v>228</v>
      </c>
      <c r="D50" s="293">
        <v>1</v>
      </c>
      <c r="E50" s="294">
        <v>0</v>
      </c>
      <c r="F50" s="295">
        <f>D50*E50</f>
        <v>0</v>
      </c>
      <c r="G50" s="295"/>
      <c r="H50" s="295"/>
    </row>
    <row r="51" spans="1:8" ht="18.95" customHeight="1" x14ac:dyDescent="0.2">
      <c r="A51" s="293">
        <v>2</v>
      </c>
      <c r="B51" s="292" t="s">
        <v>279</v>
      </c>
      <c r="C51" s="293" t="s">
        <v>228</v>
      </c>
      <c r="D51" s="293">
        <v>2</v>
      </c>
      <c r="E51" s="294">
        <v>0</v>
      </c>
      <c r="F51" s="295">
        <f>D51*E51</f>
        <v>0</v>
      </c>
    </row>
    <row r="52" spans="1:8" ht="18.95" customHeight="1" x14ac:dyDescent="0.2">
      <c r="A52" s="293">
        <v>3</v>
      </c>
      <c r="B52" s="292" t="s">
        <v>280</v>
      </c>
      <c r="C52" s="293" t="s">
        <v>228</v>
      </c>
      <c r="D52" s="293">
        <v>3</v>
      </c>
      <c r="E52" s="294">
        <v>0</v>
      </c>
      <c r="F52" s="295">
        <f>D52*E52</f>
        <v>0</v>
      </c>
    </row>
    <row r="53" spans="1:8" ht="18.95" customHeight="1" x14ac:dyDescent="0.2">
      <c r="A53" s="293">
        <v>4</v>
      </c>
      <c r="B53" s="302" t="s">
        <v>281</v>
      </c>
      <c r="C53" s="293"/>
      <c r="D53" s="293"/>
      <c r="E53" s="295"/>
      <c r="F53" s="295">
        <f>SUM(F50:F52)</f>
        <v>0</v>
      </c>
    </row>
    <row r="54" spans="1:8" ht="18.95" customHeight="1" x14ac:dyDescent="0.2">
      <c r="A54" s="293">
        <v>5</v>
      </c>
      <c r="B54" s="302" t="s">
        <v>260</v>
      </c>
      <c r="C54" s="293" t="s">
        <v>0</v>
      </c>
      <c r="D54" s="294">
        <v>0</v>
      </c>
      <c r="E54" s="295">
        <f>F53*0.01</f>
        <v>0</v>
      </c>
      <c r="F54" s="295">
        <f>D54*E54</f>
        <v>0</v>
      </c>
    </row>
    <row r="55" spans="1:8" ht="18.95" customHeight="1" x14ac:dyDescent="0.2">
      <c r="A55" s="293">
        <v>6</v>
      </c>
      <c r="B55" s="302" t="s">
        <v>282</v>
      </c>
      <c r="C55" s="293" t="s">
        <v>0</v>
      </c>
      <c r="D55" s="294">
        <v>0</v>
      </c>
      <c r="E55" s="295">
        <f>F53*0.01</f>
        <v>0</v>
      </c>
      <c r="F55" s="295">
        <f>D55*E55</f>
        <v>0</v>
      </c>
    </row>
    <row r="56" spans="1:8" ht="18.95" customHeight="1" x14ac:dyDescent="0.2">
      <c r="A56" s="293">
        <v>7</v>
      </c>
      <c r="B56" s="292" t="s">
        <v>283</v>
      </c>
      <c r="C56" s="15" t="s">
        <v>284</v>
      </c>
      <c r="D56" s="270">
        <v>4</v>
      </c>
      <c r="E56" s="294">
        <v>0</v>
      </c>
      <c r="F56" s="295">
        <f>D56*E56</f>
        <v>0</v>
      </c>
    </row>
    <row r="57" spans="1:8" ht="18.95" customHeight="1" x14ac:dyDescent="0.2">
      <c r="A57" s="293">
        <v>8</v>
      </c>
      <c r="B57" s="302" t="s">
        <v>285</v>
      </c>
      <c r="C57" s="293" t="s">
        <v>228</v>
      </c>
      <c r="D57" s="293">
        <v>1</v>
      </c>
      <c r="E57" s="294">
        <v>0</v>
      </c>
      <c r="F57" s="295">
        <f>D57*E57</f>
        <v>0</v>
      </c>
    </row>
    <row r="58" spans="1:8" ht="23.25" customHeight="1" x14ac:dyDescent="0.2">
      <c r="A58" s="293">
        <v>9</v>
      </c>
      <c r="B58" s="296" t="s">
        <v>286</v>
      </c>
      <c r="C58" s="297"/>
      <c r="D58" s="297"/>
      <c r="E58" s="303"/>
      <c r="F58" s="299">
        <f>SUM(F53:F57)</f>
        <v>0</v>
      </c>
    </row>
  </sheetData>
  <sheetProtection algorithmName="SHA-512" hashValue="gzVR4IhNXAE1KhGJz8qvUFj2/34ypLoupssYQg/GyV33Mak4pKhhZO6JFdVaP0kTsCb1914Zy4JOhglAoqOw0Q==" saltValue="gh0+QN+xWU8l18hPDDpj0g==" spinCount="100000" sheet="1" objects="1" scenarios="1"/>
  <protectedRanges>
    <protectedRange sqref="E23:E45 E50:E52 D54:D55 E56:E57" name="Oblast1"/>
  </protectedRanges>
  <mergeCells count="3">
    <mergeCell ref="C15:D15"/>
    <mergeCell ref="C17:D17"/>
    <mergeCell ref="C19:D19"/>
  </mergeCells>
  <pageMargins left="0.59055118110236227" right="0.39370078740157483" top="0.78740157480314965" bottom="0.59055118110236227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11416-C303-4020-86FE-3D90CE6A1107}">
  <dimension ref="A1:H33"/>
  <sheetViews>
    <sheetView topLeftCell="A7" workbookViewId="0">
      <selection activeCell="E16" sqref="E16"/>
    </sheetView>
  </sheetViews>
  <sheetFormatPr defaultRowHeight="12.75" x14ac:dyDescent="0.2"/>
  <cols>
    <col min="1" max="1" width="9.140625" style="300" customWidth="1"/>
    <col min="2" max="2" width="73.5703125" style="300" customWidth="1"/>
    <col min="3" max="3" width="5.5703125" style="300" customWidth="1"/>
    <col min="4" max="4" width="7.85546875" style="300" customWidth="1"/>
    <col min="5" max="5" width="9.5703125" style="300" customWidth="1"/>
    <col min="6" max="6" width="11.5703125" style="300" customWidth="1"/>
    <col min="7" max="257" width="9.140625" style="300"/>
    <col min="258" max="258" width="73.5703125" style="300" customWidth="1"/>
    <col min="259" max="259" width="5.5703125" style="300" customWidth="1"/>
    <col min="260" max="260" width="7.85546875" style="300" customWidth="1"/>
    <col min="261" max="261" width="9.5703125" style="300" customWidth="1"/>
    <col min="262" max="262" width="11.5703125" style="300" customWidth="1"/>
    <col min="263" max="513" width="9.140625" style="300"/>
    <col min="514" max="514" width="73.5703125" style="300" customWidth="1"/>
    <col min="515" max="515" width="5.5703125" style="300" customWidth="1"/>
    <col min="516" max="516" width="7.85546875" style="300" customWidth="1"/>
    <col min="517" max="517" width="9.5703125" style="300" customWidth="1"/>
    <col min="518" max="518" width="11.5703125" style="300" customWidth="1"/>
    <col min="519" max="769" width="9.140625" style="300"/>
    <col min="770" max="770" width="73.5703125" style="300" customWidth="1"/>
    <col min="771" max="771" width="5.5703125" style="300" customWidth="1"/>
    <col min="772" max="772" width="7.85546875" style="300" customWidth="1"/>
    <col min="773" max="773" width="9.5703125" style="300" customWidth="1"/>
    <col min="774" max="774" width="11.5703125" style="300" customWidth="1"/>
    <col min="775" max="1025" width="9.140625" style="300"/>
    <col min="1026" max="1026" width="73.5703125" style="300" customWidth="1"/>
    <col min="1027" max="1027" width="5.5703125" style="300" customWidth="1"/>
    <col min="1028" max="1028" width="7.85546875" style="300" customWidth="1"/>
    <col min="1029" max="1029" width="9.5703125" style="300" customWidth="1"/>
    <col min="1030" max="1030" width="11.5703125" style="300" customWidth="1"/>
    <col min="1031" max="1281" width="9.140625" style="300"/>
    <col min="1282" max="1282" width="73.5703125" style="300" customWidth="1"/>
    <col min="1283" max="1283" width="5.5703125" style="300" customWidth="1"/>
    <col min="1284" max="1284" width="7.85546875" style="300" customWidth="1"/>
    <col min="1285" max="1285" width="9.5703125" style="300" customWidth="1"/>
    <col min="1286" max="1286" width="11.5703125" style="300" customWidth="1"/>
    <col min="1287" max="1537" width="9.140625" style="300"/>
    <col min="1538" max="1538" width="73.5703125" style="300" customWidth="1"/>
    <col min="1539" max="1539" width="5.5703125" style="300" customWidth="1"/>
    <col min="1540" max="1540" width="7.85546875" style="300" customWidth="1"/>
    <col min="1541" max="1541" width="9.5703125" style="300" customWidth="1"/>
    <col min="1542" max="1542" width="11.5703125" style="300" customWidth="1"/>
    <col min="1543" max="1793" width="9.140625" style="300"/>
    <col min="1794" max="1794" width="73.5703125" style="300" customWidth="1"/>
    <col min="1795" max="1795" width="5.5703125" style="300" customWidth="1"/>
    <col min="1796" max="1796" width="7.85546875" style="300" customWidth="1"/>
    <col min="1797" max="1797" width="9.5703125" style="300" customWidth="1"/>
    <col min="1798" max="1798" width="11.5703125" style="300" customWidth="1"/>
    <col min="1799" max="2049" width="9.140625" style="300"/>
    <col min="2050" max="2050" width="73.5703125" style="300" customWidth="1"/>
    <col min="2051" max="2051" width="5.5703125" style="300" customWidth="1"/>
    <col min="2052" max="2052" width="7.85546875" style="300" customWidth="1"/>
    <col min="2053" max="2053" width="9.5703125" style="300" customWidth="1"/>
    <col min="2054" max="2054" width="11.5703125" style="300" customWidth="1"/>
    <col min="2055" max="2305" width="9.140625" style="300"/>
    <col min="2306" max="2306" width="73.5703125" style="300" customWidth="1"/>
    <col min="2307" max="2307" width="5.5703125" style="300" customWidth="1"/>
    <col min="2308" max="2308" width="7.85546875" style="300" customWidth="1"/>
    <col min="2309" max="2309" width="9.5703125" style="300" customWidth="1"/>
    <col min="2310" max="2310" width="11.5703125" style="300" customWidth="1"/>
    <col min="2311" max="2561" width="9.140625" style="300"/>
    <col min="2562" max="2562" width="73.5703125" style="300" customWidth="1"/>
    <col min="2563" max="2563" width="5.5703125" style="300" customWidth="1"/>
    <col min="2564" max="2564" width="7.85546875" style="300" customWidth="1"/>
    <col min="2565" max="2565" width="9.5703125" style="300" customWidth="1"/>
    <col min="2566" max="2566" width="11.5703125" style="300" customWidth="1"/>
    <col min="2567" max="2817" width="9.140625" style="300"/>
    <col min="2818" max="2818" width="73.5703125" style="300" customWidth="1"/>
    <col min="2819" max="2819" width="5.5703125" style="300" customWidth="1"/>
    <col min="2820" max="2820" width="7.85546875" style="300" customWidth="1"/>
    <col min="2821" max="2821" width="9.5703125" style="300" customWidth="1"/>
    <col min="2822" max="2822" width="11.5703125" style="300" customWidth="1"/>
    <col min="2823" max="3073" width="9.140625" style="300"/>
    <col min="3074" max="3074" width="73.5703125" style="300" customWidth="1"/>
    <col min="3075" max="3075" width="5.5703125" style="300" customWidth="1"/>
    <col min="3076" max="3076" width="7.85546875" style="300" customWidth="1"/>
    <col min="3077" max="3077" width="9.5703125" style="300" customWidth="1"/>
    <col min="3078" max="3078" width="11.5703125" style="300" customWidth="1"/>
    <col min="3079" max="3329" width="9.140625" style="300"/>
    <col min="3330" max="3330" width="73.5703125" style="300" customWidth="1"/>
    <col min="3331" max="3331" width="5.5703125" style="300" customWidth="1"/>
    <col min="3332" max="3332" width="7.85546875" style="300" customWidth="1"/>
    <col min="3333" max="3333" width="9.5703125" style="300" customWidth="1"/>
    <col min="3334" max="3334" width="11.5703125" style="300" customWidth="1"/>
    <col min="3335" max="3585" width="9.140625" style="300"/>
    <col min="3586" max="3586" width="73.5703125" style="300" customWidth="1"/>
    <col min="3587" max="3587" width="5.5703125" style="300" customWidth="1"/>
    <col min="3588" max="3588" width="7.85546875" style="300" customWidth="1"/>
    <col min="3589" max="3589" width="9.5703125" style="300" customWidth="1"/>
    <col min="3590" max="3590" width="11.5703125" style="300" customWidth="1"/>
    <col min="3591" max="3841" width="9.140625" style="300"/>
    <col min="3842" max="3842" width="73.5703125" style="300" customWidth="1"/>
    <col min="3843" max="3843" width="5.5703125" style="300" customWidth="1"/>
    <col min="3844" max="3844" width="7.85546875" style="300" customWidth="1"/>
    <col min="3845" max="3845" width="9.5703125" style="300" customWidth="1"/>
    <col min="3846" max="3846" width="11.5703125" style="300" customWidth="1"/>
    <col min="3847" max="4097" width="9.140625" style="300"/>
    <col min="4098" max="4098" width="73.5703125" style="300" customWidth="1"/>
    <col min="4099" max="4099" width="5.5703125" style="300" customWidth="1"/>
    <col min="4100" max="4100" width="7.85546875" style="300" customWidth="1"/>
    <col min="4101" max="4101" width="9.5703125" style="300" customWidth="1"/>
    <col min="4102" max="4102" width="11.5703125" style="300" customWidth="1"/>
    <col min="4103" max="4353" width="9.140625" style="300"/>
    <col min="4354" max="4354" width="73.5703125" style="300" customWidth="1"/>
    <col min="4355" max="4355" width="5.5703125" style="300" customWidth="1"/>
    <col min="4356" max="4356" width="7.85546875" style="300" customWidth="1"/>
    <col min="4357" max="4357" width="9.5703125" style="300" customWidth="1"/>
    <col min="4358" max="4358" width="11.5703125" style="300" customWidth="1"/>
    <col min="4359" max="4609" width="9.140625" style="300"/>
    <col min="4610" max="4610" width="73.5703125" style="300" customWidth="1"/>
    <col min="4611" max="4611" width="5.5703125" style="300" customWidth="1"/>
    <col min="4612" max="4612" width="7.85546875" style="300" customWidth="1"/>
    <col min="4613" max="4613" width="9.5703125" style="300" customWidth="1"/>
    <col min="4614" max="4614" width="11.5703125" style="300" customWidth="1"/>
    <col min="4615" max="4865" width="9.140625" style="300"/>
    <col min="4866" max="4866" width="73.5703125" style="300" customWidth="1"/>
    <col min="4867" max="4867" width="5.5703125" style="300" customWidth="1"/>
    <col min="4868" max="4868" width="7.85546875" style="300" customWidth="1"/>
    <col min="4869" max="4869" width="9.5703125" style="300" customWidth="1"/>
    <col min="4870" max="4870" width="11.5703125" style="300" customWidth="1"/>
    <col min="4871" max="5121" width="9.140625" style="300"/>
    <col min="5122" max="5122" width="73.5703125" style="300" customWidth="1"/>
    <col min="5123" max="5123" width="5.5703125" style="300" customWidth="1"/>
    <col min="5124" max="5124" width="7.85546875" style="300" customWidth="1"/>
    <col min="5125" max="5125" width="9.5703125" style="300" customWidth="1"/>
    <col min="5126" max="5126" width="11.5703125" style="300" customWidth="1"/>
    <col min="5127" max="5377" width="9.140625" style="300"/>
    <col min="5378" max="5378" width="73.5703125" style="300" customWidth="1"/>
    <col min="5379" max="5379" width="5.5703125" style="300" customWidth="1"/>
    <col min="5380" max="5380" width="7.85546875" style="300" customWidth="1"/>
    <col min="5381" max="5381" width="9.5703125" style="300" customWidth="1"/>
    <col min="5382" max="5382" width="11.5703125" style="300" customWidth="1"/>
    <col min="5383" max="5633" width="9.140625" style="300"/>
    <col min="5634" max="5634" width="73.5703125" style="300" customWidth="1"/>
    <col min="5635" max="5635" width="5.5703125" style="300" customWidth="1"/>
    <col min="5636" max="5636" width="7.85546875" style="300" customWidth="1"/>
    <col min="5637" max="5637" width="9.5703125" style="300" customWidth="1"/>
    <col min="5638" max="5638" width="11.5703125" style="300" customWidth="1"/>
    <col min="5639" max="5889" width="9.140625" style="300"/>
    <col min="5890" max="5890" width="73.5703125" style="300" customWidth="1"/>
    <col min="5891" max="5891" width="5.5703125" style="300" customWidth="1"/>
    <col min="5892" max="5892" width="7.85546875" style="300" customWidth="1"/>
    <col min="5893" max="5893" width="9.5703125" style="300" customWidth="1"/>
    <col min="5894" max="5894" width="11.5703125" style="300" customWidth="1"/>
    <col min="5895" max="6145" width="9.140625" style="300"/>
    <col min="6146" max="6146" width="73.5703125" style="300" customWidth="1"/>
    <col min="6147" max="6147" width="5.5703125" style="300" customWidth="1"/>
    <col min="6148" max="6148" width="7.85546875" style="300" customWidth="1"/>
    <col min="6149" max="6149" width="9.5703125" style="300" customWidth="1"/>
    <col min="6150" max="6150" width="11.5703125" style="300" customWidth="1"/>
    <col min="6151" max="6401" width="9.140625" style="300"/>
    <col min="6402" max="6402" width="73.5703125" style="300" customWidth="1"/>
    <col min="6403" max="6403" width="5.5703125" style="300" customWidth="1"/>
    <col min="6404" max="6404" width="7.85546875" style="300" customWidth="1"/>
    <col min="6405" max="6405" width="9.5703125" style="300" customWidth="1"/>
    <col min="6406" max="6406" width="11.5703125" style="300" customWidth="1"/>
    <col min="6407" max="6657" width="9.140625" style="300"/>
    <col min="6658" max="6658" width="73.5703125" style="300" customWidth="1"/>
    <col min="6659" max="6659" width="5.5703125" style="300" customWidth="1"/>
    <col min="6660" max="6660" width="7.85546875" style="300" customWidth="1"/>
    <col min="6661" max="6661" width="9.5703125" style="300" customWidth="1"/>
    <col min="6662" max="6662" width="11.5703125" style="300" customWidth="1"/>
    <col min="6663" max="6913" width="9.140625" style="300"/>
    <col min="6914" max="6914" width="73.5703125" style="300" customWidth="1"/>
    <col min="6915" max="6915" width="5.5703125" style="300" customWidth="1"/>
    <col min="6916" max="6916" width="7.85546875" style="300" customWidth="1"/>
    <col min="6917" max="6917" width="9.5703125" style="300" customWidth="1"/>
    <col min="6918" max="6918" width="11.5703125" style="300" customWidth="1"/>
    <col min="6919" max="7169" width="9.140625" style="300"/>
    <col min="7170" max="7170" width="73.5703125" style="300" customWidth="1"/>
    <col min="7171" max="7171" width="5.5703125" style="300" customWidth="1"/>
    <col min="7172" max="7172" width="7.85546875" style="300" customWidth="1"/>
    <col min="7173" max="7173" width="9.5703125" style="300" customWidth="1"/>
    <col min="7174" max="7174" width="11.5703125" style="300" customWidth="1"/>
    <col min="7175" max="7425" width="9.140625" style="300"/>
    <col min="7426" max="7426" width="73.5703125" style="300" customWidth="1"/>
    <col min="7427" max="7427" width="5.5703125" style="300" customWidth="1"/>
    <col min="7428" max="7428" width="7.85546875" style="300" customWidth="1"/>
    <col min="7429" max="7429" width="9.5703125" style="300" customWidth="1"/>
    <col min="7430" max="7430" width="11.5703125" style="300" customWidth="1"/>
    <col min="7431" max="7681" width="9.140625" style="300"/>
    <col min="7682" max="7682" width="73.5703125" style="300" customWidth="1"/>
    <col min="7683" max="7683" width="5.5703125" style="300" customWidth="1"/>
    <col min="7684" max="7684" width="7.85546875" style="300" customWidth="1"/>
    <col min="7685" max="7685" width="9.5703125" style="300" customWidth="1"/>
    <col min="7686" max="7686" width="11.5703125" style="300" customWidth="1"/>
    <col min="7687" max="7937" width="9.140625" style="300"/>
    <col min="7938" max="7938" width="73.5703125" style="300" customWidth="1"/>
    <col min="7939" max="7939" width="5.5703125" style="300" customWidth="1"/>
    <col min="7940" max="7940" width="7.85546875" style="300" customWidth="1"/>
    <col min="7941" max="7941" width="9.5703125" style="300" customWidth="1"/>
    <col min="7942" max="7942" width="11.5703125" style="300" customWidth="1"/>
    <col min="7943" max="8193" width="9.140625" style="300"/>
    <col min="8194" max="8194" width="73.5703125" style="300" customWidth="1"/>
    <col min="8195" max="8195" width="5.5703125" style="300" customWidth="1"/>
    <col min="8196" max="8196" width="7.85546875" style="300" customWidth="1"/>
    <col min="8197" max="8197" width="9.5703125" style="300" customWidth="1"/>
    <col min="8198" max="8198" width="11.5703125" style="300" customWidth="1"/>
    <col min="8199" max="8449" width="9.140625" style="300"/>
    <col min="8450" max="8450" width="73.5703125" style="300" customWidth="1"/>
    <col min="8451" max="8451" width="5.5703125" style="300" customWidth="1"/>
    <col min="8452" max="8452" width="7.85546875" style="300" customWidth="1"/>
    <col min="8453" max="8453" width="9.5703125" style="300" customWidth="1"/>
    <col min="8454" max="8454" width="11.5703125" style="300" customWidth="1"/>
    <col min="8455" max="8705" width="9.140625" style="300"/>
    <col min="8706" max="8706" width="73.5703125" style="300" customWidth="1"/>
    <col min="8707" max="8707" width="5.5703125" style="300" customWidth="1"/>
    <col min="8708" max="8708" width="7.85546875" style="300" customWidth="1"/>
    <col min="8709" max="8709" width="9.5703125" style="300" customWidth="1"/>
    <col min="8710" max="8710" width="11.5703125" style="300" customWidth="1"/>
    <col min="8711" max="8961" width="9.140625" style="300"/>
    <col min="8962" max="8962" width="73.5703125" style="300" customWidth="1"/>
    <col min="8963" max="8963" width="5.5703125" style="300" customWidth="1"/>
    <col min="8964" max="8964" width="7.85546875" style="300" customWidth="1"/>
    <col min="8965" max="8965" width="9.5703125" style="300" customWidth="1"/>
    <col min="8966" max="8966" width="11.5703125" style="300" customWidth="1"/>
    <col min="8967" max="9217" width="9.140625" style="300"/>
    <col min="9218" max="9218" width="73.5703125" style="300" customWidth="1"/>
    <col min="9219" max="9219" width="5.5703125" style="300" customWidth="1"/>
    <col min="9220" max="9220" width="7.85546875" style="300" customWidth="1"/>
    <col min="9221" max="9221" width="9.5703125" style="300" customWidth="1"/>
    <col min="9222" max="9222" width="11.5703125" style="300" customWidth="1"/>
    <col min="9223" max="9473" width="9.140625" style="300"/>
    <col min="9474" max="9474" width="73.5703125" style="300" customWidth="1"/>
    <col min="9475" max="9475" width="5.5703125" style="300" customWidth="1"/>
    <col min="9476" max="9476" width="7.85546875" style="300" customWidth="1"/>
    <col min="9477" max="9477" width="9.5703125" style="300" customWidth="1"/>
    <col min="9478" max="9478" width="11.5703125" style="300" customWidth="1"/>
    <col min="9479" max="9729" width="9.140625" style="300"/>
    <col min="9730" max="9730" width="73.5703125" style="300" customWidth="1"/>
    <col min="9731" max="9731" width="5.5703125" style="300" customWidth="1"/>
    <col min="9732" max="9732" width="7.85546875" style="300" customWidth="1"/>
    <col min="9733" max="9733" width="9.5703125" style="300" customWidth="1"/>
    <col min="9734" max="9734" width="11.5703125" style="300" customWidth="1"/>
    <col min="9735" max="9985" width="9.140625" style="300"/>
    <col min="9986" max="9986" width="73.5703125" style="300" customWidth="1"/>
    <col min="9987" max="9987" width="5.5703125" style="300" customWidth="1"/>
    <col min="9988" max="9988" width="7.85546875" style="300" customWidth="1"/>
    <col min="9989" max="9989" width="9.5703125" style="300" customWidth="1"/>
    <col min="9990" max="9990" width="11.5703125" style="300" customWidth="1"/>
    <col min="9991" max="10241" width="9.140625" style="300"/>
    <col min="10242" max="10242" width="73.5703125" style="300" customWidth="1"/>
    <col min="10243" max="10243" width="5.5703125" style="300" customWidth="1"/>
    <col min="10244" max="10244" width="7.85546875" style="300" customWidth="1"/>
    <col min="10245" max="10245" width="9.5703125" style="300" customWidth="1"/>
    <col min="10246" max="10246" width="11.5703125" style="300" customWidth="1"/>
    <col min="10247" max="10497" width="9.140625" style="300"/>
    <col min="10498" max="10498" width="73.5703125" style="300" customWidth="1"/>
    <col min="10499" max="10499" width="5.5703125" style="300" customWidth="1"/>
    <col min="10500" max="10500" width="7.85546875" style="300" customWidth="1"/>
    <col min="10501" max="10501" width="9.5703125" style="300" customWidth="1"/>
    <col min="10502" max="10502" width="11.5703125" style="300" customWidth="1"/>
    <col min="10503" max="10753" width="9.140625" style="300"/>
    <col min="10754" max="10754" width="73.5703125" style="300" customWidth="1"/>
    <col min="10755" max="10755" width="5.5703125" style="300" customWidth="1"/>
    <col min="10756" max="10756" width="7.85546875" style="300" customWidth="1"/>
    <col min="10757" max="10757" width="9.5703125" style="300" customWidth="1"/>
    <col min="10758" max="10758" width="11.5703125" style="300" customWidth="1"/>
    <col min="10759" max="11009" width="9.140625" style="300"/>
    <col min="11010" max="11010" width="73.5703125" style="300" customWidth="1"/>
    <col min="11011" max="11011" width="5.5703125" style="300" customWidth="1"/>
    <col min="11012" max="11012" width="7.85546875" style="300" customWidth="1"/>
    <col min="11013" max="11013" width="9.5703125" style="300" customWidth="1"/>
    <col min="11014" max="11014" width="11.5703125" style="300" customWidth="1"/>
    <col min="11015" max="11265" width="9.140625" style="300"/>
    <col min="11266" max="11266" width="73.5703125" style="300" customWidth="1"/>
    <col min="11267" max="11267" width="5.5703125" style="300" customWidth="1"/>
    <col min="11268" max="11268" width="7.85546875" style="300" customWidth="1"/>
    <col min="11269" max="11269" width="9.5703125" style="300" customWidth="1"/>
    <col min="11270" max="11270" width="11.5703125" style="300" customWidth="1"/>
    <col min="11271" max="11521" width="9.140625" style="300"/>
    <col min="11522" max="11522" width="73.5703125" style="300" customWidth="1"/>
    <col min="11523" max="11523" width="5.5703125" style="300" customWidth="1"/>
    <col min="11524" max="11524" width="7.85546875" style="300" customWidth="1"/>
    <col min="11525" max="11525" width="9.5703125" style="300" customWidth="1"/>
    <col min="11526" max="11526" width="11.5703125" style="300" customWidth="1"/>
    <col min="11527" max="11777" width="9.140625" style="300"/>
    <col min="11778" max="11778" width="73.5703125" style="300" customWidth="1"/>
    <col min="11779" max="11779" width="5.5703125" style="300" customWidth="1"/>
    <col min="11780" max="11780" width="7.85546875" style="300" customWidth="1"/>
    <col min="11781" max="11781" width="9.5703125" style="300" customWidth="1"/>
    <col min="11782" max="11782" width="11.5703125" style="300" customWidth="1"/>
    <col min="11783" max="12033" width="9.140625" style="300"/>
    <col min="12034" max="12034" width="73.5703125" style="300" customWidth="1"/>
    <col min="12035" max="12035" width="5.5703125" style="300" customWidth="1"/>
    <col min="12036" max="12036" width="7.85546875" style="300" customWidth="1"/>
    <col min="12037" max="12037" width="9.5703125" style="300" customWidth="1"/>
    <col min="12038" max="12038" width="11.5703125" style="300" customWidth="1"/>
    <col min="12039" max="12289" width="9.140625" style="300"/>
    <col min="12290" max="12290" width="73.5703125" style="300" customWidth="1"/>
    <col min="12291" max="12291" width="5.5703125" style="300" customWidth="1"/>
    <col min="12292" max="12292" width="7.85546875" style="300" customWidth="1"/>
    <col min="12293" max="12293" width="9.5703125" style="300" customWidth="1"/>
    <col min="12294" max="12294" width="11.5703125" style="300" customWidth="1"/>
    <col min="12295" max="12545" width="9.140625" style="300"/>
    <col min="12546" max="12546" width="73.5703125" style="300" customWidth="1"/>
    <col min="12547" max="12547" width="5.5703125" style="300" customWidth="1"/>
    <col min="12548" max="12548" width="7.85546875" style="300" customWidth="1"/>
    <col min="12549" max="12549" width="9.5703125" style="300" customWidth="1"/>
    <col min="12550" max="12550" width="11.5703125" style="300" customWidth="1"/>
    <col min="12551" max="12801" width="9.140625" style="300"/>
    <col min="12802" max="12802" width="73.5703125" style="300" customWidth="1"/>
    <col min="12803" max="12803" width="5.5703125" style="300" customWidth="1"/>
    <col min="12804" max="12804" width="7.85546875" style="300" customWidth="1"/>
    <col min="12805" max="12805" width="9.5703125" style="300" customWidth="1"/>
    <col min="12806" max="12806" width="11.5703125" style="300" customWidth="1"/>
    <col min="12807" max="13057" width="9.140625" style="300"/>
    <col min="13058" max="13058" width="73.5703125" style="300" customWidth="1"/>
    <col min="13059" max="13059" width="5.5703125" style="300" customWidth="1"/>
    <col min="13060" max="13060" width="7.85546875" style="300" customWidth="1"/>
    <col min="13061" max="13061" width="9.5703125" style="300" customWidth="1"/>
    <col min="13062" max="13062" width="11.5703125" style="300" customWidth="1"/>
    <col min="13063" max="13313" width="9.140625" style="300"/>
    <col min="13314" max="13314" width="73.5703125" style="300" customWidth="1"/>
    <col min="13315" max="13315" width="5.5703125" style="300" customWidth="1"/>
    <col min="13316" max="13316" width="7.85546875" style="300" customWidth="1"/>
    <col min="13317" max="13317" width="9.5703125" style="300" customWidth="1"/>
    <col min="13318" max="13318" width="11.5703125" style="300" customWidth="1"/>
    <col min="13319" max="13569" width="9.140625" style="300"/>
    <col min="13570" max="13570" width="73.5703125" style="300" customWidth="1"/>
    <col min="13571" max="13571" width="5.5703125" style="300" customWidth="1"/>
    <col min="13572" max="13572" width="7.85546875" style="300" customWidth="1"/>
    <col min="13573" max="13573" width="9.5703125" style="300" customWidth="1"/>
    <col min="13574" max="13574" width="11.5703125" style="300" customWidth="1"/>
    <col min="13575" max="13825" width="9.140625" style="300"/>
    <col min="13826" max="13826" width="73.5703125" style="300" customWidth="1"/>
    <col min="13827" max="13827" width="5.5703125" style="300" customWidth="1"/>
    <col min="13828" max="13828" width="7.85546875" style="300" customWidth="1"/>
    <col min="13829" max="13829" width="9.5703125" style="300" customWidth="1"/>
    <col min="13830" max="13830" width="11.5703125" style="300" customWidth="1"/>
    <col min="13831" max="14081" width="9.140625" style="300"/>
    <col min="14082" max="14082" width="73.5703125" style="300" customWidth="1"/>
    <col min="14083" max="14083" width="5.5703125" style="300" customWidth="1"/>
    <col min="14084" max="14084" width="7.85546875" style="300" customWidth="1"/>
    <col min="14085" max="14085" width="9.5703125" style="300" customWidth="1"/>
    <col min="14086" max="14086" width="11.5703125" style="300" customWidth="1"/>
    <col min="14087" max="14337" width="9.140625" style="300"/>
    <col min="14338" max="14338" width="73.5703125" style="300" customWidth="1"/>
    <col min="14339" max="14339" width="5.5703125" style="300" customWidth="1"/>
    <col min="14340" max="14340" width="7.85546875" style="300" customWidth="1"/>
    <col min="14341" max="14341" width="9.5703125" style="300" customWidth="1"/>
    <col min="14342" max="14342" width="11.5703125" style="300" customWidth="1"/>
    <col min="14343" max="14593" width="9.140625" style="300"/>
    <col min="14594" max="14594" width="73.5703125" style="300" customWidth="1"/>
    <col min="14595" max="14595" width="5.5703125" style="300" customWidth="1"/>
    <col min="14596" max="14596" width="7.85546875" style="300" customWidth="1"/>
    <col min="14597" max="14597" width="9.5703125" style="300" customWidth="1"/>
    <col min="14598" max="14598" width="11.5703125" style="300" customWidth="1"/>
    <col min="14599" max="14849" width="9.140625" style="300"/>
    <col min="14850" max="14850" width="73.5703125" style="300" customWidth="1"/>
    <col min="14851" max="14851" width="5.5703125" style="300" customWidth="1"/>
    <col min="14852" max="14852" width="7.85546875" style="300" customWidth="1"/>
    <col min="14853" max="14853" width="9.5703125" style="300" customWidth="1"/>
    <col min="14854" max="14854" width="11.5703125" style="300" customWidth="1"/>
    <col min="14855" max="15105" width="9.140625" style="300"/>
    <col min="15106" max="15106" width="73.5703125" style="300" customWidth="1"/>
    <col min="15107" max="15107" width="5.5703125" style="300" customWidth="1"/>
    <col min="15108" max="15108" width="7.85546875" style="300" customWidth="1"/>
    <col min="15109" max="15109" width="9.5703125" style="300" customWidth="1"/>
    <col min="15110" max="15110" width="11.5703125" style="300" customWidth="1"/>
    <col min="15111" max="15361" width="9.140625" style="300"/>
    <col min="15362" max="15362" width="73.5703125" style="300" customWidth="1"/>
    <col min="15363" max="15363" width="5.5703125" style="300" customWidth="1"/>
    <col min="15364" max="15364" width="7.85546875" style="300" customWidth="1"/>
    <col min="15365" max="15365" width="9.5703125" style="300" customWidth="1"/>
    <col min="15366" max="15366" width="11.5703125" style="300" customWidth="1"/>
    <col min="15367" max="15617" width="9.140625" style="300"/>
    <col min="15618" max="15618" width="73.5703125" style="300" customWidth="1"/>
    <col min="15619" max="15619" width="5.5703125" style="300" customWidth="1"/>
    <col min="15620" max="15620" width="7.85546875" style="300" customWidth="1"/>
    <col min="15621" max="15621" width="9.5703125" style="300" customWidth="1"/>
    <col min="15622" max="15622" width="11.5703125" style="300" customWidth="1"/>
    <col min="15623" max="15873" width="9.140625" style="300"/>
    <col min="15874" max="15874" width="73.5703125" style="300" customWidth="1"/>
    <col min="15875" max="15875" width="5.5703125" style="300" customWidth="1"/>
    <col min="15876" max="15876" width="7.85546875" style="300" customWidth="1"/>
    <col min="15877" max="15877" width="9.5703125" style="300" customWidth="1"/>
    <col min="15878" max="15878" width="11.5703125" style="300" customWidth="1"/>
    <col min="15879" max="16129" width="9.140625" style="300"/>
    <col min="16130" max="16130" width="73.5703125" style="300" customWidth="1"/>
    <col min="16131" max="16131" width="5.5703125" style="300" customWidth="1"/>
    <col min="16132" max="16132" width="7.85546875" style="300" customWidth="1"/>
    <col min="16133" max="16133" width="9.5703125" style="300" customWidth="1"/>
    <col min="16134" max="16134" width="11.5703125" style="300" customWidth="1"/>
    <col min="16135" max="16384" width="9.140625" style="300"/>
  </cols>
  <sheetData>
    <row r="1" spans="1:8" s="269" customFormat="1" ht="18" x14ac:dyDescent="0.2">
      <c r="A1" s="267" t="s">
        <v>206</v>
      </c>
      <c r="B1" s="268" t="s">
        <v>287</v>
      </c>
      <c r="D1" s="270"/>
      <c r="E1" s="271"/>
    </row>
    <row r="2" spans="1:8" s="269" customFormat="1" ht="18" x14ac:dyDescent="0.2">
      <c r="A2" s="267"/>
      <c r="B2" s="268" t="s">
        <v>288</v>
      </c>
      <c r="D2" s="270"/>
      <c r="E2" s="271"/>
    </row>
    <row r="3" spans="1:8" s="269" customFormat="1" ht="7.5" customHeight="1" x14ac:dyDescent="0.2">
      <c r="A3" s="267"/>
      <c r="B3" s="272"/>
      <c r="D3" s="270"/>
      <c r="E3" s="271"/>
    </row>
    <row r="4" spans="1:8" s="269" customFormat="1" ht="15" x14ac:dyDescent="0.2">
      <c r="A4" s="267" t="s">
        <v>209</v>
      </c>
      <c r="B4" s="272" t="s">
        <v>210</v>
      </c>
      <c r="D4" s="270"/>
      <c r="E4" s="271"/>
    </row>
    <row r="5" spans="1:8" s="269" customFormat="1" ht="15" x14ac:dyDescent="0.2">
      <c r="A5" s="267"/>
      <c r="B5" s="272" t="s">
        <v>211</v>
      </c>
      <c r="D5" s="270"/>
      <c r="E5" s="271"/>
    </row>
    <row r="6" spans="1:8" s="269" customFormat="1" ht="7.5" customHeight="1" x14ac:dyDescent="0.2">
      <c r="A6" s="267"/>
      <c r="B6" s="272"/>
      <c r="D6" s="270"/>
      <c r="E6" s="271"/>
    </row>
    <row r="7" spans="1:8" s="269" customFormat="1" ht="15" x14ac:dyDescent="0.2">
      <c r="A7" s="267" t="s">
        <v>212</v>
      </c>
      <c r="B7" s="272" t="s">
        <v>213</v>
      </c>
      <c r="D7" s="270"/>
      <c r="E7" s="271"/>
    </row>
    <row r="8" spans="1:8" s="273" customFormat="1" ht="14.45" customHeight="1" x14ac:dyDescent="0.2">
      <c r="B8" s="274"/>
      <c r="C8" s="270"/>
      <c r="D8" s="270"/>
      <c r="E8" s="275"/>
      <c r="F8" s="270"/>
      <c r="G8" s="270"/>
      <c r="H8" s="304"/>
    </row>
    <row r="9" spans="1:8" customFormat="1" ht="23.25" x14ac:dyDescent="0.35">
      <c r="B9" s="276" t="s">
        <v>289</v>
      </c>
      <c r="C9" s="15"/>
      <c r="D9" s="15"/>
      <c r="E9" s="277"/>
    </row>
    <row r="10" spans="1:8" customFormat="1" ht="8.1" customHeight="1" x14ac:dyDescent="0.35">
      <c r="B10" s="276"/>
      <c r="C10" s="15"/>
      <c r="D10" s="15"/>
      <c r="E10" s="277"/>
    </row>
    <row r="11" spans="1:8" customFormat="1" ht="23.25" x14ac:dyDescent="0.35">
      <c r="B11" s="276" t="s">
        <v>215</v>
      </c>
      <c r="C11" s="15"/>
      <c r="D11" s="15"/>
      <c r="E11" s="277"/>
    </row>
    <row r="12" spans="1:8" customFormat="1" ht="8.1" customHeight="1" x14ac:dyDescent="0.35">
      <c r="B12" s="276"/>
      <c r="C12" s="15"/>
      <c r="D12" s="15"/>
      <c r="E12" s="277"/>
    </row>
    <row r="13" spans="1:8" customFormat="1" ht="23.25" x14ac:dyDescent="0.35">
      <c r="B13" s="276" t="s">
        <v>216</v>
      </c>
      <c r="C13" s="15"/>
      <c r="D13" s="15"/>
      <c r="E13" s="277"/>
    </row>
    <row r="14" spans="1:8" s="269" customFormat="1" ht="18.600000000000001" customHeight="1" x14ac:dyDescent="0.2">
      <c r="A14" s="288" t="s">
        <v>220</v>
      </c>
      <c r="B14" s="288" t="s">
        <v>277</v>
      </c>
      <c r="C14" s="289" t="s">
        <v>222</v>
      </c>
      <c r="D14" s="288" t="s">
        <v>223</v>
      </c>
      <c r="E14" s="290" t="s">
        <v>224</v>
      </c>
      <c r="F14" s="288" t="s">
        <v>225</v>
      </c>
    </row>
    <row r="15" spans="1:8" s="269" customFormat="1" ht="18.95" customHeight="1" x14ac:dyDescent="0.2">
      <c r="A15" s="291" t="s">
        <v>226</v>
      </c>
      <c r="B15" s="305" t="s">
        <v>290</v>
      </c>
      <c r="C15" s="270" t="s">
        <v>118</v>
      </c>
      <c r="D15" s="270">
        <v>64</v>
      </c>
      <c r="E15" s="294">
        <v>0</v>
      </c>
      <c r="F15" s="295">
        <f t="shared" ref="F15:F22" si="0">D15*E15</f>
        <v>0</v>
      </c>
      <c r="H15"/>
    </row>
    <row r="16" spans="1:8" s="269" customFormat="1" ht="18.95" customHeight="1" x14ac:dyDescent="0.2">
      <c r="A16" s="291" t="s">
        <v>229</v>
      </c>
      <c r="B16" s="305" t="s">
        <v>291</v>
      </c>
      <c r="C16" s="15" t="s">
        <v>118</v>
      </c>
      <c r="D16" s="270">
        <v>64</v>
      </c>
      <c r="E16" s="294">
        <v>0</v>
      </c>
      <c r="F16" s="295">
        <f t="shared" si="0"/>
        <v>0</v>
      </c>
      <c r="H16"/>
    </row>
    <row r="17" spans="1:6" s="269" customFormat="1" ht="18.95" customHeight="1" x14ac:dyDescent="0.2">
      <c r="A17" s="291" t="s">
        <v>292</v>
      </c>
      <c r="B17" s="305" t="s">
        <v>293</v>
      </c>
      <c r="C17" s="270" t="s">
        <v>228</v>
      </c>
      <c r="D17" s="270">
        <v>213</v>
      </c>
      <c r="E17" s="294">
        <v>0</v>
      </c>
      <c r="F17" s="295">
        <f t="shared" si="0"/>
        <v>0</v>
      </c>
    </row>
    <row r="18" spans="1:6" s="269" customFormat="1" ht="18.95" customHeight="1" x14ac:dyDescent="0.2">
      <c r="A18" s="291" t="s">
        <v>294</v>
      </c>
      <c r="B18" s="305" t="s">
        <v>295</v>
      </c>
      <c r="C18" s="270" t="s">
        <v>228</v>
      </c>
      <c r="D18" s="270">
        <v>213</v>
      </c>
      <c r="E18" s="294">
        <v>0</v>
      </c>
      <c r="F18" s="295">
        <f t="shared" si="0"/>
        <v>0</v>
      </c>
    </row>
    <row r="19" spans="1:6" s="269" customFormat="1" ht="18.95" customHeight="1" x14ac:dyDescent="0.2">
      <c r="A19" s="291" t="s">
        <v>296</v>
      </c>
      <c r="B19" s="305" t="s">
        <v>297</v>
      </c>
      <c r="C19" s="15" t="s">
        <v>118</v>
      </c>
      <c r="D19" s="270">
        <v>40</v>
      </c>
      <c r="E19" s="294">
        <v>0</v>
      </c>
      <c r="F19" s="295">
        <f t="shared" si="0"/>
        <v>0</v>
      </c>
    </row>
    <row r="20" spans="1:6" s="269" customFormat="1" ht="18.95" customHeight="1" x14ac:dyDescent="0.2">
      <c r="A20" s="291" t="s">
        <v>298</v>
      </c>
      <c r="B20" s="305" t="s">
        <v>299</v>
      </c>
      <c r="C20" s="15" t="s">
        <v>118</v>
      </c>
      <c r="D20" s="270">
        <v>40</v>
      </c>
      <c r="E20" s="294">
        <v>0</v>
      </c>
      <c r="F20" s="295">
        <f t="shared" si="0"/>
        <v>0</v>
      </c>
    </row>
    <row r="21" spans="1:6" s="269" customFormat="1" ht="18.95" customHeight="1" x14ac:dyDescent="0.2">
      <c r="A21" s="291" t="s">
        <v>300</v>
      </c>
      <c r="B21" s="305" t="s">
        <v>301</v>
      </c>
      <c r="C21" s="270" t="s">
        <v>228</v>
      </c>
      <c r="D21" s="270">
        <v>8</v>
      </c>
      <c r="E21" s="294">
        <v>0</v>
      </c>
      <c r="F21" s="295">
        <f t="shared" si="0"/>
        <v>0</v>
      </c>
    </row>
    <row r="22" spans="1:6" s="269" customFormat="1" ht="18.95" customHeight="1" x14ac:dyDescent="0.2">
      <c r="A22" s="291" t="s">
        <v>302</v>
      </c>
      <c r="B22" s="305" t="s">
        <v>303</v>
      </c>
      <c r="C22" s="270" t="s">
        <v>228</v>
      </c>
      <c r="D22" s="270">
        <v>8</v>
      </c>
      <c r="E22" s="294">
        <v>0</v>
      </c>
      <c r="F22" s="295">
        <f t="shared" si="0"/>
        <v>0</v>
      </c>
    </row>
    <row r="23" spans="1:6" s="269" customFormat="1" ht="18.95" customHeight="1" x14ac:dyDescent="0.2">
      <c r="A23" s="291" t="s">
        <v>304</v>
      </c>
      <c r="B23" s="305" t="s">
        <v>305</v>
      </c>
      <c r="C23" s="270" t="s">
        <v>261</v>
      </c>
      <c r="D23" s="270">
        <v>1</v>
      </c>
      <c r="E23" s="294">
        <v>0</v>
      </c>
      <c r="F23" s="295">
        <f>SUM(E23*D23)</f>
        <v>0</v>
      </c>
    </row>
    <row r="24" spans="1:6" s="269" customFormat="1" ht="18.95" customHeight="1" x14ac:dyDescent="0.2">
      <c r="A24" s="291" t="s">
        <v>306</v>
      </c>
      <c r="B24" s="305" t="s">
        <v>307</v>
      </c>
      <c r="C24" s="270" t="s">
        <v>261</v>
      </c>
      <c r="D24" s="270">
        <v>1</v>
      </c>
      <c r="E24" s="294">
        <v>0</v>
      </c>
      <c r="F24" s="295">
        <f>SUM(E24*D24)</f>
        <v>0</v>
      </c>
    </row>
    <row r="25" spans="1:6" s="269" customFormat="1" ht="18.95" customHeight="1" x14ac:dyDescent="0.2">
      <c r="A25" s="291" t="s">
        <v>308</v>
      </c>
      <c r="B25" s="305" t="s">
        <v>309</v>
      </c>
      <c r="C25" s="270" t="s">
        <v>310</v>
      </c>
      <c r="D25" s="270">
        <v>4</v>
      </c>
      <c r="E25" s="294">
        <v>0</v>
      </c>
      <c r="F25" s="295">
        <f t="shared" ref="F25:F32" si="1">D25*E25</f>
        <v>0</v>
      </c>
    </row>
    <row r="26" spans="1:6" s="269" customFormat="1" ht="18.95" customHeight="1" x14ac:dyDescent="0.2">
      <c r="A26" s="291" t="s">
        <v>311</v>
      </c>
      <c r="B26" s="305" t="s">
        <v>312</v>
      </c>
      <c r="C26" s="270" t="s">
        <v>261</v>
      </c>
      <c r="D26" s="270">
        <v>1</v>
      </c>
      <c r="E26" s="294">
        <v>0</v>
      </c>
      <c r="F26" s="295">
        <f t="shared" si="1"/>
        <v>0</v>
      </c>
    </row>
    <row r="27" spans="1:6" s="269" customFormat="1" ht="18.95" customHeight="1" x14ac:dyDescent="0.2">
      <c r="A27" s="291" t="s">
        <v>313</v>
      </c>
      <c r="B27" s="305" t="s">
        <v>314</v>
      </c>
      <c r="C27" s="270" t="s">
        <v>261</v>
      </c>
      <c r="D27" s="270">
        <v>1</v>
      </c>
      <c r="E27" s="294">
        <v>0</v>
      </c>
      <c r="F27" s="295">
        <f t="shared" si="1"/>
        <v>0</v>
      </c>
    </row>
    <row r="28" spans="1:6" s="269" customFormat="1" ht="18.95" customHeight="1" x14ac:dyDescent="0.2">
      <c r="A28" s="291" t="s">
        <v>315</v>
      </c>
      <c r="B28" s="305" t="s">
        <v>316</v>
      </c>
      <c r="C28" s="270" t="s">
        <v>261</v>
      </c>
      <c r="D28" s="270">
        <v>1</v>
      </c>
      <c r="E28" s="294">
        <v>0</v>
      </c>
      <c r="F28" s="295">
        <f t="shared" si="1"/>
        <v>0</v>
      </c>
    </row>
    <row r="29" spans="1:6" s="269" customFormat="1" ht="18.95" customHeight="1" x14ac:dyDescent="0.2">
      <c r="A29" s="291" t="s">
        <v>317</v>
      </c>
      <c r="B29" s="305" t="s">
        <v>318</v>
      </c>
      <c r="C29" s="15" t="s">
        <v>261</v>
      </c>
      <c r="D29" s="270">
        <v>1</v>
      </c>
      <c r="E29" s="294">
        <v>0</v>
      </c>
      <c r="F29" s="295">
        <f t="shared" si="1"/>
        <v>0</v>
      </c>
    </row>
    <row r="30" spans="1:6" s="269" customFormat="1" ht="18.95" customHeight="1" x14ac:dyDescent="0.2">
      <c r="A30" s="291" t="s">
        <v>319</v>
      </c>
      <c r="B30" s="305" t="s">
        <v>320</v>
      </c>
      <c r="C30" s="270" t="s">
        <v>261</v>
      </c>
      <c r="D30" s="270">
        <v>1</v>
      </c>
      <c r="E30" s="294">
        <v>0</v>
      </c>
      <c r="F30" s="295">
        <f t="shared" si="1"/>
        <v>0</v>
      </c>
    </row>
    <row r="31" spans="1:6" s="269" customFormat="1" ht="18.95" customHeight="1" x14ac:dyDescent="0.2">
      <c r="A31" s="291" t="s">
        <v>321</v>
      </c>
      <c r="B31" s="305" t="s">
        <v>322</v>
      </c>
      <c r="C31" s="270" t="s">
        <v>261</v>
      </c>
      <c r="D31" s="270">
        <v>1</v>
      </c>
      <c r="E31" s="294">
        <v>0</v>
      </c>
      <c r="F31" s="295">
        <f t="shared" si="1"/>
        <v>0</v>
      </c>
    </row>
    <row r="32" spans="1:6" s="269" customFormat="1" ht="18.95" customHeight="1" x14ac:dyDescent="0.2">
      <c r="A32" s="291" t="s">
        <v>323</v>
      </c>
      <c r="B32" s="305" t="s">
        <v>324</v>
      </c>
      <c r="C32" s="270" t="s">
        <v>261</v>
      </c>
      <c r="D32" s="270">
        <v>1</v>
      </c>
      <c r="E32" s="294">
        <v>0</v>
      </c>
      <c r="F32" s="295">
        <f t="shared" si="1"/>
        <v>0</v>
      </c>
    </row>
    <row r="33" spans="1:6" customFormat="1" ht="22.35" customHeight="1" x14ac:dyDescent="0.2">
      <c r="A33" s="291" t="s">
        <v>325</v>
      </c>
      <c r="B33" s="279" t="s">
        <v>29</v>
      </c>
      <c r="C33" s="306"/>
      <c r="D33" s="297"/>
      <c r="E33" s="299"/>
      <c r="F33" s="299">
        <f>SUM(F15:F32)</f>
        <v>0</v>
      </c>
    </row>
  </sheetData>
  <sheetProtection algorithmName="SHA-512" hashValue="nryelMWQrTyR16SpCv8dGg3VebLPujgVuHkIMehjpjiDTz4RAB06gxscFDB4yTDorMEXx/8A2tMTA3PPn0izLQ==" saltValue="kLVfvkFcFw6D1D5U3/DsbA==" spinCount="100000" sheet="1" objects="1" scenarios="1"/>
  <protectedRanges>
    <protectedRange sqref="E15:E32" name="Oblast1"/>
  </protectedRanges>
  <pageMargins left="0.59055118110236227" right="0.39370078740157483" top="0.59055118110236227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48</vt:i4>
      </vt:variant>
    </vt:vector>
  </HeadingPairs>
  <TitlesOfParts>
    <vt:vector size="54" baseType="lpstr">
      <vt:lpstr>Pokyny pro vyplnění</vt:lpstr>
      <vt:lpstr>Stavba</vt:lpstr>
      <vt:lpstr>VzorPolozky</vt:lpstr>
      <vt:lpstr>D.1.1. 3.03 Pol</vt:lpstr>
      <vt:lpstr>Příloha M21 Dodatek</vt:lpstr>
      <vt:lpstr>Příloha M22 EPS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'D.1.1. 3.03 Pol'!Názvy_tisku</vt:lpstr>
      <vt:lpstr>oadresa</vt:lpstr>
      <vt:lpstr>Stavba!Objednatel</vt:lpstr>
      <vt:lpstr>Stavba!Objekt</vt:lpstr>
      <vt:lpstr>'D.1.1. 3.03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Rozpoctylbc</dc:creator>
  <cp:lastModifiedBy>Rozpoctylbc</cp:lastModifiedBy>
  <cp:lastPrinted>2019-03-19T12:27:02Z</cp:lastPrinted>
  <dcterms:created xsi:type="dcterms:W3CDTF">2009-04-08T07:15:50Z</dcterms:created>
  <dcterms:modified xsi:type="dcterms:W3CDTF">2023-05-18T10:12:26Z</dcterms:modified>
</cp:coreProperties>
</file>