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1-JIZERSKY-POTOK - JIZERS..." sheetId="2" r:id="rId2"/>
    <sheet name="Pokyny pro vyplnění" sheetId="3" r:id="rId3"/>
  </sheets>
  <definedNames>
    <definedName name="_xlnm.Print_Area" localSheetId="0">'Rekapitulace stavby'!$D$4:$AO$36,'Rekapitulace stavby'!$C$42:$AQ$56</definedName>
    <definedName name="_xlnm._FilterDatabase" localSheetId="1" hidden="1">'1-JIZERSKY-POTOK - JIZERS...'!$C$88:$K$303</definedName>
    <definedName name="_xlnm.Print_Area" localSheetId="1">'1-JIZERSKY-POTOK - JIZERS...'!$C$4:$J$37,'1-JIZERSKY-POTOK - JIZERS...'!$C$43:$J$72,'1-JIZERSKY-POTOK - JIZERS...'!$C$78:$K$303</definedName>
    <definedName name="_xlnm.Print_Area" localSheetId="2">'Pokyny pro vyplnění'!$B$2:$K$71,'Pokyny pro vyplnění'!$B$74:$K$118,'Pokyny pro vyplnění'!$B$121:$K$161,'Pokyny pro vyplnění'!$B$164:$K$218</definedName>
    <definedName name="_xlnm.Print_Titles" localSheetId="0">'Rekapitulace stavby'!$52:$52</definedName>
    <definedName name="_xlnm.Print_Titles" localSheetId="1">'1-JIZERSKY-POTOK - JIZERS...'!$88:$88</definedName>
  </definedNames>
  <calcPr fullCalcOnLoad="1"/>
</workbook>
</file>

<file path=xl/sharedStrings.xml><?xml version="1.0" encoding="utf-8"?>
<sst xmlns="http://schemas.openxmlformats.org/spreadsheetml/2006/main" count="2724" uniqueCount="694">
  <si>
    <t>Export Komplet</t>
  </si>
  <si>
    <t>VZ</t>
  </si>
  <si>
    <t>2.0</t>
  </si>
  <si>
    <t>ZAMOK</t>
  </si>
  <si>
    <t>False</t>
  </si>
  <si>
    <t>{9a51deba-2c6f-4954-8a57-443302bf8d6f}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</si>
  <si>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</si>
  <si>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</si>
  <si>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</si>
  <si>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</si>
  <si>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</si>
  <si>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</si>
  <si>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</si>
  <si>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</si>
  <si>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1-JIZERSKY-POTOK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</si>
  <si>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</si>
  <si>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</si>
  <si>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JIZERSKÝ POTOK 1, PŘELOŽKA ZAKRYTÉHO KORYTA V AREÁLU WEREA s.r.o.</t>
  </si>
  <si>
    <t>KSO:</t>
  </si>
  <si>
    <t/>
  </si>
  <si>
    <t>CC-CZ:</t>
  </si>
  <si>
    <t>Místo:</t>
  </si>
  <si>
    <t>AREÁL WEREA</t>
  </si>
  <si>
    <t>Datum:</t>
  </si>
  <si>
    <t>23. 2. 2023</t>
  </si>
  <si>
    <t>Zadavatel:</t>
  </si>
  <si>
    <t>IČ:</t>
  </si>
  <si>
    <t>STATUTÁRNÍ MĚSTO LIBEREC</t>
  </si>
  <si>
    <t>DIČ:</t>
  </si>
  <si>
    <t>Uchazeč:</t>
  </si>
  <si>
    <t>Vyplň údaj</t>
  </si>
  <si>
    <t>Projektant:</t>
  </si>
  <si>
    <t>ATELIER VH s.r.o.</t>
  </si>
  <si>
    <t>True</t>
  </si>
  <si>
    <t>Zpracovatel:</t>
  </si>
  <si>
    <t>Jaroslav VALENTA</t>
  </si>
  <si>
    <t>Poznámka:</t>
  </si>
  <si>
    <t xml:space="preserve">ORIENTAČNÍ PROPOČET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
soupisu prací, jsou neomezeně dálkově k dispozici na webu podminky.urs.cz.ORIENTAČNÍ PROPOČET je zpracován podle PD pro sloučené územní a stavební povolen ía předpokládaných prací.
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</si>
  <si>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</si>
  <si>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</si>
  <si>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</si>
  <si>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</si>
  <si>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</si>
  <si>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</si>
  <si>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</si>
  <si>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</si>
  <si>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</si>
  <si>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</si>
  <si>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</si>
  <si>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</si>
  <si>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</si>
  <si>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</si>
  <si>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</si>
  <si>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</si>
  <si>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</si>
  <si>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</si>
  <si>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</si>
  <si>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</si>
  <si>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</si>
  <si>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</si>
  <si>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</si>
  <si>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</si>
  <si>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</si>
  <si>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</si>
  <si>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</si>
  <si>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</si>
  <si>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</si>
  <si>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</si>
  <si>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</si>
  <si>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</si>
  <si>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</si>
  <si>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</si>
  <si>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</si>
  <si>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</si>
  <si>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</si>
  <si>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</si>
  <si>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</si>
  <si>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</si>
  <si>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</si>
  <si>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2</t>
  </si>
  <si>
    <t>KRYCÍ LIST SOUPISU PRACÍ</t>
  </si>
  <si>
    <t xml:space="preserve">ORIENTAČNÍ PROPOČET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 soupisu prací, jsou neomezeně dálkově k dispozici na webu podminky.urs.cz.ORIENTAČNÍ PROPOČET je zpracován podle PD pro sloučené územní a stavební povolen ía předpokládaných prací. 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</si>
  <si>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</si>
  <si>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</si>
  <si>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</si>
  <si>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</si>
  <si>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</si>
  <si>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1 - Zemní práce</t>
  </si>
  <si>
    <t xml:space="preserve">    2 - Zakládání</t>
  </si>
  <si>
    <t xml:space="preserve">    3 - Svislé a kompletní konstrukce</t>
  </si>
  <si>
    <t xml:space="preserve">    4 - Vodorovné konstrukce</t>
  </si>
  <si>
    <t xml:space="preserve">    6 - Úpravy povrchů, podlahy a osazování výplní</t>
  </si>
  <si>
    <t xml:space="preserve">    8 - Trubní vedení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</si>
  <si>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</si>
  <si>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</si>
  <si>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</si>
  <si>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</si>
  <si>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</si>
  <si>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 xml:space="preserve">    721 - Zdravotechnika - vnitřní kanalizace</t>
  </si>
  <si>
    <t>VRN - Vedlejší rozpočtové náklady</t>
  </si>
  <si>
    <t xml:space="preserve">    VRN1 - Průzkumné, geodetické a projektové práce</t>
  </si>
  <si>
    <t xml:space="preserve">    VRN3 - Zařízení staveniště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</si>
  <si>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</si>
  <si>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</si>
  <si>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</si>
  <si>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</si>
  <si>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</si>
  <si>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</si>
  <si>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</si>
  <si>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</si>
  <si>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</si>
  <si>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</si>
  <si>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</si>
  <si>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</si>
  <si>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</si>
  <si>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</si>
  <si>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</si>
  <si>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</si>
  <si>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</si>
  <si>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</si>
  <si>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114203103</t>
  </si>
  <si>
    <t>Rozebrání dlažeb nebo záhozů s naložením na dopravní prostředek dlažeb z lomového kamene nebo betonových tvárnic do cementové malty se spárami zalitými cementovou maltou</t>
  </si>
  <si>
    <t>m3</t>
  </si>
  <si>
    <t>CS ÚRS 2023 01</t>
  </si>
  <si>
    <t>4</t>
  </si>
  <si>
    <t>516456927</t>
  </si>
  <si>
    <t>Online PSC</t>
  </si>
  <si>
    <t>https://podminky.urs.cz/item/CS_URS_2023_01/114203103</t>
  </si>
  <si>
    <t>VV</t>
  </si>
  <si>
    <t>"opevnění dna beton+kámen km 0,399-0,435 podle TZ"36,00*2,55*0,50*0,80</t>
  </si>
  <si>
    <t>114203202</t>
  </si>
  <si>
    <t>Očištění lomového kamene nebo betonových tvárnic získaných při rozebrání dlažeb, záhozů, rovnanin a soustřeďovacích staveb od malty</t>
  </si>
  <si>
    <t>146177813</t>
  </si>
  <si>
    <t>https://podminky.urs.cz/item/CS_URS_2023_01/114203202</t>
  </si>
  <si>
    <t>" 40% kamene původního zdivo"1,512*0,40</t>
  </si>
  <si>
    <t>Součet</t>
  </si>
  <si>
    <t>3</t>
  </si>
  <si>
    <t>153191131</t>
  </si>
  <si>
    <t>Těsnění hradicích stěn nepropustnou hrázkou ze zhutněné sypaniny při stěně nebo nepropustnou výplní ze zhutněné sypaniny mezi stěnami odstranění</t>
  </si>
  <si>
    <t>CS ÚRS 2022 02</t>
  </si>
  <si>
    <t>-1093233740</t>
  </si>
  <si>
    <t>https://podminky.urs.cz/item/CS_URS_2022_02/153191131</t>
  </si>
  <si>
    <t>"hrázka převodu stavby"0,50*0,50*2,55*3</t>
  </si>
  <si>
    <t>171111104</t>
  </si>
  <si>
    <t>Uložení sypanin do násypů ručně s rozprostřením sypaniny ve vrstvách a s hrubým urovnáním zhutněných z hornin nesoudržných sypkých</t>
  </si>
  <si>
    <t>-689002787</t>
  </si>
  <si>
    <t>https://podminky.urs.cz/item/CS_URS_2023_01/171111104</t>
  </si>
  <si>
    <t>"krycí násyp výřezů"4,50*4,00*2*0,40</t>
  </si>
  <si>
    <t>5</t>
  </si>
  <si>
    <t>171111109</t>
  </si>
  <si>
    <t>Uložení sypanin do násypů ručně Příplatek k ceně za prohození sypaniny sítem</t>
  </si>
  <si>
    <t>-2099464787</t>
  </si>
  <si>
    <t>https://podminky.urs.cz/item/CS_URS_2023_01/171111109</t>
  </si>
  <si>
    <t>6</t>
  </si>
  <si>
    <t>171153101</t>
  </si>
  <si>
    <t>Zemní hrázky přívodních a odpadních melioračních kanálů zhutňované po vrstvách tloušťky 200 mm s přemístěním sypaniny do 20 m nebo s jejím přehozením do 3 m z hornin třídy těžitelnosti I a II, skupiny 1 až 4</t>
  </si>
  <si>
    <t>785350088</t>
  </si>
  <si>
    <t>https://podminky.urs.cz/item/CS_URS_2022_02/171153101</t>
  </si>
  <si>
    <t>Zakládání</t>
  </si>
  <si>
    <t>7</t>
  </si>
  <si>
    <t>273321411</t>
  </si>
  <si>
    <t>Základy z betonu železového (bez výztuže) desky z betonu bez zvláštních nároků na prostředí tř. C 20/25</t>
  </si>
  <si>
    <t>1902051256</t>
  </si>
  <si>
    <t>https://podminky.urs.cz/item/CS_URS_2023_01/273321411</t>
  </si>
  <si>
    <t>"podkladní beton dna"(36,00-3,20*2)*2,55*0,20</t>
  </si>
  <si>
    <t>"odpočet prahů"-2,55*2*2*0,60*0,20</t>
  </si>
  <si>
    <t>"dno mezi prahy"2,00*2,55*2*0,30</t>
  </si>
  <si>
    <t>8</t>
  </si>
  <si>
    <t>273362021</t>
  </si>
  <si>
    <t>Výztuž základů desek ze svařovaných sítí z drátů typu KARI</t>
  </si>
  <si>
    <t>t</t>
  </si>
  <si>
    <t>462393262</t>
  </si>
  <si>
    <t>https://podminky.urs.cz/item/CS_URS_2022_02/273362021</t>
  </si>
  <si>
    <t>"podkladní beton dna"(36,00-0,60*4)*2,55*0,0045*1,10</t>
  </si>
  <si>
    <t>9</t>
  </si>
  <si>
    <t>274313711</t>
  </si>
  <si>
    <t>Základy z betonu prostého pasy betonu kamenem neprokládaného tř. C 20/25</t>
  </si>
  <si>
    <t>179129468</t>
  </si>
  <si>
    <t>https://podminky.urs.cz/item/CS_URS_2022_02/274313711</t>
  </si>
  <si>
    <t>"dnové prahy"0,60*0,80*2,55*2</t>
  </si>
  <si>
    <t>10</t>
  </si>
  <si>
    <t>275313711</t>
  </si>
  <si>
    <t>Základy z betonu prostého patky a bloky z betonu kamenem neprokládaného tř. C 20/25</t>
  </si>
  <si>
    <t>-318944644</t>
  </si>
  <si>
    <t>https://podminky.urs.cz/item/CS_URS_2023_01/275313711</t>
  </si>
  <si>
    <t>"hluboké dnové nátrže podle TZ 40%"36,00*2,55*0,60*0,40</t>
  </si>
  <si>
    <t>Svislé a kompletní konstrukce</t>
  </si>
  <si>
    <t>11</t>
  </si>
  <si>
    <t>311213112</t>
  </si>
  <si>
    <t>Zdivo nadzákladové z lomového kamene štípaného nebo ručně vybíraného na maltu z nepravidelných kamenů objemu 1 kusu kamene do 0,02 m3, šířka spáry přes 4 do 10 mm</t>
  </si>
  <si>
    <t>-1149921388</t>
  </si>
  <si>
    <t>https://podminky.urs.cz/item/CS_URS_2023_01/311213112</t>
  </si>
  <si>
    <t>"40% kamene k zpětnému použití"</t>
  </si>
  <si>
    <t>"levobřežní zeď km 0,428-0,434"6,00*0,70*1,80*0,20</t>
  </si>
  <si>
    <t>12</t>
  </si>
  <si>
    <t>311213911</t>
  </si>
  <si>
    <t>Zdivo nadzákladové z lomového kamene štípaného nebo ručně vybíraného na maltu Příplatek k cenám za lícování zdiva jednostranné</t>
  </si>
  <si>
    <t>324414500</t>
  </si>
  <si>
    <t>https://podminky.urs.cz/item/CS_URS_2023_01/311213911</t>
  </si>
  <si>
    <t>13</t>
  </si>
  <si>
    <t>M</t>
  </si>
  <si>
    <t>58380750</t>
  </si>
  <si>
    <t>kámen lomový regulační (10t=6,5 m3)</t>
  </si>
  <si>
    <t>-426795378</t>
  </si>
  <si>
    <t>"odpočet  40% kamene původního"-1,512*1,587*0,40</t>
  </si>
  <si>
    <t>14</t>
  </si>
  <si>
    <t>312311951</t>
  </si>
  <si>
    <t>Nadzákladové zdi z betonu prostého výplňové bez zvláštních nároků na vliv prostředí tř. C 20/25</t>
  </si>
  <si>
    <t>613442180</t>
  </si>
  <si>
    <t>https://podminky.urs.cz/item/CS_URS_2023_01/312311951</t>
  </si>
  <si>
    <t>"postupné zabetonování zdiva nátrže"6,00*1,80*0,55/2</t>
  </si>
  <si>
    <t>Vodorovné konstrukce</t>
  </si>
  <si>
    <t>411388531</t>
  </si>
  <si>
    <t>Zabetonování otvorů ve stropech nebo v klenbách včetně lešení, bednění, odbednění a výztuže (materiál v ceně) ve stropech železobetonových, tvárnicových a prefabrikovaných</t>
  </si>
  <si>
    <t>-1736968103</t>
  </si>
  <si>
    <t>https://podminky.urs.cz/item/CS_URS_2023_01/411388531</t>
  </si>
  <si>
    <t>"výlezy"(3,00*3,00+4,00*3,00)*(0,30+0,34)/2</t>
  </si>
  <si>
    <t>"odpočet poklopů"-0,80*0,80*2*0,30</t>
  </si>
  <si>
    <t>16</t>
  </si>
  <si>
    <t>465513227</t>
  </si>
  <si>
    <t>Dlažba z lomového kamene lomařsky upraveného na cementovou maltu, s vyspárováním cementovou maltou, tl. kamene 250 mm</t>
  </si>
  <si>
    <t>m2</t>
  </si>
  <si>
    <t>995562988</t>
  </si>
  <si>
    <t>https://podminky.urs.cz/item/CS_URS_2023_01/465513227</t>
  </si>
  <si>
    <t>"opevnění dna beton+kámen km 0,399-0,435"36,00*2,55</t>
  </si>
  <si>
    <t>"odpočet prahů podle podélného řezu"-3,20*2*2,55</t>
  </si>
  <si>
    <t>17</t>
  </si>
  <si>
    <t>465513327</t>
  </si>
  <si>
    <t>Dlažba z lomového kamene lomařsky upraveného na cementovou maltu, s vyspárováním cementovou maltou, tl. kamene 300 mm</t>
  </si>
  <si>
    <t>-1762189540</t>
  </si>
  <si>
    <t>https://podminky.urs.cz/item/CS_URS_2023_01/465513327</t>
  </si>
  <si>
    <t>"stabilizační práh"2,55*0,60*2*2</t>
  </si>
  <si>
    <t>"mezi prahy"2,75*2,00*2</t>
  </si>
  <si>
    <t>Úpravy povrchů, podlahy a osazování výplní</t>
  </si>
  <si>
    <t>18</t>
  </si>
  <si>
    <t>629995101</t>
  </si>
  <si>
    <t>Očištění vnějších ploch tlakovou vodou omytím</t>
  </si>
  <si>
    <t>-1273564869</t>
  </si>
  <si>
    <t>https://podminky.urs.cz/item/CS_URS_2023_01/629995101</t>
  </si>
  <si>
    <t>"pod desku výřezů"3,00*0,70*2*2</t>
  </si>
  <si>
    <t>19</t>
  </si>
  <si>
    <t>632451022</t>
  </si>
  <si>
    <t>Potěr cementový vyrovnávací z malty (MC-15) v pásu o průměrné (střední) tl. přes 20 do 30 mm</t>
  </si>
  <si>
    <t>-1087312803</t>
  </si>
  <si>
    <t>https://podminky.urs.cz/item/CS_URS_2023_01/632451022</t>
  </si>
  <si>
    <t>20</t>
  </si>
  <si>
    <t>632451023</t>
  </si>
  <si>
    <t>Potěr cementový vyrovnávací z malty (MC-15) v pásu o průměrné (střední) tl. přes 30 do 40 mm</t>
  </si>
  <si>
    <t>144713148</t>
  </si>
  <si>
    <t>https://podminky.urs.cz/item/CS_URS_2023_01/632451023</t>
  </si>
  <si>
    <t>"vyrovnání koruny zdi"3,00*0,70*2*2</t>
  </si>
  <si>
    <t>634663112</t>
  </si>
  <si>
    <t>Výplň dilatačních spar mazanin pružným hydroizolačním pásem, šířka spáry přes 10 do 15 mm</t>
  </si>
  <si>
    <t>m</t>
  </si>
  <si>
    <t>-1255911076</t>
  </si>
  <si>
    <t>https://podminky.urs.cz/item/CS_URS_2022_02/634663112</t>
  </si>
  <si>
    <t>"každých 6 m"2,55*8</t>
  </si>
  <si>
    <t>Trubní vedení</t>
  </si>
  <si>
    <t>22</t>
  </si>
  <si>
    <t>871355221</t>
  </si>
  <si>
    <t>Kanalizační potrubí z tvrdého PVC v otevřeném výkopu ve sklonu do 20 %, hladkého plnostěnného jednovrstvého, tuhost třídy SN 8 DN 200</t>
  </si>
  <si>
    <t>-1335237238</t>
  </si>
  <si>
    <t>https://podminky.urs.cz/item/CS_URS_2022_02/871355221</t>
  </si>
  <si>
    <t>"ze stávající výusti"2</t>
  </si>
  <si>
    <t>23</t>
  </si>
  <si>
    <t>871440410</t>
  </si>
  <si>
    <t>Montáž kanalizačního potrubí z plastů z polypropylenu PP korugovaného nebo žebrovaného SN 10 DN 600</t>
  </si>
  <si>
    <t>-336654295</t>
  </si>
  <si>
    <t>https://podminky.urs.cz/item/CS_URS_2022_02/871440410</t>
  </si>
  <si>
    <t>"převod vody podle TZ"12,00*3</t>
  </si>
  <si>
    <t>24</t>
  </si>
  <si>
    <t>28617049</t>
  </si>
  <si>
    <t>trubka kanalizační PP korugovaná DN 600x6000mm SN10</t>
  </si>
  <si>
    <t>765957123</t>
  </si>
  <si>
    <t>"použito vícekrát"12,00*1,015</t>
  </si>
  <si>
    <t>25</t>
  </si>
  <si>
    <t>871445811</t>
  </si>
  <si>
    <t>Bourání stávajícího potrubí z PVC nebo polypropylenu PP v otevřeném výkopu DN přes 500 do 600</t>
  </si>
  <si>
    <t>-1071222276</t>
  </si>
  <si>
    <t>https://podminky.urs.cz/item/CS_URS_2022_02/871445811</t>
  </si>
  <si>
    <t>26</t>
  </si>
  <si>
    <t>871495819</t>
  </si>
  <si>
    <t>Bourání stávajícího potrubí z PVC nebo polypropylenu PP Příplatek k cenám za práce ve štole, v uzavřeném kanálu nebo v objektech DN přes 400 do 1000</t>
  </si>
  <si>
    <t>74090709</t>
  </si>
  <si>
    <t>https://podminky.urs.cz/item/CS_URS_2022_02/871495819</t>
  </si>
  <si>
    <t>27</t>
  </si>
  <si>
    <t>899104112</t>
  </si>
  <si>
    <t>Osazení poklopů litinových a ocelových včetně rámů pro třídu zatížení D400, E600</t>
  </si>
  <si>
    <t>kus</t>
  </si>
  <si>
    <t>-59894676</t>
  </si>
  <si>
    <t>https://podminky.urs.cz/item/CS_URS_2023_01/899104112</t>
  </si>
  <si>
    <t>"vlezy"2</t>
  </si>
  <si>
    <t>28</t>
  </si>
  <si>
    <t>63126067</t>
  </si>
  <si>
    <t>poklop kompozitní zátěžový hranatý včetně rámů a příslušenství 800/800mm C250</t>
  </si>
  <si>
    <t>2131037413</t>
  </si>
  <si>
    <t>29</t>
  </si>
  <si>
    <t>899501221</t>
  </si>
  <si>
    <t>Stupadla do šachet a drobných objektů ocelová s PE povlakem vidlicová pro přímé zabudování do hmoždinek</t>
  </si>
  <si>
    <t>-295312608</t>
  </si>
  <si>
    <t>https://podminky.urs.cz/item/CS_URS_2023_01/899501221</t>
  </si>
  <si>
    <t>"pro vlezy"12*2</t>
  </si>
  <si>
    <t>Ostatní konstrukce a práce, bourání</t>
  </si>
  <si>
    <t>30</t>
  </si>
  <si>
    <t>919735126</t>
  </si>
  <si>
    <t>Řezání stávajícího betonového krytu nebo podkladu hloubky přes 250 do 300 mm</t>
  </si>
  <si>
    <t>-130916068</t>
  </si>
  <si>
    <t>https://podminky.urs.cz/item/CS_URS_2023_01/919735126</t>
  </si>
  <si>
    <t>"pro výřez vlezů"(3,00*4*2+(3,00+5,00)*2)*0,30</t>
  </si>
  <si>
    <t>31</t>
  </si>
  <si>
    <t>962022491</t>
  </si>
  <si>
    <t>Bourání zdiva nadzákladového kamenného na maltu cementovou, objemu přes 1 m3</t>
  </si>
  <si>
    <t>-1391773019</t>
  </si>
  <si>
    <t>https://podminky.urs.cz/item/CS_URS_2023_01/962022491</t>
  </si>
  <si>
    <t>" 20% levobřežní zeď km 0,428-0,434"6,00*0,70*1,80*0,20</t>
  </si>
  <si>
    <t>32</t>
  </si>
  <si>
    <t>963051113</t>
  </si>
  <si>
    <t>Bourání železobetonových stropů deskových, tl. přes 80 mm</t>
  </si>
  <si>
    <t>-2147069424</t>
  </si>
  <si>
    <t>https://podminky.urs.cz/item/CS_URS_2023_01/963051113</t>
  </si>
  <si>
    <t>"stropní výřez km 0,399"3,00*4,00*0,35</t>
  </si>
  <si>
    <t>"stropní výřez km 0,4185"3,00*4,00*0,35</t>
  </si>
  <si>
    <t>33</t>
  </si>
  <si>
    <t>978023251</t>
  </si>
  <si>
    <t>Vyškrabání cementové malty ze spár zdiva kamenného režného z lomového kamene</t>
  </si>
  <si>
    <t>301565936</t>
  </si>
  <si>
    <t>https://podminky.urs.cz/item/CS_URS_2023_01/978023251</t>
  </si>
  <si>
    <t>"podle TZ km 0,299-0,435"72</t>
  </si>
  <si>
    <t>34</t>
  </si>
  <si>
    <t>985232112</t>
  </si>
  <si>
    <t>Hloubkové spárování zdiva hloubky přes 40 do 80 mm aktivovanou maltou délky spáry na 1 m2 upravované plochy přes 6 do 12 m</t>
  </si>
  <si>
    <t>-725576772</t>
  </si>
  <si>
    <t>https://podminky.urs.cz/item/CS_URS_2023_01/985232112</t>
  </si>
  <si>
    <t>35</t>
  </si>
  <si>
    <t>985232191</t>
  </si>
  <si>
    <t>Hloubkové spárování zdiva hloubky přes 40 do 80 mm aktivovanou maltou Příplatek k cenám za práci ve stísněném prostoru</t>
  </si>
  <si>
    <t>-990144208</t>
  </si>
  <si>
    <t>https://podminky.urs.cz/item/CS_URS_2023_01/985232191</t>
  </si>
  <si>
    <t>997</t>
  </si>
  <si>
    <t>Přesun sutě</t>
  </si>
  <si>
    <t>36</t>
  </si>
  <si>
    <t>997013001</t>
  </si>
  <si>
    <t>Vyklizení ulehlé suti na vzdálenost do 3 m od okraje vyklízeného prostoru nebo s naložením na dopravní prostředek z prostorů o půdorysné ploše do 15 m2 z výšky (hloubky) do 2 m</t>
  </si>
  <si>
    <t>-1026553045</t>
  </si>
  <si>
    <t>https://podminky.urs.cz/item/CS_URS_2022_02/997013001</t>
  </si>
  <si>
    <t>" 80% levobřežní zeď km 0,428-0,434"6,00*0,70*1,80*0,80</t>
  </si>
  <si>
    <t>"odměření nátrže"6,00*0,55/2*1,80</t>
  </si>
  <si>
    <t>37</t>
  </si>
  <si>
    <t>997013011</t>
  </si>
  <si>
    <t>Vyklizení ulehlé suti na vzdálenost do 3 m od okraje vyklízeného prostoru nebo s naložením na dopravní prostředek z prostorů o půdorysné ploše přes 15 m2 z výšky (hloubky) do 2 m</t>
  </si>
  <si>
    <t>1831393206</t>
  </si>
  <si>
    <t>https://podminky.urs.cz/item/CS_URS_2022_02/997013011</t>
  </si>
  <si>
    <t>38</t>
  </si>
  <si>
    <t>997013501</t>
  </si>
  <si>
    <t>Odvoz suti a vybouraných hmot na skládku nebo meziskládku se složením, na vzdálenost do 1 km</t>
  </si>
  <si>
    <t>-702435677</t>
  </si>
  <si>
    <t>https://podminky.urs.cz/item/CS_URS_2023_01/997013501</t>
  </si>
  <si>
    <t>39</t>
  </si>
  <si>
    <t>997013509</t>
  </si>
  <si>
    <t>Odvoz suti a vybouraných hmot na skládku nebo meziskládku se složením, na vzdálenost Příplatek k ceně za každý další i započatý 1 km přes 1 km</t>
  </si>
  <si>
    <t>-1426793448</t>
  </si>
  <si>
    <t>https://podminky.urs.cz/item/CS_URS_2023_01/997013509</t>
  </si>
  <si>
    <t>185,63*9</t>
  </si>
  <si>
    <t>40</t>
  </si>
  <si>
    <t>997013871</t>
  </si>
  <si>
    <t>Poplatek za uložení stavebního odpadu na recyklační skládce (skládkovné) směsného stavebního a demoličního zatříděného do Katalogu odpadů pod kódem 17 09 04</t>
  </si>
  <si>
    <t>-876967730</t>
  </si>
  <si>
    <t>https://podminky.urs.cz/item/CS_URS_2023_01/997013871</t>
  </si>
  <si>
    <t>41</t>
  </si>
  <si>
    <t>997321211</t>
  </si>
  <si>
    <t>Svislá doprava suti a vybouraných hmot s naložením do dopravního zařízení a s vyprázdněním dopravního zařízení na hromadu nebo do dopravního prostředku na výšku do 4 m</t>
  </si>
  <si>
    <t>-1296620217</t>
  </si>
  <si>
    <t>https://podminky.urs.cz/item/CS_URS_2023_01/997321211</t>
  </si>
  <si>
    <t>998</t>
  </si>
  <si>
    <t>Přesun hmot</t>
  </si>
  <si>
    <t>42</t>
  </si>
  <si>
    <t>998271201</t>
  </si>
  <si>
    <t>Přesun hmot pro kanalizace (stoky) hloubené zděné v otevřeném výkopu dopravní vzdálenost do 15 m</t>
  </si>
  <si>
    <t>89678323</t>
  </si>
  <si>
    <t>https://podminky.urs.cz/item/CS_URS_2023_01/998271201</t>
  </si>
  <si>
    <t>PSV</t>
  </si>
  <si>
    <t>Práce a dodávky PSV</t>
  </si>
  <si>
    <t>711</t>
  </si>
  <si>
    <t>Izolace proti vodě, vlhkosti a plynům</t>
  </si>
  <si>
    <t>43</t>
  </si>
  <si>
    <t>711111001</t>
  </si>
  <si>
    <t>Provedení izolace proti zemní vlhkosti natěradly a tmely za studena na ploše vodorovné V nátěrem penetračním</t>
  </si>
  <si>
    <t>1679880567</t>
  </si>
  <si>
    <t>https://podminky.urs.cz/item/CS_URS_2023_01/711111001</t>
  </si>
  <si>
    <t>"deska výlezů"3,00*4,00*2</t>
  </si>
  <si>
    <t>"přetažení spáry na původní desku š. 500 mm"4,00*0,50*2*2</t>
  </si>
  <si>
    <t>44</t>
  </si>
  <si>
    <t>11163150</t>
  </si>
  <si>
    <t>lak penetrační asfaltový</t>
  </si>
  <si>
    <t>-629362711</t>
  </si>
  <si>
    <t>32*0,0003 'Přepočtené koeficientem množství</t>
  </si>
  <si>
    <t>45</t>
  </si>
  <si>
    <t>711112001</t>
  </si>
  <si>
    <t>Provedení izolace proti zemní vlhkosti natěradly a tmely za studena na ploše svislé S nátěrem penetračním</t>
  </si>
  <si>
    <t>1752258771</t>
  </si>
  <si>
    <t>https://podminky.urs.cz/item/CS_URS_2023_01/711112001</t>
  </si>
  <si>
    <t>"boky výlezů"3,00*2*(0,30+0,15)*2</t>
  </si>
  <si>
    <t>"přetažení spáry na původní desku š. 500 mm"3,00*0,50*(0,30+0,15)*2*2</t>
  </si>
  <si>
    <t>46</t>
  </si>
  <si>
    <t>523648630</t>
  </si>
  <si>
    <t>8,1*0,00034 'Přepočtené koeficientem množství</t>
  </si>
  <si>
    <t>47</t>
  </si>
  <si>
    <t>711141559</t>
  </si>
  <si>
    <t>Provedení izolace proti zemní vlhkosti pásy přitavením NAIP na ploše vodorovné V</t>
  </si>
  <si>
    <t>-681400495</t>
  </si>
  <si>
    <t>https://podminky.urs.cz/item/CS_URS_2023_01/711141559</t>
  </si>
  <si>
    <t>"2x přetažení spáry na původní desku š. 500 mm"4,00*0,50*2*2*2</t>
  </si>
  <si>
    <t>48</t>
  </si>
  <si>
    <t>62833158</t>
  </si>
  <si>
    <t>pás asfaltový natavitelný oxidovaný tl 4,0mm typu G200 S40 s vložkou ze skleněné tkaniny, s jemnozrnným minerálním posypem</t>
  </si>
  <si>
    <t>525030280</t>
  </si>
  <si>
    <t>40*1,1655 'Přepočtené koeficientem množství</t>
  </si>
  <si>
    <t>49</t>
  </si>
  <si>
    <t>711142559</t>
  </si>
  <si>
    <t>Provedení izolace proti zemní vlhkosti pásy přitavením NAIP na ploše svislé S</t>
  </si>
  <si>
    <t>-329279244</t>
  </si>
  <si>
    <t>https://podminky.urs.cz/item/CS_URS_2023_01/711142559</t>
  </si>
  <si>
    <t>"2x přetažení spáry na původní desku š. 500 mm"3,00*0,50*(0,30+0,15)*2*2*2</t>
  </si>
  <si>
    <t>50</t>
  </si>
  <si>
    <t>-677144640</t>
  </si>
  <si>
    <t>10,8*1,221 'Přepočtené koeficientem množství</t>
  </si>
  <si>
    <t>51</t>
  </si>
  <si>
    <t>711491172</t>
  </si>
  <si>
    <t>Provedení doplňků izolace proti vodě textilií na ploše vodorovné V vrstva ochranná</t>
  </si>
  <si>
    <t>441039410</t>
  </si>
  <si>
    <t>https://podminky.urs.cz/item/CS_URS_2023_01/711491172</t>
  </si>
  <si>
    <t>"dvojnásobná podle TZ"</t>
  </si>
  <si>
    <t>"deska výlezů"3,00*4,00*2*2</t>
  </si>
  <si>
    <t>52</t>
  </si>
  <si>
    <t>69311178</t>
  </si>
  <si>
    <t>geotextilie PP s ÚV stabilizací 600g/m2</t>
  </si>
  <si>
    <t>-1380420516</t>
  </si>
  <si>
    <t>48*1,05 'Přepočtené koeficientem množství</t>
  </si>
  <si>
    <t>53</t>
  </si>
  <si>
    <t>711491272</t>
  </si>
  <si>
    <t>Provedení doplňků izolace proti vodě textilií na ploše svislé S vrstva ochranná</t>
  </si>
  <si>
    <t>-1281908657</t>
  </si>
  <si>
    <t>https://podminky.urs.cz/item/CS_URS_2023_01/711491272</t>
  </si>
  <si>
    <t>"boky výlezů"3,00*2*(0,30+0,15)*2*2</t>
  </si>
  <si>
    <t>54</t>
  </si>
  <si>
    <t>-340362104</t>
  </si>
  <si>
    <t>10,8*1,05 'Přepočtené koeficientem množství</t>
  </si>
  <si>
    <t>55</t>
  </si>
  <si>
    <t>998711201</t>
  </si>
  <si>
    <t>Přesun hmot pro izolace proti vodě, vlhkosti a plynům stanovený procentní sazbou (%) z ceny vodorovná dopravní vzdálenost do 50 m v objektech výšky do 6 m</t>
  </si>
  <si>
    <t>%</t>
  </si>
  <si>
    <t>724716012</t>
  </si>
  <si>
    <t>https://podminky.urs.cz/item/CS_URS_2023_01/998711201</t>
  </si>
  <si>
    <t>721</t>
  </si>
  <si>
    <t>Zdravotechnika - vnitřní kanalizace</t>
  </si>
  <si>
    <t>56</t>
  </si>
  <si>
    <t>721173723</t>
  </si>
  <si>
    <t>Potrubí z trub polyetylenových svařované připojovací DN 50</t>
  </si>
  <si>
    <t>358700587</t>
  </si>
  <si>
    <t>https://podminky.urs.cz/item/CS_URS_2023_01/721173723</t>
  </si>
  <si>
    <t>"odvodnění vody z nátrže"1,00*1,00*4</t>
  </si>
  <si>
    <t>57</t>
  </si>
  <si>
    <t>998721201</t>
  </si>
  <si>
    <t>Přesun hmot pro vnitřní kanalizace stanovený procentní sazbou (%) z ceny vodorovná dopravní vzdálenost do 50 m v objektech výšky do 6 m</t>
  </si>
  <si>
    <t>-735679161</t>
  </si>
  <si>
    <t>https://podminky.urs.cz/item/CS_URS_2023_01/998721201</t>
  </si>
  <si>
    <t>VRN</t>
  </si>
  <si>
    <t>Vedlejší rozpočtové náklady</t>
  </si>
  <si>
    <t>VRN1</t>
  </si>
  <si>
    <t>Průzkumné, geodetické a projektové práce</t>
  </si>
  <si>
    <t>58</t>
  </si>
  <si>
    <t>012403000</t>
  </si>
  <si>
    <t>Kartografické práce</t>
  </si>
  <si>
    <t>kpl</t>
  </si>
  <si>
    <t>1024</t>
  </si>
  <si>
    <t>-1932782895</t>
  </si>
  <si>
    <t>https://podminky.urs.cz/item/CS_URS_2022_02/012403000</t>
  </si>
  <si>
    <t>"geodetické zaměření skutečného provedení stavby a vložení do digitální technické mapy města"1</t>
  </si>
  <si>
    <t>59</t>
  </si>
  <si>
    <t>013203000</t>
  </si>
  <si>
    <t>Dokumentace stavby bez rozlišení</t>
  </si>
  <si>
    <t>236457989</t>
  </si>
  <si>
    <t>https://podminky.urs.cz/item/CS_URS_2023_01/013203000</t>
  </si>
  <si>
    <t>"zpracování výkresu výztuže stropů výřezů"1</t>
  </si>
  <si>
    <t>60</t>
  </si>
  <si>
    <t>013284000</t>
  </si>
  <si>
    <t>Pasportizace objektu po provedení prací</t>
  </si>
  <si>
    <t>530994445</t>
  </si>
  <si>
    <t>https://podminky.urs.cz/item/CS_URS_2022_02/013284000</t>
  </si>
  <si>
    <t>"zaměření skutečného provedení stavby a vložení do digitální technické mapy města (DTM)"1</t>
  </si>
  <si>
    <t>61</t>
  </si>
  <si>
    <t>013294000</t>
  </si>
  <si>
    <t>Ostatní dokumentace</t>
  </si>
  <si>
    <t>651688808</t>
  </si>
  <si>
    <t>https://podminky.urs.cz/item/CS_URS_2022_02/013294000</t>
  </si>
  <si>
    <t>"protokolární předání stavbou dotčených pozemků a komunikací, uvedení do původního stavu zpět jejich vlastníkům"1</t>
  </si>
  <si>
    <t>VRN3</t>
  </si>
  <si>
    <t>Zařízení staveniště</t>
  </si>
  <si>
    <t>62</t>
  </si>
  <si>
    <t>030001000</t>
  </si>
  <si>
    <t>-1972529318</t>
  </si>
  <si>
    <t>https://podminky.urs.cz/item/CS_URS_2023_01/030001000</t>
  </si>
  <si>
    <t>63</t>
  </si>
  <si>
    <t>034503000</t>
  </si>
  <si>
    <t>Informační tabule na staveništi</t>
  </si>
  <si>
    <t>-1332217079</t>
  </si>
  <si>
    <t>https://podminky.urs.cz/item/CS_URS_2022_02/034503000</t>
  </si>
  <si>
    <t>"zajištění a zabezpečení staveniště výstražnou páskou a informační tabulí"1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</si>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</sst>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7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800080"/>
      <name val="Arial CE"/>
      <family val="2"/>
    </font>
    <font>
      <sz val="8"/>
      <name val="Trebuchet MS"/>
      <family val="0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5" fillId="0" borderId="0" applyNumberFormat="0" applyFill="0" applyBorder="0" applyAlignment="0" applyProtection="0"/>
  </cellStyleXfs>
  <cellXfs count="348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5" fillId="0" borderId="0" xfId="0" applyFont="1" applyAlignment="1" applyProtection="1">
      <alignment horizontal="left" vertical="center"/>
      <protection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8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8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9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9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20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9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2" fillId="0" borderId="14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2" fillId="0" borderId="14" xfId="0" applyFont="1" applyBorder="1" applyAlignment="1" applyProtection="1">
      <alignment horizontal="left"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3" fillId="4" borderId="6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3" fillId="4" borderId="7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right" vertical="center"/>
      <protection/>
    </xf>
    <xf numFmtId="0" fontId="23" fillId="4" borderId="8" xfId="0" applyFont="1" applyFill="1" applyBorder="1" applyAlignment="1" applyProtection="1">
      <alignment horizontal="center" vertical="center"/>
      <protection/>
    </xf>
    <xf numFmtId="0" fontId="24" fillId="0" borderId="16" xfId="0" applyFont="1" applyBorder="1" applyAlignment="1" applyProtection="1">
      <alignment horizontal="center" vertical="center" wrapText="1"/>
      <protection/>
    </xf>
    <xf numFmtId="0" fontId="24" fillId="0" borderId="17" xfId="0" applyFont="1" applyBorder="1" applyAlignment="1" applyProtection="1">
      <alignment horizontal="center" vertical="center" wrapText="1"/>
      <protection/>
    </xf>
    <xf numFmtId="0" fontId="24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1" fillId="0" borderId="14" xfId="0" applyNumberFormat="1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4" fontId="21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6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7" fillId="0" borderId="0" xfId="0" applyFont="1" applyAlignment="1" applyProtection="1">
      <alignment horizontal="left" vertical="center" wrapText="1"/>
      <protection/>
    </xf>
    <xf numFmtId="0" fontId="28" fillId="0" borderId="0" xfId="0" applyFont="1" applyAlignment="1" applyProtection="1">
      <alignment vertical="center"/>
      <protection/>
    </xf>
    <xf numFmtId="4" fontId="28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9" fillId="0" borderId="19" xfId="0" applyNumberFormat="1" applyFont="1" applyBorder="1" applyAlignment="1" applyProtection="1">
      <alignment vertical="center"/>
      <protection/>
    </xf>
    <xf numFmtId="4" fontId="29" fillId="0" borderId="20" xfId="0" applyNumberFormat="1" applyFont="1" applyBorder="1" applyAlignment="1" applyProtection="1">
      <alignment vertical="center"/>
      <protection/>
    </xf>
    <xf numFmtId="166" fontId="29" fillId="0" borderId="20" xfId="0" applyNumberFormat="1" applyFont="1" applyBorder="1" applyAlignment="1" applyProtection="1">
      <alignment vertical="center"/>
      <protection/>
    </xf>
    <xf numFmtId="4" fontId="29" fillId="0" borderId="21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15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3" xfId="0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3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3" fillId="4" borderId="0" xfId="0" applyFont="1" applyFill="1" applyAlignment="1" applyProtection="1">
      <alignment horizontal="right" vertical="center"/>
      <protection/>
    </xf>
    <xf numFmtId="0" fontId="31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3" fillId="4" borderId="16" xfId="0" applyFont="1" applyFill="1" applyBorder="1" applyAlignment="1" applyProtection="1">
      <alignment horizontal="center" vertical="center" wrapText="1"/>
      <protection/>
    </xf>
    <xf numFmtId="0" fontId="23" fillId="4" borderId="17" xfId="0" applyFont="1" applyFill="1" applyBorder="1" applyAlignment="1" applyProtection="1">
      <alignment horizontal="center" vertical="center" wrapText="1"/>
      <protection/>
    </xf>
    <xf numFmtId="0" fontId="23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2" fillId="0" borderId="12" xfId="0" applyNumberFormat="1" applyFont="1" applyBorder="1" applyAlignment="1" applyProtection="1">
      <alignment/>
      <protection/>
    </xf>
    <xf numFmtId="166" fontId="32" fillId="0" borderId="13" xfId="0" applyNumberFormat="1" applyFont="1" applyBorder="1" applyAlignment="1" applyProtection="1">
      <alignment/>
      <protection/>
    </xf>
    <xf numFmtId="4" fontId="33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3" fillId="0" borderId="22" xfId="0" applyFont="1" applyBorder="1" applyAlignment="1" applyProtection="1">
      <alignment horizontal="center" vertical="center"/>
      <protection/>
    </xf>
    <xf numFmtId="49" fontId="23" fillId="0" borderId="22" xfId="0" applyNumberFormat="1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center" vertical="center" wrapText="1"/>
      <protection/>
    </xf>
    <xf numFmtId="167" fontId="23" fillId="0" borderId="22" xfId="0" applyNumberFormat="1" applyFont="1" applyBorder="1" applyAlignment="1" applyProtection="1">
      <alignment vertical="center"/>
      <protection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/>
    </xf>
    <xf numFmtId="0" fontId="24" fillId="2" borderId="14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center" vertical="center"/>
      <protection/>
    </xf>
    <xf numFmtId="166" fontId="24" fillId="0" borderId="0" xfId="0" applyNumberFormat="1" applyFont="1" applyBorder="1" applyAlignment="1" applyProtection="1">
      <alignment vertical="center"/>
      <protection/>
    </xf>
    <xf numFmtId="166" fontId="24" fillId="0" borderId="15" xfId="0" applyNumberFormat="1" applyFont="1" applyBorder="1" applyAlignment="1" applyProtection="1">
      <alignment vertical="center"/>
      <protection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4" fillId="0" borderId="0" xfId="0" applyFont="1" applyAlignment="1" applyProtection="1">
      <alignment horizontal="left" vertical="center"/>
      <protection/>
    </xf>
    <xf numFmtId="0" fontId="35" fillId="0" borderId="0" xfId="2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6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37" fillId="0" borderId="22" xfId="0" applyFont="1" applyBorder="1" applyAlignment="1" applyProtection="1">
      <alignment horizontal="center" vertical="center"/>
      <protection/>
    </xf>
    <xf numFmtId="49" fontId="37" fillId="0" borderId="22" xfId="0" applyNumberFormat="1" applyFont="1" applyBorder="1" applyAlignment="1" applyProtection="1">
      <alignment horizontal="left" vertical="center" wrapText="1"/>
      <protection/>
    </xf>
    <xf numFmtId="0" fontId="37" fillId="0" borderId="22" xfId="0" applyFont="1" applyBorder="1" applyAlignment="1" applyProtection="1">
      <alignment horizontal="left" vertical="center" wrapText="1"/>
      <protection/>
    </xf>
    <xf numFmtId="0" fontId="37" fillId="0" borderId="22" xfId="0" applyFont="1" applyBorder="1" applyAlignment="1" applyProtection="1">
      <alignment horizontal="center" vertical="center" wrapText="1"/>
      <protection/>
    </xf>
    <xf numFmtId="167" fontId="37" fillId="0" borderId="22" xfId="0" applyNumberFormat="1" applyFont="1" applyBorder="1" applyAlignment="1" applyProtection="1">
      <alignment vertical="center"/>
      <protection/>
    </xf>
    <xf numFmtId="4" fontId="37" fillId="2" borderId="22" xfId="0" applyNumberFormat="1" applyFont="1" applyFill="1" applyBorder="1" applyAlignment="1" applyProtection="1">
      <alignment vertical="center"/>
      <protection locked="0"/>
    </xf>
    <xf numFmtId="4" fontId="37" fillId="0" borderId="22" xfId="0" applyNumberFormat="1" applyFont="1" applyBorder="1" applyAlignment="1" applyProtection="1">
      <alignment vertical="center"/>
      <protection/>
    </xf>
    <xf numFmtId="0" fontId="38" fillId="0" borderId="3" xfId="0" applyFont="1" applyBorder="1" applyAlignment="1">
      <alignment vertical="center"/>
    </xf>
    <xf numFmtId="0" fontId="37" fillId="2" borderId="14" xfId="0" applyFont="1" applyFill="1" applyBorder="1" applyAlignment="1" applyProtection="1">
      <alignment horizontal="left" vertical="center"/>
      <protection locked="0"/>
    </xf>
    <xf numFmtId="0" fontId="37" fillId="0" borderId="0" xfId="0" applyFont="1" applyBorder="1" applyAlignment="1" applyProtection="1">
      <alignment horizontal="center" vertical="center"/>
      <protection/>
    </xf>
    <xf numFmtId="167" fontId="23" fillId="2" borderId="22" xfId="0" applyNumberFormat="1" applyFont="1" applyFill="1" applyBorder="1" applyAlignment="1" applyProtection="1">
      <alignment vertical="center"/>
      <protection locked="0"/>
    </xf>
    <xf numFmtId="0" fontId="10" fillId="0" borderId="19" xfId="0" applyFont="1" applyBorder="1" applyAlignment="1" applyProtection="1">
      <alignment vertical="center"/>
      <protection/>
    </xf>
    <xf numFmtId="0" fontId="10" fillId="0" borderId="20" xfId="0" applyFont="1" applyBorder="1" applyAlignment="1" applyProtection="1">
      <alignment vertical="center"/>
      <protection/>
    </xf>
    <xf numFmtId="0" fontId="10" fillId="0" borderId="21" xfId="0" applyFont="1" applyBorder="1" applyAlignment="1" applyProtection="1">
      <alignment vertical="center"/>
      <protection/>
    </xf>
    <xf numFmtId="0" fontId="0" fillId="0" borderId="0" xfId="0" applyAlignment="1">
      <alignment vertical="top"/>
    </xf>
    <xf numFmtId="0" fontId="13" fillId="0" borderId="23" xfId="0" applyFont="1" applyBorder="1" applyAlignment="1">
      <alignment vertical="center" wrapText="1"/>
    </xf>
    <xf numFmtId="0" fontId="13" fillId="0" borderId="24" xfId="0" applyFont="1" applyBorder="1" applyAlignment="1">
      <alignment vertical="center" wrapText="1"/>
    </xf>
    <xf numFmtId="0" fontId="13" fillId="0" borderId="25" xfId="0" applyFont="1" applyBorder="1" applyAlignment="1">
      <alignment vertical="center" wrapText="1"/>
    </xf>
    <xf numFmtId="0" fontId="13" fillId="0" borderId="26" xfId="0" applyFont="1" applyBorder="1" applyAlignment="1">
      <alignment horizontal="center" vertical="center" wrapText="1"/>
    </xf>
    <xf numFmtId="0" fontId="39" fillId="0" borderId="0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13" fillId="0" borderId="26" xfId="0" applyFont="1" applyBorder="1" applyAlignment="1">
      <alignment vertical="center" wrapText="1"/>
    </xf>
    <xf numFmtId="0" fontId="40" fillId="0" borderId="28" xfId="0" applyFont="1" applyBorder="1" applyAlignment="1">
      <alignment horizontal="left" wrapText="1"/>
    </xf>
    <xf numFmtId="0" fontId="13" fillId="0" borderId="27" xfId="0" applyFont="1" applyBorder="1" applyAlignment="1">
      <alignment vertical="center" wrapText="1"/>
    </xf>
    <xf numFmtId="0" fontId="4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41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vertical="center" wrapText="1"/>
    </xf>
    <xf numFmtId="0" fontId="13" fillId="0" borderId="29" xfId="0" applyFont="1" applyBorder="1" applyAlignment="1">
      <alignment vertical="center" wrapText="1"/>
    </xf>
    <xf numFmtId="0" fontId="42" fillId="0" borderId="28" xfId="0" applyFont="1" applyBorder="1" applyAlignment="1">
      <alignment vertical="center" wrapText="1"/>
    </xf>
    <xf numFmtId="0" fontId="13" fillId="0" borderId="30" xfId="0" applyFont="1" applyBorder="1" applyAlignment="1">
      <alignment vertical="center" wrapText="1"/>
    </xf>
    <xf numFmtId="0" fontId="13" fillId="0" borderId="0" xfId="0" applyFont="1" applyBorder="1" applyAlignment="1">
      <alignment vertical="top"/>
    </xf>
    <xf numFmtId="0" fontId="13" fillId="0" borderId="0" xfId="0" applyFont="1" applyAlignment="1">
      <alignment vertical="top"/>
    </xf>
    <xf numFmtId="0" fontId="13" fillId="0" borderId="23" xfId="0" applyFont="1" applyBorder="1" applyAlignment="1">
      <alignment horizontal="left" vertical="center"/>
    </xf>
    <xf numFmtId="0" fontId="13" fillId="0" borderId="24" xfId="0" applyFont="1" applyBorder="1" applyAlignment="1">
      <alignment horizontal="left" vertical="center"/>
    </xf>
    <xf numFmtId="0" fontId="13" fillId="0" borderId="25" xfId="0" applyFont="1" applyBorder="1" applyAlignment="1">
      <alignment horizontal="left" vertical="center"/>
    </xf>
    <xf numFmtId="0" fontId="13" fillId="0" borderId="26" xfId="0" applyFont="1" applyBorder="1" applyAlignment="1">
      <alignment horizontal="left" vertical="center"/>
    </xf>
    <xf numFmtId="0" fontId="39" fillId="0" borderId="0" xfId="0" applyFont="1" applyBorder="1" applyAlignment="1">
      <alignment horizontal="center" vertical="center"/>
    </xf>
    <xf numFmtId="0" fontId="13" fillId="0" borderId="27" xfId="0" applyFont="1" applyBorder="1" applyAlignment="1">
      <alignment horizontal="left" vertical="center"/>
    </xf>
    <xf numFmtId="0" fontId="40" fillId="0" borderId="0" xfId="0" applyFont="1" applyBorder="1" applyAlignment="1">
      <alignment horizontal="left" vertical="center"/>
    </xf>
    <xf numFmtId="0" fontId="43" fillId="0" borderId="0" xfId="0" applyFont="1" applyAlignment="1">
      <alignment horizontal="left" vertical="center"/>
    </xf>
    <xf numFmtId="0" fontId="40" fillId="0" borderId="28" xfId="0" applyFont="1" applyBorder="1" applyAlignment="1">
      <alignment horizontal="left" vertical="center"/>
    </xf>
    <xf numFmtId="0" fontId="40" fillId="0" borderId="28" xfId="0" applyFont="1" applyBorder="1" applyAlignment="1">
      <alignment horizontal="center" vertical="center"/>
    </xf>
    <xf numFmtId="0" fontId="43" fillId="0" borderId="28" xfId="0" applyFont="1" applyBorder="1" applyAlignment="1">
      <alignment horizontal="left" vertical="center"/>
    </xf>
    <xf numFmtId="0" fontId="44" fillId="0" borderId="0" xfId="0" applyFont="1" applyBorder="1" applyAlignment="1">
      <alignment horizontal="left" vertical="center"/>
    </xf>
    <xf numFmtId="0" fontId="41" fillId="0" borderId="0" xfId="0" applyFont="1" applyAlignment="1">
      <alignment horizontal="left" vertical="center"/>
    </xf>
    <xf numFmtId="0" fontId="33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1" fillId="0" borderId="26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13" fillId="0" borderId="29" xfId="0" applyFont="1" applyBorder="1" applyAlignment="1">
      <alignment horizontal="left" vertical="center"/>
    </xf>
    <xf numFmtId="0" fontId="42" fillId="0" borderId="28" xfId="0" applyFont="1" applyBorder="1" applyAlignment="1">
      <alignment horizontal="left" vertical="center"/>
    </xf>
    <xf numFmtId="0" fontId="13" fillId="0" borderId="30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42" fillId="0" borderId="0" xfId="0" applyFont="1" applyBorder="1" applyAlignment="1">
      <alignment horizontal="left" vertical="center"/>
    </xf>
    <xf numFmtId="0" fontId="43" fillId="0" borderId="0" xfId="0" applyFont="1" applyBorder="1" applyAlignment="1">
      <alignment horizontal="left" vertical="center"/>
    </xf>
    <xf numFmtId="0" fontId="41" fillId="0" borderId="28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 wrapText="1"/>
    </xf>
    <xf numFmtId="0" fontId="41" fillId="0" borderId="0" xfId="0" applyFont="1" applyBorder="1" applyAlignment="1">
      <alignment horizontal="left" vertical="center" wrapText="1"/>
    </xf>
    <xf numFmtId="0" fontId="41" fillId="0" borderId="0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left" vertical="center" wrapText="1"/>
    </xf>
    <xf numFmtId="0" fontId="13" fillId="0" borderId="24" xfId="0" applyFont="1" applyBorder="1" applyAlignment="1">
      <alignment horizontal="left" vertical="center" wrapText="1"/>
    </xf>
    <xf numFmtId="0" fontId="13" fillId="0" borderId="25" xfId="0" applyFont="1" applyBorder="1" applyAlignment="1">
      <alignment horizontal="left" vertical="center" wrapText="1"/>
    </xf>
    <xf numFmtId="0" fontId="13" fillId="0" borderId="26" xfId="0" applyFont="1" applyBorder="1" applyAlignment="1">
      <alignment horizontal="left" vertical="center" wrapText="1"/>
    </xf>
    <xf numFmtId="0" fontId="13" fillId="0" borderId="27" xfId="0" applyFont="1" applyBorder="1" applyAlignment="1">
      <alignment horizontal="left" vertical="center" wrapText="1"/>
    </xf>
    <xf numFmtId="0" fontId="43" fillId="0" borderId="26" xfId="0" applyFont="1" applyBorder="1" applyAlignment="1">
      <alignment horizontal="left" vertical="center" wrapText="1"/>
    </xf>
    <xf numFmtId="0" fontId="43" fillId="0" borderId="27" xfId="0" applyFont="1" applyBorder="1" applyAlignment="1">
      <alignment horizontal="left" vertical="center" wrapText="1"/>
    </xf>
    <xf numFmtId="0" fontId="41" fillId="0" borderId="26" xfId="0" applyFont="1" applyBorder="1" applyAlignment="1">
      <alignment horizontal="left" vertical="center" wrapText="1"/>
    </xf>
    <xf numFmtId="0" fontId="41" fillId="0" borderId="0" xfId="0" applyFont="1" applyBorder="1" applyAlignment="1">
      <alignment horizontal="left" vertical="center"/>
    </xf>
    <xf numFmtId="0" fontId="41" fillId="0" borderId="27" xfId="0" applyFont="1" applyBorder="1" applyAlignment="1">
      <alignment horizontal="left" vertical="center" wrapText="1"/>
    </xf>
    <xf numFmtId="0" fontId="41" fillId="0" borderId="27" xfId="0" applyFont="1" applyBorder="1" applyAlignment="1">
      <alignment horizontal="left" vertical="center"/>
    </xf>
    <xf numFmtId="0" fontId="41" fillId="0" borderId="29" xfId="0" applyFont="1" applyBorder="1" applyAlignment="1">
      <alignment horizontal="left" vertical="center" wrapText="1"/>
    </xf>
    <xf numFmtId="0" fontId="41" fillId="0" borderId="28" xfId="0" applyFont="1" applyBorder="1" applyAlignment="1">
      <alignment horizontal="left" vertical="center" wrapText="1"/>
    </xf>
    <xf numFmtId="0" fontId="41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41" fillId="0" borderId="29" xfId="0" applyFont="1" applyBorder="1" applyAlignment="1">
      <alignment horizontal="left" vertical="center"/>
    </xf>
    <xf numFmtId="0" fontId="41" fillId="0" borderId="30" xfId="0" applyFont="1" applyBorder="1" applyAlignment="1">
      <alignment horizontal="left" vertical="center"/>
    </xf>
    <xf numFmtId="0" fontId="41" fillId="0" borderId="0" xfId="0" applyFont="1" applyBorder="1" applyAlignment="1">
      <alignment horizontal="center" vertical="center"/>
    </xf>
    <xf numFmtId="0" fontId="43" fillId="0" borderId="0" xfId="0" applyFont="1" applyAlignment="1">
      <alignment vertical="center"/>
    </xf>
    <xf numFmtId="0" fontId="40" fillId="0" borderId="0" xfId="0" applyFont="1" applyBorder="1" applyAlignment="1">
      <alignment vertical="center"/>
    </xf>
    <xf numFmtId="0" fontId="43" fillId="0" borderId="28" xfId="0" applyFont="1" applyBorder="1" applyAlignment="1">
      <alignment vertical="center"/>
    </xf>
    <xf numFmtId="0" fontId="40" fillId="0" borderId="28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0" fillId="0" borderId="28" xfId="0" applyBorder="1" applyAlignment="1">
      <alignment vertical="top"/>
    </xf>
    <xf numFmtId="0" fontId="40" fillId="0" borderId="28" xfId="0" applyFont="1" applyBorder="1" applyAlignment="1">
      <alignment horizontal="left"/>
    </xf>
    <xf numFmtId="0" fontId="43" fillId="0" borderId="28" xfId="0" applyFont="1" applyBorder="1" applyAlignment="1">
      <alignment/>
    </xf>
    <xf numFmtId="0" fontId="13" fillId="0" borderId="26" xfId="0" applyFont="1" applyBorder="1" applyAlignment="1">
      <alignment vertical="top"/>
    </xf>
    <xf numFmtId="0" fontId="13" fillId="0" borderId="27" xfId="0" applyFont="1" applyBorder="1" applyAlignment="1">
      <alignment vertical="top"/>
    </xf>
    <xf numFmtId="0" fontId="13" fillId="0" borderId="29" xfId="0" applyFont="1" applyBorder="1" applyAlignment="1">
      <alignment vertical="top"/>
    </xf>
    <xf numFmtId="0" fontId="13" fillId="0" borderId="28" xfId="0" applyFont="1" applyBorder="1" applyAlignment="1">
      <alignment vertical="top"/>
    </xf>
    <xf numFmtId="0" fontId="13" fillId="0" borderId="30" xfId="0" applyFont="1" applyBorder="1" applyAlignment="1">
      <alignment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1/114203103" TargetMode="External" /><Relationship Id="rId2" Type="http://schemas.openxmlformats.org/officeDocument/2006/relationships/hyperlink" Target="https://podminky.urs.cz/item/CS_URS_2023_01/114203202" TargetMode="External" /><Relationship Id="rId3" Type="http://schemas.openxmlformats.org/officeDocument/2006/relationships/hyperlink" Target="https://podminky.urs.cz/item/CS_URS_2022_02/153191131" TargetMode="External" /><Relationship Id="rId4" Type="http://schemas.openxmlformats.org/officeDocument/2006/relationships/hyperlink" Target="https://podminky.urs.cz/item/CS_URS_2023_01/171111104" TargetMode="External" /><Relationship Id="rId5" Type="http://schemas.openxmlformats.org/officeDocument/2006/relationships/hyperlink" Target="https://podminky.urs.cz/item/CS_URS_2023_01/171111109" TargetMode="External" /><Relationship Id="rId6" Type="http://schemas.openxmlformats.org/officeDocument/2006/relationships/hyperlink" Target="https://podminky.urs.cz/item/CS_URS_2022_02/171153101" TargetMode="External" /><Relationship Id="rId7" Type="http://schemas.openxmlformats.org/officeDocument/2006/relationships/hyperlink" Target="https://podminky.urs.cz/item/CS_URS_2023_01/273321411" TargetMode="External" /><Relationship Id="rId8" Type="http://schemas.openxmlformats.org/officeDocument/2006/relationships/hyperlink" Target="https://podminky.urs.cz/item/CS_URS_2022_02/273362021" TargetMode="External" /><Relationship Id="rId9" Type="http://schemas.openxmlformats.org/officeDocument/2006/relationships/hyperlink" Target="https://podminky.urs.cz/item/CS_URS_2022_02/274313711" TargetMode="External" /><Relationship Id="rId10" Type="http://schemas.openxmlformats.org/officeDocument/2006/relationships/hyperlink" Target="https://podminky.urs.cz/item/CS_URS_2023_01/275313711" TargetMode="External" /><Relationship Id="rId11" Type="http://schemas.openxmlformats.org/officeDocument/2006/relationships/hyperlink" Target="https://podminky.urs.cz/item/CS_URS_2023_01/311213112" TargetMode="External" /><Relationship Id="rId12" Type="http://schemas.openxmlformats.org/officeDocument/2006/relationships/hyperlink" Target="https://podminky.urs.cz/item/CS_URS_2023_01/311213911" TargetMode="External" /><Relationship Id="rId13" Type="http://schemas.openxmlformats.org/officeDocument/2006/relationships/hyperlink" Target="https://podminky.urs.cz/item/CS_URS_2023_01/312311951" TargetMode="External" /><Relationship Id="rId14" Type="http://schemas.openxmlformats.org/officeDocument/2006/relationships/hyperlink" Target="https://podminky.urs.cz/item/CS_URS_2023_01/411388531" TargetMode="External" /><Relationship Id="rId15" Type="http://schemas.openxmlformats.org/officeDocument/2006/relationships/hyperlink" Target="https://podminky.urs.cz/item/CS_URS_2023_01/465513227" TargetMode="External" /><Relationship Id="rId16" Type="http://schemas.openxmlformats.org/officeDocument/2006/relationships/hyperlink" Target="https://podminky.urs.cz/item/CS_URS_2023_01/465513327" TargetMode="External" /><Relationship Id="rId17" Type="http://schemas.openxmlformats.org/officeDocument/2006/relationships/hyperlink" Target="https://podminky.urs.cz/item/CS_URS_2023_01/629995101" TargetMode="External" /><Relationship Id="rId18" Type="http://schemas.openxmlformats.org/officeDocument/2006/relationships/hyperlink" Target="https://podminky.urs.cz/item/CS_URS_2023_01/632451022" TargetMode="External" /><Relationship Id="rId19" Type="http://schemas.openxmlformats.org/officeDocument/2006/relationships/hyperlink" Target="https://podminky.urs.cz/item/CS_URS_2023_01/632451023" TargetMode="External" /><Relationship Id="rId20" Type="http://schemas.openxmlformats.org/officeDocument/2006/relationships/hyperlink" Target="https://podminky.urs.cz/item/CS_URS_2022_02/634663112" TargetMode="External" /><Relationship Id="rId21" Type="http://schemas.openxmlformats.org/officeDocument/2006/relationships/hyperlink" Target="https://podminky.urs.cz/item/CS_URS_2022_02/871355221" TargetMode="External" /><Relationship Id="rId22" Type="http://schemas.openxmlformats.org/officeDocument/2006/relationships/hyperlink" Target="https://podminky.urs.cz/item/CS_URS_2022_02/871440410" TargetMode="External" /><Relationship Id="rId23" Type="http://schemas.openxmlformats.org/officeDocument/2006/relationships/hyperlink" Target="https://podminky.urs.cz/item/CS_URS_2022_02/871445811" TargetMode="External" /><Relationship Id="rId24" Type="http://schemas.openxmlformats.org/officeDocument/2006/relationships/hyperlink" Target="https://podminky.urs.cz/item/CS_URS_2022_02/871495819" TargetMode="External" /><Relationship Id="rId25" Type="http://schemas.openxmlformats.org/officeDocument/2006/relationships/hyperlink" Target="https://podminky.urs.cz/item/CS_URS_2023_01/899104112" TargetMode="External" /><Relationship Id="rId26" Type="http://schemas.openxmlformats.org/officeDocument/2006/relationships/hyperlink" Target="https://podminky.urs.cz/item/CS_URS_2023_01/899501221" TargetMode="External" /><Relationship Id="rId27" Type="http://schemas.openxmlformats.org/officeDocument/2006/relationships/hyperlink" Target="https://podminky.urs.cz/item/CS_URS_2023_01/919735126" TargetMode="External" /><Relationship Id="rId28" Type="http://schemas.openxmlformats.org/officeDocument/2006/relationships/hyperlink" Target="https://podminky.urs.cz/item/CS_URS_2023_01/962022491" TargetMode="External" /><Relationship Id="rId29" Type="http://schemas.openxmlformats.org/officeDocument/2006/relationships/hyperlink" Target="https://podminky.urs.cz/item/CS_URS_2023_01/963051113" TargetMode="External" /><Relationship Id="rId30" Type="http://schemas.openxmlformats.org/officeDocument/2006/relationships/hyperlink" Target="https://podminky.urs.cz/item/CS_URS_2023_01/978023251" TargetMode="External" /><Relationship Id="rId31" Type="http://schemas.openxmlformats.org/officeDocument/2006/relationships/hyperlink" Target="https://podminky.urs.cz/item/CS_URS_2023_01/985232112" TargetMode="External" /><Relationship Id="rId32" Type="http://schemas.openxmlformats.org/officeDocument/2006/relationships/hyperlink" Target="https://podminky.urs.cz/item/CS_URS_2023_01/985232191" TargetMode="External" /><Relationship Id="rId33" Type="http://schemas.openxmlformats.org/officeDocument/2006/relationships/hyperlink" Target="https://podminky.urs.cz/item/CS_URS_2022_02/997013001" TargetMode="External" /><Relationship Id="rId34" Type="http://schemas.openxmlformats.org/officeDocument/2006/relationships/hyperlink" Target="https://podminky.urs.cz/item/CS_URS_2022_02/997013011" TargetMode="External" /><Relationship Id="rId35" Type="http://schemas.openxmlformats.org/officeDocument/2006/relationships/hyperlink" Target="https://podminky.urs.cz/item/CS_URS_2023_01/997013501" TargetMode="External" /><Relationship Id="rId36" Type="http://schemas.openxmlformats.org/officeDocument/2006/relationships/hyperlink" Target="https://podminky.urs.cz/item/CS_URS_2023_01/997013509" TargetMode="External" /><Relationship Id="rId37" Type="http://schemas.openxmlformats.org/officeDocument/2006/relationships/hyperlink" Target="https://podminky.urs.cz/item/CS_URS_2023_01/997013871" TargetMode="External" /><Relationship Id="rId38" Type="http://schemas.openxmlformats.org/officeDocument/2006/relationships/hyperlink" Target="https://podminky.urs.cz/item/CS_URS_2023_01/997321211" TargetMode="External" /><Relationship Id="rId39" Type="http://schemas.openxmlformats.org/officeDocument/2006/relationships/hyperlink" Target="https://podminky.urs.cz/item/CS_URS_2023_01/998271201" TargetMode="External" /><Relationship Id="rId40" Type="http://schemas.openxmlformats.org/officeDocument/2006/relationships/hyperlink" Target="https://podminky.urs.cz/item/CS_URS_2023_01/711111001" TargetMode="External" /><Relationship Id="rId41" Type="http://schemas.openxmlformats.org/officeDocument/2006/relationships/hyperlink" Target="https://podminky.urs.cz/item/CS_URS_2023_01/711112001" TargetMode="External" /><Relationship Id="rId42" Type="http://schemas.openxmlformats.org/officeDocument/2006/relationships/hyperlink" Target="https://podminky.urs.cz/item/CS_URS_2023_01/711141559" TargetMode="External" /><Relationship Id="rId43" Type="http://schemas.openxmlformats.org/officeDocument/2006/relationships/hyperlink" Target="https://podminky.urs.cz/item/CS_URS_2023_01/711142559" TargetMode="External" /><Relationship Id="rId44" Type="http://schemas.openxmlformats.org/officeDocument/2006/relationships/hyperlink" Target="https://podminky.urs.cz/item/CS_URS_2023_01/711491172" TargetMode="External" /><Relationship Id="rId45" Type="http://schemas.openxmlformats.org/officeDocument/2006/relationships/hyperlink" Target="https://podminky.urs.cz/item/CS_URS_2023_01/711491272" TargetMode="External" /><Relationship Id="rId46" Type="http://schemas.openxmlformats.org/officeDocument/2006/relationships/hyperlink" Target="https://podminky.urs.cz/item/CS_URS_2023_01/998711201" TargetMode="External" /><Relationship Id="rId47" Type="http://schemas.openxmlformats.org/officeDocument/2006/relationships/hyperlink" Target="https://podminky.urs.cz/item/CS_URS_2023_01/721173723" TargetMode="External" /><Relationship Id="rId48" Type="http://schemas.openxmlformats.org/officeDocument/2006/relationships/hyperlink" Target="https://podminky.urs.cz/item/CS_URS_2023_01/998721201" TargetMode="External" /><Relationship Id="rId49" Type="http://schemas.openxmlformats.org/officeDocument/2006/relationships/hyperlink" Target="https://podminky.urs.cz/item/CS_URS_2022_02/012403000" TargetMode="External" /><Relationship Id="rId50" Type="http://schemas.openxmlformats.org/officeDocument/2006/relationships/hyperlink" Target="https://podminky.urs.cz/item/CS_URS_2023_01/013203000" TargetMode="External" /><Relationship Id="rId51" Type="http://schemas.openxmlformats.org/officeDocument/2006/relationships/hyperlink" Target="https://podminky.urs.cz/item/CS_URS_2022_02/013284000" TargetMode="External" /><Relationship Id="rId52" Type="http://schemas.openxmlformats.org/officeDocument/2006/relationships/hyperlink" Target="https://podminky.urs.cz/item/CS_URS_2022_02/013294000" TargetMode="External" /><Relationship Id="rId53" Type="http://schemas.openxmlformats.org/officeDocument/2006/relationships/hyperlink" Target="https://podminky.urs.cz/item/CS_URS_2023_01/030001000" TargetMode="External" /><Relationship Id="rId54" Type="http://schemas.openxmlformats.org/officeDocument/2006/relationships/hyperlink" Target="https://podminky.urs.cz/item/CS_URS_2022_02/034503000" TargetMode="External" /><Relationship Id="rId55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L57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7" t="s">
        <v>0</v>
      </c>
      <c r="AZ1" s="17" t="s">
        <v>1</v>
      </c>
      <c r="BA1" s="17" t="s">
        <v>2</v>
      </c>
      <c r="BB1" s="17" t="s">
        <v>3</v>
      </c>
      <c r="BT1" s="17" t="s">
        <v>4</v>
      </c>
      <c r="BU1" s="17" t="s">
        <v>4</v>
      </c>
      <c r="BV1" s="17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8" t="s">
        <v>6</v>
      </c>
      <c r="BT2" s="18" t="s">
        <v>7</v>
      </c>
    </row>
    <row r="3" spans="2:72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1"/>
      <c r="BS3" s="18" t="s">
        <v>6</v>
      </c>
      <c r="BT3" s="18" t="s">
        <v>8</v>
      </c>
    </row>
    <row r="4" spans="2:71" s="1" customFormat="1" ht="24.95" customHeight="1">
      <c r="B4" s="22"/>
      <c r="C4" s="23"/>
      <c r="D4" s="24" t="s">
        <v>9</v>
      </c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1"/>
      <c r="AS4" s="25" t="s">
        <v>10</v>
      </c>
      <c r="BE4" s="26" t="s">
        <v>11</v>
      </c>
      <c r="BS4" s="18" t="s">
        <v>12</v>
      </c>
    </row>
    <row r="5" spans="2:71" s="1" customFormat="1" ht="12" customHeight="1">
      <c r="B5" s="22"/>
      <c r="C5" s="23"/>
      <c r="D5" s="27" t="s">
        <v>13</v>
      </c>
      <c r="E5" s="23"/>
      <c r="F5" s="23"/>
      <c r="G5" s="23"/>
      <c r="H5" s="23"/>
      <c r="I5" s="23"/>
      <c r="J5" s="23"/>
      <c r="K5" s="28" t="s">
        <v>14</v>
      </c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1"/>
      <c r="BE5" s="29" t="s">
        <v>15</v>
      </c>
      <c r="BS5" s="18" t="s">
        <v>6</v>
      </c>
    </row>
    <row r="6" spans="2:71" s="1" customFormat="1" ht="36.95" customHeight="1">
      <c r="B6" s="22"/>
      <c r="C6" s="23"/>
      <c r="D6" s="30" t="s">
        <v>16</v>
      </c>
      <c r="E6" s="23"/>
      <c r="F6" s="23"/>
      <c r="G6" s="23"/>
      <c r="H6" s="23"/>
      <c r="I6" s="23"/>
      <c r="J6" s="23"/>
      <c r="K6" s="31" t="s">
        <v>17</v>
      </c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1"/>
      <c r="BE6" s="32"/>
      <c r="BS6" s="18" t="s">
        <v>6</v>
      </c>
    </row>
    <row r="7" spans="2:71" s="1" customFormat="1" ht="12" customHeight="1">
      <c r="B7" s="22"/>
      <c r="C7" s="23"/>
      <c r="D7" s="33" t="s">
        <v>18</v>
      </c>
      <c r="E7" s="23"/>
      <c r="F7" s="23"/>
      <c r="G7" s="23"/>
      <c r="H7" s="23"/>
      <c r="I7" s="23"/>
      <c r="J7" s="23"/>
      <c r="K7" s="28" t="s">
        <v>19</v>
      </c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33" t="s">
        <v>20</v>
      </c>
      <c r="AL7" s="23"/>
      <c r="AM7" s="23"/>
      <c r="AN7" s="28" t="s">
        <v>19</v>
      </c>
      <c r="AO7" s="23"/>
      <c r="AP7" s="23"/>
      <c r="AQ7" s="23"/>
      <c r="AR7" s="21"/>
      <c r="BE7" s="32"/>
      <c r="BS7" s="18" t="s">
        <v>6</v>
      </c>
    </row>
    <row r="8" spans="2:71" s="1" customFormat="1" ht="12" customHeight="1">
      <c r="B8" s="22"/>
      <c r="C8" s="23"/>
      <c r="D8" s="33" t="s">
        <v>21</v>
      </c>
      <c r="E8" s="23"/>
      <c r="F8" s="23"/>
      <c r="G8" s="23"/>
      <c r="H8" s="23"/>
      <c r="I8" s="23"/>
      <c r="J8" s="23"/>
      <c r="K8" s="28" t="s">
        <v>22</v>
      </c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33" t="s">
        <v>23</v>
      </c>
      <c r="AL8" s="23"/>
      <c r="AM8" s="23"/>
      <c r="AN8" s="34" t="s">
        <v>24</v>
      </c>
      <c r="AO8" s="23"/>
      <c r="AP8" s="23"/>
      <c r="AQ8" s="23"/>
      <c r="AR8" s="21"/>
      <c r="BE8" s="32"/>
      <c r="BS8" s="18" t="s">
        <v>6</v>
      </c>
    </row>
    <row r="9" spans="2:71" s="1" customFormat="1" ht="14.4" customHeight="1">
      <c r="B9" s="22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1"/>
      <c r="BE9" s="32"/>
      <c r="BS9" s="18" t="s">
        <v>6</v>
      </c>
    </row>
    <row r="10" spans="2:71" s="1" customFormat="1" ht="12" customHeight="1">
      <c r="B10" s="22"/>
      <c r="C10" s="23"/>
      <c r="D10" s="33" t="s">
        <v>25</v>
      </c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33" t="s">
        <v>26</v>
      </c>
      <c r="AL10" s="23"/>
      <c r="AM10" s="23"/>
      <c r="AN10" s="28" t="s">
        <v>19</v>
      </c>
      <c r="AO10" s="23"/>
      <c r="AP10" s="23"/>
      <c r="AQ10" s="23"/>
      <c r="AR10" s="21"/>
      <c r="BE10" s="32"/>
      <c r="BS10" s="18" t="s">
        <v>6</v>
      </c>
    </row>
    <row r="11" spans="2:71" s="1" customFormat="1" ht="18.45" customHeight="1">
      <c r="B11" s="22"/>
      <c r="C11" s="23"/>
      <c r="D11" s="23"/>
      <c r="E11" s="28" t="s">
        <v>27</v>
      </c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33" t="s">
        <v>28</v>
      </c>
      <c r="AL11" s="23"/>
      <c r="AM11" s="23"/>
      <c r="AN11" s="28" t="s">
        <v>19</v>
      </c>
      <c r="AO11" s="23"/>
      <c r="AP11" s="23"/>
      <c r="AQ11" s="23"/>
      <c r="AR11" s="21"/>
      <c r="BE11" s="32"/>
      <c r="BS11" s="18" t="s">
        <v>6</v>
      </c>
    </row>
    <row r="12" spans="2:71" s="1" customFormat="1" ht="6.95" customHeight="1">
      <c r="B12" s="22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1"/>
      <c r="BE12" s="32"/>
      <c r="BS12" s="18" t="s">
        <v>6</v>
      </c>
    </row>
    <row r="13" spans="2:71" s="1" customFormat="1" ht="12" customHeight="1">
      <c r="B13" s="22"/>
      <c r="C13" s="23"/>
      <c r="D13" s="33" t="s">
        <v>29</v>
      </c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33" t="s">
        <v>26</v>
      </c>
      <c r="AL13" s="23"/>
      <c r="AM13" s="23"/>
      <c r="AN13" s="35" t="s">
        <v>30</v>
      </c>
      <c r="AO13" s="23"/>
      <c r="AP13" s="23"/>
      <c r="AQ13" s="23"/>
      <c r="AR13" s="21"/>
      <c r="BE13" s="32"/>
      <c r="BS13" s="18" t="s">
        <v>6</v>
      </c>
    </row>
    <row r="14" spans="2:71" ht="12">
      <c r="B14" s="22"/>
      <c r="C14" s="23"/>
      <c r="D14" s="23"/>
      <c r="E14" s="35" t="s">
        <v>30</v>
      </c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3" t="s">
        <v>28</v>
      </c>
      <c r="AL14" s="23"/>
      <c r="AM14" s="23"/>
      <c r="AN14" s="35" t="s">
        <v>30</v>
      </c>
      <c r="AO14" s="23"/>
      <c r="AP14" s="23"/>
      <c r="AQ14" s="23"/>
      <c r="AR14" s="21"/>
      <c r="BE14" s="32"/>
      <c r="BS14" s="18" t="s">
        <v>6</v>
      </c>
    </row>
    <row r="15" spans="2:71" s="1" customFormat="1" ht="6.95" customHeight="1">
      <c r="B15" s="22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1"/>
      <c r="BE15" s="32"/>
      <c r="BS15" s="18" t="s">
        <v>4</v>
      </c>
    </row>
    <row r="16" spans="2:71" s="1" customFormat="1" ht="12" customHeight="1">
      <c r="B16" s="22"/>
      <c r="C16" s="23"/>
      <c r="D16" s="33" t="s">
        <v>31</v>
      </c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33" t="s">
        <v>26</v>
      </c>
      <c r="AL16" s="23"/>
      <c r="AM16" s="23"/>
      <c r="AN16" s="28" t="s">
        <v>19</v>
      </c>
      <c r="AO16" s="23"/>
      <c r="AP16" s="23"/>
      <c r="AQ16" s="23"/>
      <c r="AR16" s="21"/>
      <c r="BE16" s="32"/>
      <c r="BS16" s="18" t="s">
        <v>4</v>
      </c>
    </row>
    <row r="17" spans="2:71" s="1" customFormat="1" ht="18.45" customHeight="1">
      <c r="B17" s="22"/>
      <c r="C17" s="23"/>
      <c r="D17" s="23"/>
      <c r="E17" s="28" t="s">
        <v>32</v>
      </c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33" t="s">
        <v>28</v>
      </c>
      <c r="AL17" s="23"/>
      <c r="AM17" s="23"/>
      <c r="AN17" s="28" t="s">
        <v>19</v>
      </c>
      <c r="AO17" s="23"/>
      <c r="AP17" s="23"/>
      <c r="AQ17" s="23"/>
      <c r="AR17" s="21"/>
      <c r="BE17" s="32"/>
      <c r="BS17" s="18" t="s">
        <v>33</v>
      </c>
    </row>
    <row r="18" spans="2:71" s="1" customFormat="1" ht="6.95" customHeight="1">
      <c r="B18" s="2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1"/>
      <c r="BE18" s="32"/>
      <c r="BS18" s="18" t="s">
        <v>6</v>
      </c>
    </row>
    <row r="19" spans="2:71" s="1" customFormat="1" ht="12" customHeight="1">
      <c r="B19" s="22"/>
      <c r="C19" s="23"/>
      <c r="D19" s="33" t="s">
        <v>34</v>
      </c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33" t="s">
        <v>26</v>
      </c>
      <c r="AL19" s="23"/>
      <c r="AM19" s="23"/>
      <c r="AN19" s="28" t="s">
        <v>19</v>
      </c>
      <c r="AO19" s="23"/>
      <c r="AP19" s="23"/>
      <c r="AQ19" s="23"/>
      <c r="AR19" s="21"/>
      <c r="BE19" s="32"/>
      <c r="BS19" s="18" t="s">
        <v>6</v>
      </c>
    </row>
    <row r="20" spans="2:71" s="1" customFormat="1" ht="18.45" customHeight="1">
      <c r="B20" s="22"/>
      <c r="C20" s="23"/>
      <c r="D20" s="23"/>
      <c r="E20" s="28" t="s">
        <v>35</v>
      </c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33" t="s">
        <v>28</v>
      </c>
      <c r="AL20" s="23"/>
      <c r="AM20" s="23"/>
      <c r="AN20" s="28" t="s">
        <v>19</v>
      </c>
      <c r="AO20" s="23"/>
      <c r="AP20" s="23"/>
      <c r="AQ20" s="23"/>
      <c r="AR20" s="21"/>
      <c r="BE20" s="32"/>
      <c r="BS20" s="18" t="s">
        <v>4</v>
      </c>
    </row>
    <row r="21" spans="2:57" s="1" customFormat="1" ht="6.95" customHeight="1">
      <c r="B21" s="22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1"/>
      <c r="BE21" s="32"/>
    </row>
    <row r="22" spans="2:57" s="1" customFormat="1" ht="12" customHeight="1">
      <c r="B22" s="22"/>
      <c r="C22" s="23"/>
      <c r="D22" s="33" t="s">
        <v>36</v>
      </c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1"/>
      <c r="BE22" s="32"/>
    </row>
    <row r="23" spans="2:57" s="1" customFormat="1" ht="72" customHeight="1">
      <c r="B23" s="22"/>
      <c r="C23" s="23"/>
      <c r="D23" s="23"/>
      <c r="E23" s="37" t="s">
        <v>37</v>
      </c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23"/>
      <c r="AP23" s="23"/>
      <c r="AQ23" s="23"/>
      <c r="AR23" s="21"/>
      <c r="BE23" s="32"/>
    </row>
    <row r="24" spans="2:57" s="1" customFormat="1" ht="6.95" customHeight="1">
      <c r="B24" s="22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1"/>
      <c r="BE24" s="32"/>
    </row>
    <row r="25" spans="2:57" s="1" customFormat="1" ht="6.95" customHeight="1">
      <c r="B25" s="22"/>
      <c r="C25" s="23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23"/>
      <c r="AQ25" s="23"/>
      <c r="AR25" s="21"/>
      <c r="BE25" s="32"/>
    </row>
    <row r="26" spans="1:57" s="2" customFormat="1" ht="25.9" customHeight="1">
      <c r="A26" s="39"/>
      <c r="B26" s="40"/>
      <c r="C26" s="41"/>
      <c r="D26" s="42" t="s">
        <v>38</v>
      </c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4">
        <f>ROUND(AG54,2)</f>
        <v>0</v>
      </c>
      <c r="AL26" s="43"/>
      <c r="AM26" s="43"/>
      <c r="AN26" s="43"/>
      <c r="AO26" s="43"/>
      <c r="AP26" s="41"/>
      <c r="AQ26" s="41"/>
      <c r="AR26" s="45"/>
      <c r="BE26" s="32"/>
    </row>
    <row r="27" spans="1:57" s="2" customFormat="1" ht="6.95" customHeight="1">
      <c r="A27" s="39"/>
      <c r="B27" s="40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5"/>
      <c r="BE27" s="32"/>
    </row>
    <row r="28" spans="1:57" s="2" customFormat="1" ht="12">
      <c r="A28" s="39"/>
      <c r="B28" s="40"/>
      <c r="C28" s="41"/>
      <c r="D28" s="41"/>
      <c r="E28" s="41"/>
      <c r="F28" s="41"/>
      <c r="G28" s="41"/>
      <c r="H28" s="41"/>
      <c r="I28" s="41"/>
      <c r="J28" s="41"/>
      <c r="K28" s="41"/>
      <c r="L28" s="46" t="s">
        <v>39</v>
      </c>
      <c r="M28" s="46"/>
      <c r="N28" s="46"/>
      <c r="O28" s="46"/>
      <c r="P28" s="46"/>
      <c r="Q28" s="41"/>
      <c r="R28" s="41"/>
      <c r="S28" s="41"/>
      <c r="T28" s="41"/>
      <c r="U28" s="41"/>
      <c r="V28" s="41"/>
      <c r="W28" s="46" t="s">
        <v>40</v>
      </c>
      <c r="X28" s="46"/>
      <c r="Y28" s="46"/>
      <c r="Z28" s="46"/>
      <c r="AA28" s="46"/>
      <c r="AB28" s="46"/>
      <c r="AC28" s="46"/>
      <c r="AD28" s="46"/>
      <c r="AE28" s="46"/>
      <c r="AF28" s="41"/>
      <c r="AG28" s="41"/>
      <c r="AH28" s="41"/>
      <c r="AI28" s="41"/>
      <c r="AJ28" s="41"/>
      <c r="AK28" s="46" t="s">
        <v>41</v>
      </c>
      <c r="AL28" s="46"/>
      <c r="AM28" s="46"/>
      <c r="AN28" s="46"/>
      <c r="AO28" s="46"/>
      <c r="AP28" s="41"/>
      <c r="AQ28" s="41"/>
      <c r="AR28" s="45"/>
      <c r="BE28" s="32"/>
    </row>
    <row r="29" spans="1:57" s="3" customFormat="1" ht="14.4" customHeight="1">
      <c r="A29" s="3"/>
      <c r="B29" s="47"/>
      <c r="C29" s="48"/>
      <c r="D29" s="33" t="s">
        <v>42</v>
      </c>
      <c r="E29" s="48"/>
      <c r="F29" s="33" t="s">
        <v>43</v>
      </c>
      <c r="G29" s="48"/>
      <c r="H29" s="48"/>
      <c r="I29" s="48"/>
      <c r="J29" s="48"/>
      <c r="K29" s="48"/>
      <c r="L29" s="49">
        <v>0.21</v>
      </c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50">
        <f>ROUND(AZ54,2)</f>
        <v>0</v>
      </c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50">
        <f>ROUND(AV54,2)</f>
        <v>0</v>
      </c>
      <c r="AL29" s="48"/>
      <c r="AM29" s="48"/>
      <c r="AN29" s="48"/>
      <c r="AO29" s="48"/>
      <c r="AP29" s="48"/>
      <c r="AQ29" s="48"/>
      <c r="AR29" s="51"/>
      <c r="BE29" s="52"/>
    </row>
    <row r="30" spans="1:57" s="3" customFormat="1" ht="14.4" customHeight="1">
      <c r="A30" s="3"/>
      <c r="B30" s="47"/>
      <c r="C30" s="48"/>
      <c r="D30" s="48"/>
      <c r="E30" s="48"/>
      <c r="F30" s="33" t="s">
        <v>44</v>
      </c>
      <c r="G30" s="48"/>
      <c r="H30" s="48"/>
      <c r="I30" s="48"/>
      <c r="J30" s="48"/>
      <c r="K30" s="48"/>
      <c r="L30" s="49">
        <v>0.15</v>
      </c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50">
        <f>ROUND(BA54,2)</f>
        <v>0</v>
      </c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50">
        <f>ROUND(AW54,2)</f>
        <v>0</v>
      </c>
      <c r="AL30" s="48"/>
      <c r="AM30" s="48"/>
      <c r="AN30" s="48"/>
      <c r="AO30" s="48"/>
      <c r="AP30" s="48"/>
      <c r="AQ30" s="48"/>
      <c r="AR30" s="51"/>
      <c r="BE30" s="52"/>
    </row>
    <row r="31" spans="1:57" s="3" customFormat="1" ht="14.4" customHeight="1" hidden="1">
      <c r="A31" s="3"/>
      <c r="B31" s="47"/>
      <c r="C31" s="48"/>
      <c r="D31" s="48"/>
      <c r="E31" s="48"/>
      <c r="F31" s="33" t="s">
        <v>45</v>
      </c>
      <c r="G31" s="48"/>
      <c r="H31" s="48"/>
      <c r="I31" s="48"/>
      <c r="J31" s="48"/>
      <c r="K31" s="48"/>
      <c r="L31" s="49">
        <v>0.21</v>
      </c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50">
        <f>ROUND(BB54,2)</f>
        <v>0</v>
      </c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50">
        <v>0</v>
      </c>
      <c r="AL31" s="48"/>
      <c r="AM31" s="48"/>
      <c r="AN31" s="48"/>
      <c r="AO31" s="48"/>
      <c r="AP31" s="48"/>
      <c r="AQ31" s="48"/>
      <c r="AR31" s="51"/>
      <c r="BE31" s="52"/>
    </row>
    <row r="32" spans="1:57" s="3" customFormat="1" ht="14.4" customHeight="1" hidden="1">
      <c r="A32" s="3"/>
      <c r="B32" s="47"/>
      <c r="C32" s="48"/>
      <c r="D32" s="48"/>
      <c r="E32" s="48"/>
      <c r="F32" s="33" t="s">
        <v>46</v>
      </c>
      <c r="G32" s="48"/>
      <c r="H32" s="48"/>
      <c r="I32" s="48"/>
      <c r="J32" s="48"/>
      <c r="K32" s="48"/>
      <c r="L32" s="49">
        <v>0.15</v>
      </c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50">
        <f>ROUND(BC54,2)</f>
        <v>0</v>
      </c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50">
        <v>0</v>
      </c>
      <c r="AL32" s="48"/>
      <c r="AM32" s="48"/>
      <c r="AN32" s="48"/>
      <c r="AO32" s="48"/>
      <c r="AP32" s="48"/>
      <c r="AQ32" s="48"/>
      <c r="AR32" s="51"/>
      <c r="BE32" s="52"/>
    </row>
    <row r="33" spans="1:57" s="3" customFormat="1" ht="14.4" customHeight="1" hidden="1">
      <c r="A33" s="3"/>
      <c r="B33" s="47"/>
      <c r="C33" s="48"/>
      <c r="D33" s="48"/>
      <c r="E33" s="48"/>
      <c r="F33" s="33" t="s">
        <v>47</v>
      </c>
      <c r="G33" s="48"/>
      <c r="H33" s="48"/>
      <c r="I33" s="48"/>
      <c r="J33" s="48"/>
      <c r="K33" s="48"/>
      <c r="L33" s="49">
        <v>0</v>
      </c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50">
        <f>ROUND(BD54,2)</f>
        <v>0</v>
      </c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50">
        <v>0</v>
      </c>
      <c r="AL33" s="48"/>
      <c r="AM33" s="48"/>
      <c r="AN33" s="48"/>
      <c r="AO33" s="48"/>
      <c r="AP33" s="48"/>
      <c r="AQ33" s="48"/>
      <c r="AR33" s="51"/>
      <c r="BE33" s="3"/>
    </row>
    <row r="34" spans="1:57" s="2" customFormat="1" ht="6.95" customHeight="1">
      <c r="A34" s="39"/>
      <c r="B34" s="40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5"/>
      <c r="BE34" s="39"/>
    </row>
    <row r="35" spans="1:57" s="2" customFormat="1" ht="25.9" customHeight="1">
      <c r="A35" s="39"/>
      <c r="B35" s="40"/>
      <c r="C35" s="53"/>
      <c r="D35" s="54" t="s">
        <v>48</v>
      </c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6" t="s">
        <v>49</v>
      </c>
      <c r="U35" s="55"/>
      <c r="V35" s="55"/>
      <c r="W35" s="55"/>
      <c r="X35" s="57" t="s">
        <v>50</v>
      </c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8">
        <f>SUM(AK26:AK33)</f>
        <v>0</v>
      </c>
      <c r="AL35" s="55"/>
      <c r="AM35" s="55"/>
      <c r="AN35" s="55"/>
      <c r="AO35" s="59"/>
      <c r="AP35" s="53"/>
      <c r="AQ35" s="53"/>
      <c r="AR35" s="45"/>
      <c r="BE35" s="39"/>
    </row>
    <row r="36" spans="1:57" s="2" customFormat="1" ht="6.95" customHeight="1">
      <c r="A36" s="39"/>
      <c r="B36" s="40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5"/>
      <c r="BE36" s="39"/>
    </row>
    <row r="37" spans="1:57" s="2" customFormat="1" ht="6.95" customHeight="1">
      <c r="A37" s="39"/>
      <c r="B37" s="60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  <c r="AP37" s="61"/>
      <c r="AQ37" s="61"/>
      <c r="AR37" s="45"/>
      <c r="BE37" s="39"/>
    </row>
    <row r="41" spans="1:57" s="2" customFormat="1" ht="6.95" customHeight="1">
      <c r="A41" s="39"/>
      <c r="B41" s="62"/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45"/>
      <c r="BE41" s="39"/>
    </row>
    <row r="42" spans="1:57" s="2" customFormat="1" ht="24.95" customHeight="1">
      <c r="A42" s="39"/>
      <c r="B42" s="40"/>
      <c r="C42" s="24" t="s">
        <v>51</v>
      </c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F42" s="41"/>
      <c r="AG42" s="41"/>
      <c r="AH42" s="41"/>
      <c r="AI42" s="41"/>
      <c r="AJ42" s="41"/>
      <c r="AK42" s="41"/>
      <c r="AL42" s="41"/>
      <c r="AM42" s="41"/>
      <c r="AN42" s="41"/>
      <c r="AO42" s="41"/>
      <c r="AP42" s="41"/>
      <c r="AQ42" s="41"/>
      <c r="AR42" s="45"/>
      <c r="BE42" s="39"/>
    </row>
    <row r="43" spans="1:57" s="2" customFormat="1" ht="6.95" customHeight="1">
      <c r="A43" s="39"/>
      <c r="B43" s="40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  <c r="AF43" s="41"/>
      <c r="AG43" s="41"/>
      <c r="AH43" s="41"/>
      <c r="AI43" s="41"/>
      <c r="AJ43" s="41"/>
      <c r="AK43" s="41"/>
      <c r="AL43" s="41"/>
      <c r="AM43" s="41"/>
      <c r="AN43" s="41"/>
      <c r="AO43" s="41"/>
      <c r="AP43" s="41"/>
      <c r="AQ43" s="41"/>
      <c r="AR43" s="45"/>
      <c r="BE43" s="39"/>
    </row>
    <row r="44" spans="1:57" s="4" customFormat="1" ht="12" customHeight="1">
      <c r="A44" s="4"/>
      <c r="B44" s="64"/>
      <c r="C44" s="33" t="s">
        <v>13</v>
      </c>
      <c r="D44" s="65"/>
      <c r="E44" s="65"/>
      <c r="F44" s="65"/>
      <c r="G44" s="65"/>
      <c r="H44" s="65"/>
      <c r="I44" s="65"/>
      <c r="J44" s="65"/>
      <c r="K44" s="65"/>
      <c r="L44" s="65" t="str">
        <f>K5</f>
        <v>1-JIZERSKY-POTOK</v>
      </c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65"/>
      <c r="AB44" s="65"/>
      <c r="AC44" s="65"/>
      <c r="AD44" s="65"/>
      <c r="AE44" s="65"/>
      <c r="AF44" s="65"/>
      <c r="AG44" s="65"/>
      <c r="AH44" s="65"/>
      <c r="AI44" s="65"/>
      <c r="AJ44" s="65"/>
      <c r="AK44" s="65"/>
      <c r="AL44" s="65"/>
      <c r="AM44" s="65"/>
      <c r="AN44" s="65"/>
      <c r="AO44" s="65"/>
      <c r="AP44" s="65"/>
      <c r="AQ44" s="65"/>
      <c r="AR44" s="66"/>
      <c r="BE44" s="4"/>
    </row>
    <row r="45" spans="1:57" s="5" customFormat="1" ht="36.95" customHeight="1">
      <c r="A45" s="5"/>
      <c r="B45" s="67"/>
      <c r="C45" s="68" t="s">
        <v>16</v>
      </c>
      <c r="D45" s="69"/>
      <c r="E45" s="69"/>
      <c r="F45" s="69"/>
      <c r="G45" s="69"/>
      <c r="H45" s="69"/>
      <c r="I45" s="69"/>
      <c r="J45" s="69"/>
      <c r="K45" s="69"/>
      <c r="L45" s="70" t="str">
        <f>K6</f>
        <v>JIZERSKÝ POTOK 1, PŘELOŽKA ZAKRYTÉHO KORYTA V AREÁLU WEREA s.r.o.</v>
      </c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  <c r="AB45" s="69"/>
      <c r="AC45" s="69"/>
      <c r="AD45" s="69"/>
      <c r="AE45" s="69"/>
      <c r="AF45" s="69"/>
      <c r="AG45" s="69"/>
      <c r="AH45" s="69"/>
      <c r="AI45" s="69"/>
      <c r="AJ45" s="69"/>
      <c r="AK45" s="69"/>
      <c r="AL45" s="69"/>
      <c r="AM45" s="69"/>
      <c r="AN45" s="69"/>
      <c r="AO45" s="69"/>
      <c r="AP45" s="69"/>
      <c r="AQ45" s="69"/>
      <c r="AR45" s="71"/>
      <c r="BE45" s="5"/>
    </row>
    <row r="46" spans="1:57" s="2" customFormat="1" ht="6.95" customHeight="1">
      <c r="A46" s="39"/>
      <c r="B46" s="40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  <c r="AJ46" s="41"/>
      <c r="AK46" s="41"/>
      <c r="AL46" s="41"/>
      <c r="AM46" s="41"/>
      <c r="AN46" s="41"/>
      <c r="AO46" s="41"/>
      <c r="AP46" s="41"/>
      <c r="AQ46" s="41"/>
      <c r="AR46" s="45"/>
      <c r="BE46" s="39"/>
    </row>
    <row r="47" spans="1:57" s="2" customFormat="1" ht="12" customHeight="1">
      <c r="A47" s="39"/>
      <c r="B47" s="40"/>
      <c r="C47" s="33" t="s">
        <v>21</v>
      </c>
      <c r="D47" s="41"/>
      <c r="E47" s="41"/>
      <c r="F47" s="41"/>
      <c r="G47" s="41"/>
      <c r="H47" s="41"/>
      <c r="I47" s="41"/>
      <c r="J47" s="41"/>
      <c r="K47" s="41"/>
      <c r="L47" s="72" t="str">
        <f>IF(K8="","",K8)</f>
        <v>AREÁL WEREA</v>
      </c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33" t="s">
        <v>23</v>
      </c>
      <c r="AJ47" s="41"/>
      <c r="AK47" s="41"/>
      <c r="AL47" s="41"/>
      <c r="AM47" s="73" t="str">
        <f>IF(AN8="","",AN8)</f>
        <v>23. 2. 2023</v>
      </c>
      <c r="AN47" s="73"/>
      <c r="AO47" s="41"/>
      <c r="AP47" s="41"/>
      <c r="AQ47" s="41"/>
      <c r="AR47" s="45"/>
      <c r="BE47" s="39"/>
    </row>
    <row r="48" spans="1:57" s="2" customFormat="1" ht="6.95" customHeight="1">
      <c r="A48" s="39"/>
      <c r="B48" s="40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  <c r="AF48" s="41"/>
      <c r="AG48" s="41"/>
      <c r="AH48" s="41"/>
      <c r="AI48" s="41"/>
      <c r="AJ48" s="41"/>
      <c r="AK48" s="41"/>
      <c r="AL48" s="41"/>
      <c r="AM48" s="41"/>
      <c r="AN48" s="41"/>
      <c r="AO48" s="41"/>
      <c r="AP48" s="41"/>
      <c r="AQ48" s="41"/>
      <c r="AR48" s="45"/>
      <c r="BE48" s="39"/>
    </row>
    <row r="49" spans="1:57" s="2" customFormat="1" ht="15.15" customHeight="1">
      <c r="A49" s="39"/>
      <c r="B49" s="40"/>
      <c r="C49" s="33" t="s">
        <v>25</v>
      </c>
      <c r="D49" s="41"/>
      <c r="E49" s="41"/>
      <c r="F49" s="41"/>
      <c r="G49" s="41"/>
      <c r="H49" s="41"/>
      <c r="I49" s="41"/>
      <c r="J49" s="41"/>
      <c r="K49" s="41"/>
      <c r="L49" s="65" t="str">
        <f>IF(E11="","",E11)</f>
        <v>STATUTÁRNÍ MĚSTO LIBEREC</v>
      </c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1"/>
      <c r="AI49" s="33" t="s">
        <v>31</v>
      </c>
      <c r="AJ49" s="41"/>
      <c r="AK49" s="41"/>
      <c r="AL49" s="41"/>
      <c r="AM49" s="74" t="str">
        <f>IF(E17="","",E17)</f>
        <v>ATELIER VH s.r.o.</v>
      </c>
      <c r="AN49" s="65"/>
      <c r="AO49" s="65"/>
      <c r="AP49" s="65"/>
      <c r="AQ49" s="41"/>
      <c r="AR49" s="45"/>
      <c r="AS49" s="75" t="s">
        <v>52</v>
      </c>
      <c r="AT49" s="76"/>
      <c r="AU49" s="77"/>
      <c r="AV49" s="77"/>
      <c r="AW49" s="77"/>
      <c r="AX49" s="77"/>
      <c r="AY49" s="77"/>
      <c r="AZ49" s="77"/>
      <c r="BA49" s="77"/>
      <c r="BB49" s="77"/>
      <c r="BC49" s="77"/>
      <c r="BD49" s="78"/>
      <c r="BE49" s="39"/>
    </row>
    <row r="50" spans="1:57" s="2" customFormat="1" ht="15.15" customHeight="1">
      <c r="A50" s="39"/>
      <c r="B50" s="40"/>
      <c r="C50" s="33" t="s">
        <v>29</v>
      </c>
      <c r="D50" s="41"/>
      <c r="E50" s="41"/>
      <c r="F50" s="41"/>
      <c r="G50" s="41"/>
      <c r="H50" s="41"/>
      <c r="I50" s="41"/>
      <c r="J50" s="41"/>
      <c r="K50" s="41"/>
      <c r="L50" s="65" t="str">
        <f>IF(E14="Vyplň údaj","",E14)</f>
        <v/>
      </c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  <c r="AF50" s="41"/>
      <c r="AG50" s="41"/>
      <c r="AH50" s="41"/>
      <c r="AI50" s="33" t="s">
        <v>34</v>
      </c>
      <c r="AJ50" s="41"/>
      <c r="AK50" s="41"/>
      <c r="AL50" s="41"/>
      <c r="AM50" s="74" t="str">
        <f>IF(E20="","",E20)</f>
        <v>Jaroslav VALENTA</v>
      </c>
      <c r="AN50" s="65"/>
      <c r="AO50" s="65"/>
      <c r="AP50" s="65"/>
      <c r="AQ50" s="41"/>
      <c r="AR50" s="45"/>
      <c r="AS50" s="79"/>
      <c r="AT50" s="80"/>
      <c r="AU50" s="81"/>
      <c r="AV50" s="81"/>
      <c r="AW50" s="81"/>
      <c r="AX50" s="81"/>
      <c r="AY50" s="81"/>
      <c r="AZ50" s="81"/>
      <c r="BA50" s="81"/>
      <c r="BB50" s="81"/>
      <c r="BC50" s="81"/>
      <c r="BD50" s="82"/>
      <c r="BE50" s="39"/>
    </row>
    <row r="51" spans="1:57" s="2" customFormat="1" ht="10.8" customHeight="1">
      <c r="A51" s="39"/>
      <c r="B51" s="40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  <c r="AF51" s="41"/>
      <c r="AG51" s="41"/>
      <c r="AH51" s="41"/>
      <c r="AI51" s="41"/>
      <c r="AJ51" s="41"/>
      <c r="AK51" s="41"/>
      <c r="AL51" s="41"/>
      <c r="AM51" s="41"/>
      <c r="AN51" s="41"/>
      <c r="AO51" s="41"/>
      <c r="AP51" s="41"/>
      <c r="AQ51" s="41"/>
      <c r="AR51" s="45"/>
      <c r="AS51" s="83"/>
      <c r="AT51" s="84"/>
      <c r="AU51" s="85"/>
      <c r="AV51" s="85"/>
      <c r="AW51" s="85"/>
      <c r="AX51" s="85"/>
      <c r="AY51" s="85"/>
      <c r="AZ51" s="85"/>
      <c r="BA51" s="85"/>
      <c r="BB51" s="85"/>
      <c r="BC51" s="85"/>
      <c r="BD51" s="86"/>
      <c r="BE51" s="39"/>
    </row>
    <row r="52" spans="1:57" s="2" customFormat="1" ht="29.25" customHeight="1">
      <c r="A52" s="39"/>
      <c r="B52" s="40"/>
      <c r="C52" s="87" t="s">
        <v>53</v>
      </c>
      <c r="D52" s="88"/>
      <c r="E52" s="88"/>
      <c r="F52" s="88"/>
      <c r="G52" s="88"/>
      <c r="H52" s="89"/>
      <c r="I52" s="90" t="s">
        <v>54</v>
      </c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  <c r="AA52" s="88"/>
      <c r="AB52" s="88"/>
      <c r="AC52" s="88"/>
      <c r="AD52" s="88"/>
      <c r="AE52" s="88"/>
      <c r="AF52" s="88"/>
      <c r="AG52" s="91" t="s">
        <v>55</v>
      </c>
      <c r="AH52" s="88"/>
      <c r="AI52" s="88"/>
      <c r="AJ52" s="88"/>
      <c r="AK52" s="88"/>
      <c r="AL52" s="88"/>
      <c r="AM52" s="88"/>
      <c r="AN52" s="90" t="s">
        <v>56</v>
      </c>
      <c r="AO52" s="88"/>
      <c r="AP52" s="88"/>
      <c r="AQ52" s="92" t="s">
        <v>57</v>
      </c>
      <c r="AR52" s="45"/>
      <c r="AS52" s="93" t="s">
        <v>58</v>
      </c>
      <c r="AT52" s="94" t="s">
        <v>59</v>
      </c>
      <c r="AU52" s="94" t="s">
        <v>60</v>
      </c>
      <c r="AV52" s="94" t="s">
        <v>61</v>
      </c>
      <c r="AW52" s="94" t="s">
        <v>62</v>
      </c>
      <c r="AX52" s="94" t="s">
        <v>63</v>
      </c>
      <c r="AY52" s="94" t="s">
        <v>64</v>
      </c>
      <c r="AZ52" s="94" t="s">
        <v>65</v>
      </c>
      <c r="BA52" s="94" t="s">
        <v>66</v>
      </c>
      <c r="BB52" s="94" t="s">
        <v>67</v>
      </c>
      <c r="BC52" s="94" t="s">
        <v>68</v>
      </c>
      <c r="BD52" s="95" t="s">
        <v>69</v>
      </c>
      <c r="BE52" s="39"/>
    </row>
    <row r="53" spans="1:57" s="2" customFormat="1" ht="10.8" customHeight="1">
      <c r="A53" s="39"/>
      <c r="B53" s="40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1"/>
      <c r="AQ53" s="41"/>
      <c r="AR53" s="45"/>
      <c r="AS53" s="96"/>
      <c r="AT53" s="97"/>
      <c r="AU53" s="97"/>
      <c r="AV53" s="97"/>
      <c r="AW53" s="97"/>
      <c r="AX53" s="97"/>
      <c r="AY53" s="97"/>
      <c r="AZ53" s="97"/>
      <c r="BA53" s="97"/>
      <c r="BB53" s="97"/>
      <c r="BC53" s="97"/>
      <c r="BD53" s="98"/>
      <c r="BE53" s="39"/>
    </row>
    <row r="54" spans="1:90" s="6" customFormat="1" ht="32.4" customHeight="1">
      <c r="A54" s="6"/>
      <c r="B54" s="99"/>
      <c r="C54" s="100" t="s">
        <v>70</v>
      </c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  <c r="P54" s="101"/>
      <c r="Q54" s="101"/>
      <c r="R54" s="101"/>
      <c r="S54" s="101"/>
      <c r="T54" s="101"/>
      <c r="U54" s="101"/>
      <c r="V54" s="101"/>
      <c r="W54" s="101"/>
      <c r="X54" s="101"/>
      <c r="Y54" s="101"/>
      <c r="Z54" s="101"/>
      <c r="AA54" s="101"/>
      <c r="AB54" s="101"/>
      <c r="AC54" s="101"/>
      <c r="AD54" s="101"/>
      <c r="AE54" s="101"/>
      <c r="AF54" s="101"/>
      <c r="AG54" s="102">
        <f>ROUND(AG55,2)</f>
        <v>0</v>
      </c>
      <c r="AH54" s="102"/>
      <c r="AI54" s="102"/>
      <c r="AJ54" s="102"/>
      <c r="AK54" s="102"/>
      <c r="AL54" s="102"/>
      <c r="AM54" s="102"/>
      <c r="AN54" s="103">
        <f>SUM(AG54,AT54)</f>
        <v>0</v>
      </c>
      <c r="AO54" s="103"/>
      <c r="AP54" s="103"/>
      <c r="AQ54" s="104" t="s">
        <v>19</v>
      </c>
      <c r="AR54" s="105"/>
      <c r="AS54" s="106">
        <f>ROUND(AS55,2)</f>
        <v>0</v>
      </c>
      <c r="AT54" s="107">
        <f>ROUND(SUM(AV54:AW54),2)</f>
        <v>0</v>
      </c>
      <c r="AU54" s="108">
        <f>ROUND(AU55,5)</f>
        <v>0</v>
      </c>
      <c r="AV54" s="107">
        <f>ROUND(AZ54*L29,2)</f>
        <v>0</v>
      </c>
      <c r="AW54" s="107">
        <f>ROUND(BA54*L30,2)</f>
        <v>0</v>
      </c>
      <c r="AX54" s="107">
        <f>ROUND(BB54*L29,2)</f>
        <v>0</v>
      </c>
      <c r="AY54" s="107">
        <f>ROUND(BC54*L30,2)</f>
        <v>0</v>
      </c>
      <c r="AZ54" s="107">
        <f>ROUND(AZ55,2)</f>
        <v>0</v>
      </c>
      <c r="BA54" s="107">
        <f>ROUND(BA55,2)</f>
        <v>0</v>
      </c>
      <c r="BB54" s="107">
        <f>ROUND(BB55,2)</f>
        <v>0</v>
      </c>
      <c r="BC54" s="107">
        <f>ROUND(BC55,2)</f>
        <v>0</v>
      </c>
      <c r="BD54" s="109">
        <f>ROUND(BD55,2)</f>
        <v>0</v>
      </c>
      <c r="BE54" s="6"/>
      <c r="BS54" s="110" t="s">
        <v>71</v>
      </c>
      <c r="BT54" s="110" t="s">
        <v>72</v>
      </c>
      <c r="BV54" s="110" t="s">
        <v>73</v>
      </c>
      <c r="BW54" s="110" t="s">
        <v>5</v>
      </c>
      <c r="BX54" s="110" t="s">
        <v>74</v>
      </c>
      <c r="CL54" s="110" t="s">
        <v>19</v>
      </c>
    </row>
    <row r="55" spans="1:90" s="7" customFormat="1" ht="50.25" customHeight="1">
      <c r="A55" s="111" t="s">
        <v>75</v>
      </c>
      <c r="B55" s="112"/>
      <c r="C55" s="113"/>
      <c r="D55" s="114" t="s">
        <v>14</v>
      </c>
      <c r="E55" s="114"/>
      <c r="F55" s="114"/>
      <c r="G55" s="114"/>
      <c r="H55" s="114"/>
      <c r="I55" s="115"/>
      <c r="J55" s="114" t="s">
        <v>17</v>
      </c>
      <c r="K55" s="114"/>
      <c r="L55" s="114"/>
      <c r="M55" s="114"/>
      <c r="N55" s="114"/>
      <c r="O55" s="114"/>
      <c r="P55" s="114"/>
      <c r="Q55" s="114"/>
      <c r="R55" s="114"/>
      <c r="S55" s="114"/>
      <c r="T55" s="114"/>
      <c r="U55" s="114"/>
      <c r="V55" s="114"/>
      <c r="W55" s="114"/>
      <c r="X55" s="114"/>
      <c r="Y55" s="114"/>
      <c r="Z55" s="114"/>
      <c r="AA55" s="114"/>
      <c r="AB55" s="114"/>
      <c r="AC55" s="114"/>
      <c r="AD55" s="114"/>
      <c r="AE55" s="114"/>
      <c r="AF55" s="114"/>
      <c r="AG55" s="116">
        <f>'1-JIZERSKY-POTOK - JIZERS...'!J28</f>
        <v>0</v>
      </c>
      <c r="AH55" s="115"/>
      <c r="AI55" s="115"/>
      <c r="AJ55" s="115"/>
      <c r="AK55" s="115"/>
      <c r="AL55" s="115"/>
      <c r="AM55" s="115"/>
      <c r="AN55" s="116">
        <f>SUM(AG55,AT55)</f>
        <v>0</v>
      </c>
      <c r="AO55" s="115"/>
      <c r="AP55" s="115"/>
      <c r="AQ55" s="117" t="s">
        <v>76</v>
      </c>
      <c r="AR55" s="118"/>
      <c r="AS55" s="119">
        <v>0</v>
      </c>
      <c r="AT55" s="120">
        <f>ROUND(SUM(AV55:AW55),2)</f>
        <v>0</v>
      </c>
      <c r="AU55" s="121">
        <f>'1-JIZERSKY-POTOK - JIZERS...'!P89</f>
        <v>0</v>
      </c>
      <c r="AV55" s="120">
        <f>'1-JIZERSKY-POTOK - JIZERS...'!J31</f>
        <v>0</v>
      </c>
      <c r="AW55" s="120">
        <f>'1-JIZERSKY-POTOK - JIZERS...'!J32</f>
        <v>0</v>
      </c>
      <c r="AX55" s="120">
        <f>'1-JIZERSKY-POTOK - JIZERS...'!J33</f>
        <v>0</v>
      </c>
      <c r="AY55" s="120">
        <f>'1-JIZERSKY-POTOK - JIZERS...'!J34</f>
        <v>0</v>
      </c>
      <c r="AZ55" s="120">
        <f>'1-JIZERSKY-POTOK - JIZERS...'!F31</f>
        <v>0</v>
      </c>
      <c r="BA55" s="120">
        <f>'1-JIZERSKY-POTOK - JIZERS...'!F32</f>
        <v>0</v>
      </c>
      <c r="BB55" s="120">
        <f>'1-JIZERSKY-POTOK - JIZERS...'!F33</f>
        <v>0</v>
      </c>
      <c r="BC55" s="120">
        <f>'1-JIZERSKY-POTOK - JIZERS...'!F34</f>
        <v>0</v>
      </c>
      <c r="BD55" s="122">
        <f>'1-JIZERSKY-POTOK - JIZERS...'!F35</f>
        <v>0</v>
      </c>
      <c r="BE55" s="7"/>
      <c r="BT55" s="123" t="s">
        <v>77</v>
      </c>
      <c r="BU55" s="123" t="s">
        <v>78</v>
      </c>
      <c r="BV55" s="123" t="s">
        <v>73</v>
      </c>
      <c r="BW55" s="123" t="s">
        <v>5</v>
      </c>
      <c r="BX55" s="123" t="s">
        <v>74</v>
      </c>
      <c r="CL55" s="123" t="s">
        <v>19</v>
      </c>
    </row>
    <row r="56" spans="1:57" s="2" customFormat="1" ht="30" customHeight="1">
      <c r="A56" s="39"/>
      <c r="B56" s="40"/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  <c r="AF56" s="41"/>
      <c r="AG56" s="41"/>
      <c r="AH56" s="41"/>
      <c r="AI56" s="41"/>
      <c r="AJ56" s="41"/>
      <c r="AK56" s="41"/>
      <c r="AL56" s="41"/>
      <c r="AM56" s="41"/>
      <c r="AN56" s="41"/>
      <c r="AO56" s="41"/>
      <c r="AP56" s="41"/>
      <c r="AQ56" s="41"/>
      <c r="AR56" s="45"/>
      <c r="AS56" s="39"/>
      <c r="AT56" s="39"/>
      <c r="AU56" s="39"/>
      <c r="AV56" s="39"/>
      <c r="AW56" s="39"/>
      <c r="AX56" s="39"/>
      <c r="AY56" s="39"/>
      <c r="AZ56" s="39"/>
      <c r="BA56" s="39"/>
      <c r="BB56" s="39"/>
      <c r="BC56" s="39"/>
      <c r="BD56" s="39"/>
      <c r="BE56" s="39"/>
    </row>
    <row r="57" spans="1:57" s="2" customFormat="1" ht="6.95" customHeight="1">
      <c r="A57" s="39"/>
      <c r="B57" s="60"/>
      <c r="C57" s="61"/>
      <c r="D57" s="61"/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1"/>
      <c r="P57" s="61"/>
      <c r="Q57" s="61"/>
      <c r="R57" s="61"/>
      <c r="S57" s="61"/>
      <c r="T57" s="61"/>
      <c r="U57" s="61"/>
      <c r="V57" s="61"/>
      <c r="W57" s="61"/>
      <c r="X57" s="61"/>
      <c r="Y57" s="61"/>
      <c r="Z57" s="61"/>
      <c r="AA57" s="61"/>
      <c r="AB57" s="61"/>
      <c r="AC57" s="61"/>
      <c r="AD57" s="61"/>
      <c r="AE57" s="61"/>
      <c r="AF57" s="61"/>
      <c r="AG57" s="61"/>
      <c r="AH57" s="61"/>
      <c r="AI57" s="61"/>
      <c r="AJ57" s="61"/>
      <c r="AK57" s="61"/>
      <c r="AL57" s="61"/>
      <c r="AM57" s="61"/>
      <c r="AN57" s="61"/>
      <c r="AO57" s="61"/>
      <c r="AP57" s="61"/>
      <c r="AQ57" s="61"/>
      <c r="AR57" s="45"/>
      <c r="AS57" s="39"/>
      <c r="AT57" s="39"/>
      <c r="AU57" s="39"/>
      <c r="AV57" s="39"/>
      <c r="AW57" s="39"/>
      <c r="AX57" s="39"/>
      <c r="AY57" s="39"/>
      <c r="AZ57" s="39"/>
      <c r="BA57" s="39"/>
      <c r="BB57" s="39"/>
      <c r="BC57" s="39"/>
      <c r="BD57" s="39"/>
      <c r="BE57" s="39"/>
    </row>
  </sheetData>
  <sheetProtection password="CC35" sheet="1" objects="1" scenarios="1" formatColumns="0" formatRows="0"/>
  <mergeCells count="42"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45:AO45"/>
    <mergeCell ref="AM47:AN47"/>
    <mergeCell ref="AM49:AP49"/>
    <mergeCell ref="AS49:AT51"/>
    <mergeCell ref="AM50:AP50"/>
    <mergeCell ref="C52:G52"/>
    <mergeCell ref="I52:AF52"/>
    <mergeCell ref="AG52:AM52"/>
    <mergeCell ref="AN52:AP52"/>
    <mergeCell ref="AN55:AP55"/>
    <mergeCell ref="AG55:AM55"/>
    <mergeCell ref="D55:H55"/>
    <mergeCell ref="J55:AF55"/>
    <mergeCell ref="AG54:AM54"/>
    <mergeCell ref="AN54:AP54"/>
    <mergeCell ref="AR2:BE2"/>
  </mergeCells>
  <hyperlinks>
    <hyperlink ref="A55" location="'1-JIZERSKY-POTOK - JIZERS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30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5</v>
      </c>
    </row>
    <row r="3" spans="2:46" s="1" customFormat="1" ht="6.95" customHeight="1">
      <c r="B3" s="124"/>
      <c r="C3" s="125"/>
      <c r="D3" s="125"/>
      <c r="E3" s="125"/>
      <c r="F3" s="125"/>
      <c r="G3" s="125"/>
      <c r="H3" s="125"/>
      <c r="I3" s="125"/>
      <c r="J3" s="125"/>
      <c r="K3" s="125"/>
      <c r="L3" s="21"/>
      <c r="AT3" s="18" t="s">
        <v>79</v>
      </c>
    </row>
    <row r="4" spans="2:46" s="1" customFormat="1" ht="24.95" customHeight="1">
      <c r="B4" s="21"/>
      <c r="D4" s="126" t="s">
        <v>80</v>
      </c>
      <c r="L4" s="21"/>
      <c r="M4" s="127" t="s">
        <v>10</v>
      </c>
      <c r="AT4" s="18" t="s">
        <v>4</v>
      </c>
    </row>
    <row r="5" spans="2:12" s="1" customFormat="1" ht="6.95" customHeight="1">
      <c r="B5" s="21"/>
      <c r="L5" s="21"/>
    </row>
    <row r="6" spans="1:31" s="2" customFormat="1" ht="12" customHeight="1">
      <c r="A6" s="39"/>
      <c r="B6" s="45"/>
      <c r="C6" s="39"/>
      <c r="D6" s="128" t="s">
        <v>16</v>
      </c>
      <c r="E6" s="39"/>
      <c r="F6" s="39"/>
      <c r="G6" s="39"/>
      <c r="H6" s="39"/>
      <c r="I6" s="39"/>
      <c r="J6" s="39"/>
      <c r="K6" s="39"/>
      <c r="L6" s="12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</row>
    <row r="7" spans="1:31" s="2" customFormat="1" ht="30" customHeight="1">
      <c r="A7" s="39"/>
      <c r="B7" s="45"/>
      <c r="C7" s="39"/>
      <c r="D7" s="39"/>
      <c r="E7" s="130" t="s">
        <v>17</v>
      </c>
      <c r="F7" s="39"/>
      <c r="G7" s="39"/>
      <c r="H7" s="39"/>
      <c r="I7" s="39"/>
      <c r="J7" s="39"/>
      <c r="K7" s="39"/>
      <c r="L7" s="12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</row>
    <row r="8" spans="1:31" s="2" customFormat="1" ht="12">
      <c r="A8" s="39"/>
      <c r="B8" s="45"/>
      <c r="C8" s="39"/>
      <c r="D8" s="39"/>
      <c r="E8" s="39"/>
      <c r="F8" s="39"/>
      <c r="G8" s="39"/>
      <c r="H8" s="39"/>
      <c r="I8" s="39"/>
      <c r="J8" s="39"/>
      <c r="K8" s="39"/>
      <c r="L8" s="12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2" customHeight="1">
      <c r="A9" s="39"/>
      <c r="B9" s="45"/>
      <c r="C9" s="39"/>
      <c r="D9" s="128" t="s">
        <v>18</v>
      </c>
      <c r="E9" s="39"/>
      <c r="F9" s="131" t="s">
        <v>19</v>
      </c>
      <c r="G9" s="39"/>
      <c r="H9" s="39"/>
      <c r="I9" s="128" t="s">
        <v>20</v>
      </c>
      <c r="J9" s="131" t="s">
        <v>19</v>
      </c>
      <c r="K9" s="39"/>
      <c r="L9" s="12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 customHeight="1">
      <c r="A10" s="39"/>
      <c r="B10" s="45"/>
      <c r="C10" s="39"/>
      <c r="D10" s="128" t="s">
        <v>21</v>
      </c>
      <c r="E10" s="39"/>
      <c r="F10" s="131" t="s">
        <v>22</v>
      </c>
      <c r="G10" s="39"/>
      <c r="H10" s="39"/>
      <c r="I10" s="128" t="s">
        <v>23</v>
      </c>
      <c r="J10" s="132" t="str">
        <f>'Rekapitulace stavby'!AN8</f>
        <v>23. 2. 2023</v>
      </c>
      <c r="K10" s="39"/>
      <c r="L10" s="12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0.8" customHeight="1">
      <c r="A11" s="39"/>
      <c r="B11" s="45"/>
      <c r="C11" s="39"/>
      <c r="D11" s="39"/>
      <c r="E11" s="39"/>
      <c r="F11" s="39"/>
      <c r="G11" s="39"/>
      <c r="H11" s="39"/>
      <c r="I11" s="39"/>
      <c r="J11" s="39"/>
      <c r="K11" s="39"/>
      <c r="L11" s="12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28" t="s">
        <v>25</v>
      </c>
      <c r="E12" s="39"/>
      <c r="F12" s="39"/>
      <c r="G12" s="39"/>
      <c r="H12" s="39"/>
      <c r="I12" s="128" t="s">
        <v>26</v>
      </c>
      <c r="J12" s="131" t="s">
        <v>19</v>
      </c>
      <c r="K12" s="39"/>
      <c r="L12" s="12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8" customHeight="1">
      <c r="A13" s="39"/>
      <c r="B13" s="45"/>
      <c r="C13" s="39"/>
      <c r="D13" s="39"/>
      <c r="E13" s="131" t="s">
        <v>27</v>
      </c>
      <c r="F13" s="39"/>
      <c r="G13" s="39"/>
      <c r="H13" s="39"/>
      <c r="I13" s="128" t="s">
        <v>28</v>
      </c>
      <c r="J13" s="131" t="s">
        <v>19</v>
      </c>
      <c r="K13" s="39"/>
      <c r="L13" s="12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6.95" customHeight="1">
      <c r="A14" s="39"/>
      <c r="B14" s="45"/>
      <c r="C14" s="39"/>
      <c r="D14" s="39"/>
      <c r="E14" s="39"/>
      <c r="F14" s="39"/>
      <c r="G14" s="39"/>
      <c r="H14" s="39"/>
      <c r="I14" s="39"/>
      <c r="J14" s="39"/>
      <c r="K14" s="39"/>
      <c r="L14" s="12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2" customHeight="1">
      <c r="A15" s="39"/>
      <c r="B15" s="45"/>
      <c r="C15" s="39"/>
      <c r="D15" s="128" t="s">
        <v>29</v>
      </c>
      <c r="E15" s="39"/>
      <c r="F15" s="39"/>
      <c r="G15" s="39"/>
      <c r="H15" s="39"/>
      <c r="I15" s="128" t="s">
        <v>26</v>
      </c>
      <c r="J15" s="34" t="str">
        <f>'Rekapitulace stavby'!AN13</f>
        <v>Vyplň údaj</v>
      </c>
      <c r="K15" s="39"/>
      <c r="L15" s="12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18" customHeight="1">
      <c r="A16" s="39"/>
      <c r="B16" s="45"/>
      <c r="C16" s="39"/>
      <c r="D16" s="39"/>
      <c r="E16" s="34" t="str">
        <f>'Rekapitulace stavby'!E14</f>
        <v>Vyplň údaj</v>
      </c>
      <c r="F16" s="131"/>
      <c r="G16" s="131"/>
      <c r="H16" s="131"/>
      <c r="I16" s="128" t="s">
        <v>28</v>
      </c>
      <c r="J16" s="34" t="str">
        <f>'Rekapitulace stavby'!AN14</f>
        <v>Vyplň údaj</v>
      </c>
      <c r="K16" s="39"/>
      <c r="L16" s="12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6.95" customHeight="1">
      <c r="A17" s="39"/>
      <c r="B17" s="45"/>
      <c r="C17" s="39"/>
      <c r="D17" s="39"/>
      <c r="E17" s="39"/>
      <c r="F17" s="39"/>
      <c r="G17" s="39"/>
      <c r="H17" s="39"/>
      <c r="I17" s="39"/>
      <c r="J17" s="39"/>
      <c r="K17" s="39"/>
      <c r="L17" s="12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2" customHeight="1">
      <c r="A18" s="39"/>
      <c r="B18" s="45"/>
      <c r="C18" s="39"/>
      <c r="D18" s="128" t="s">
        <v>31</v>
      </c>
      <c r="E18" s="39"/>
      <c r="F18" s="39"/>
      <c r="G18" s="39"/>
      <c r="H18" s="39"/>
      <c r="I18" s="128" t="s">
        <v>26</v>
      </c>
      <c r="J18" s="131" t="s">
        <v>19</v>
      </c>
      <c r="K18" s="39"/>
      <c r="L18" s="12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18" customHeight="1">
      <c r="A19" s="39"/>
      <c r="B19" s="45"/>
      <c r="C19" s="39"/>
      <c r="D19" s="39"/>
      <c r="E19" s="131" t="s">
        <v>32</v>
      </c>
      <c r="F19" s="39"/>
      <c r="G19" s="39"/>
      <c r="H19" s="39"/>
      <c r="I19" s="128" t="s">
        <v>28</v>
      </c>
      <c r="J19" s="131" t="s">
        <v>19</v>
      </c>
      <c r="K19" s="39"/>
      <c r="L19" s="12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6.95" customHeight="1">
      <c r="A20" s="39"/>
      <c r="B20" s="45"/>
      <c r="C20" s="39"/>
      <c r="D20" s="39"/>
      <c r="E20" s="39"/>
      <c r="F20" s="39"/>
      <c r="G20" s="39"/>
      <c r="H20" s="39"/>
      <c r="I20" s="39"/>
      <c r="J20" s="39"/>
      <c r="K20" s="39"/>
      <c r="L20" s="12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2" customHeight="1">
      <c r="A21" s="39"/>
      <c r="B21" s="45"/>
      <c r="C21" s="39"/>
      <c r="D21" s="128" t="s">
        <v>34</v>
      </c>
      <c r="E21" s="39"/>
      <c r="F21" s="39"/>
      <c r="G21" s="39"/>
      <c r="H21" s="39"/>
      <c r="I21" s="128" t="s">
        <v>26</v>
      </c>
      <c r="J21" s="131" t="s">
        <v>19</v>
      </c>
      <c r="K21" s="39"/>
      <c r="L21" s="12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18" customHeight="1">
      <c r="A22" s="39"/>
      <c r="B22" s="45"/>
      <c r="C22" s="39"/>
      <c r="D22" s="39"/>
      <c r="E22" s="131" t="s">
        <v>35</v>
      </c>
      <c r="F22" s="39"/>
      <c r="G22" s="39"/>
      <c r="H22" s="39"/>
      <c r="I22" s="128" t="s">
        <v>28</v>
      </c>
      <c r="J22" s="131" t="s">
        <v>19</v>
      </c>
      <c r="K22" s="39"/>
      <c r="L22" s="12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6.95" customHeight="1">
      <c r="A23" s="39"/>
      <c r="B23" s="45"/>
      <c r="C23" s="39"/>
      <c r="D23" s="39"/>
      <c r="E23" s="39"/>
      <c r="F23" s="39"/>
      <c r="G23" s="39"/>
      <c r="H23" s="39"/>
      <c r="I23" s="39"/>
      <c r="J23" s="39"/>
      <c r="K23" s="39"/>
      <c r="L23" s="12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2" customHeight="1">
      <c r="A24" s="39"/>
      <c r="B24" s="45"/>
      <c r="C24" s="39"/>
      <c r="D24" s="128" t="s">
        <v>36</v>
      </c>
      <c r="E24" s="39"/>
      <c r="F24" s="39"/>
      <c r="G24" s="39"/>
      <c r="H24" s="39"/>
      <c r="I24" s="39"/>
      <c r="J24" s="39"/>
      <c r="K24" s="39"/>
      <c r="L24" s="12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8" customFormat="1" ht="95.25" customHeight="1">
      <c r="A25" s="133"/>
      <c r="B25" s="134"/>
      <c r="C25" s="133"/>
      <c r="D25" s="133"/>
      <c r="E25" s="135" t="s">
        <v>81</v>
      </c>
      <c r="F25" s="135"/>
      <c r="G25" s="135"/>
      <c r="H25" s="135"/>
      <c r="I25" s="133"/>
      <c r="J25" s="133"/>
      <c r="K25" s="133"/>
      <c r="L25" s="136"/>
      <c r="S25" s="133"/>
      <c r="T25" s="133"/>
      <c r="U25" s="133"/>
      <c r="V25" s="133"/>
      <c r="W25" s="133"/>
      <c r="X25" s="133"/>
      <c r="Y25" s="133"/>
      <c r="Z25" s="133"/>
      <c r="AA25" s="133"/>
      <c r="AB25" s="133"/>
      <c r="AC25" s="133"/>
      <c r="AD25" s="133"/>
      <c r="AE25" s="133"/>
    </row>
    <row r="26" spans="1:31" s="2" customFormat="1" ht="6.95" customHeight="1">
      <c r="A26" s="39"/>
      <c r="B26" s="45"/>
      <c r="C26" s="39"/>
      <c r="D26" s="39"/>
      <c r="E26" s="39"/>
      <c r="F26" s="39"/>
      <c r="G26" s="39"/>
      <c r="H26" s="39"/>
      <c r="I26" s="39"/>
      <c r="J26" s="39"/>
      <c r="K26" s="39"/>
      <c r="L26" s="12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2" customFormat="1" ht="6.95" customHeight="1">
      <c r="A27" s="39"/>
      <c r="B27" s="45"/>
      <c r="C27" s="39"/>
      <c r="D27" s="137"/>
      <c r="E27" s="137"/>
      <c r="F27" s="137"/>
      <c r="G27" s="137"/>
      <c r="H27" s="137"/>
      <c r="I27" s="137"/>
      <c r="J27" s="137"/>
      <c r="K27" s="137"/>
      <c r="L27" s="12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</row>
    <row r="28" spans="1:31" s="2" customFormat="1" ht="25.4" customHeight="1">
      <c r="A28" s="39"/>
      <c r="B28" s="45"/>
      <c r="C28" s="39"/>
      <c r="D28" s="138" t="s">
        <v>38</v>
      </c>
      <c r="E28" s="39"/>
      <c r="F28" s="39"/>
      <c r="G28" s="39"/>
      <c r="H28" s="39"/>
      <c r="I28" s="39"/>
      <c r="J28" s="139">
        <f>ROUND(J89,2)</f>
        <v>0</v>
      </c>
      <c r="K28" s="39"/>
      <c r="L28" s="12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37"/>
      <c r="E29" s="137"/>
      <c r="F29" s="137"/>
      <c r="G29" s="137"/>
      <c r="H29" s="137"/>
      <c r="I29" s="137"/>
      <c r="J29" s="137"/>
      <c r="K29" s="137"/>
      <c r="L29" s="12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14.4" customHeight="1">
      <c r="A30" s="39"/>
      <c r="B30" s="45"/>
      <c r="C30" s="39"/>
      <c r="D30" s="39"/>
      <c r="E30" s="39"/>
      <c r="F30" s="140" t="s">
        <v>40</v>
      </c>
      <c r="G30" s="39"/>
      <c r="H30" s="39"/>
      <c r="I30" s="140" t="s">
        <v>39</v>
      </c>
      <c r="J30" s="140" t="s">
        <v>41</v>
      </c>
      <c r="K30" s="39"/>
      <c r="L30" s="12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14.4" customHeight="1">
      <c r="A31" s="39"/>
      <c r="B31" s="45"/>
      <c r="C31" s="39"/>
      <c r="D31" s="141" t="s">
        <v>42</v>
      </c>
      <c r="E31" s="128" t="s">
        <v>43</v>
      </c>
      <c r="F31" s="142">
        <f>ROUND((SUM(BE89:BE303)),2)</f>
        <v>0</v>
      </c>
      <c r="G31" s="39"/>
      <c r="H31" s="39"/>
      <c r="I31" s="143">
        <v>0.21</v>
      </c>
      <c r="J31" s="142">
        <f>ROUND(((SUM(BE89:BE303))*I31),2)</f>
        <v>0</v>
      </c>
      <c r="K31" s="39"/>
      <c r="L31" s="12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128" t="s">
        <v>44</v>
      </c>
      <c r="F32" s="142">
        <f>ROUND((SUM(BF89:BF303)),2)</f>
        <v>0</v>
      </c>
      <c r="G32" s="39"/>
      <c r="H32" s="39"/>
      <c r="I32" s="143">
        <v>0.15</v>
      </c>
      <c r="J32" s="142">
        <f>ROUND(((SUM(BF89:BF303))*I32),2)</f>
        <v>0</v>
      </c>
      <c r="K32" s="39"/>
      <c r="L32" s="12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 hidden="1">
      <c r="A33" s="39"/>
      <c r="B33" s="45"/>
      <c r="C33" s="39"/>
      <c r="D33" s="39"/>
      <c r="E33" s="128" t="s">
        <v>45</v>
      </c>
      <c r="F33" s="142">
        <f>ROUND((SUM(BG89:BG303)),2)</f>
        <v>0</v>
      </c>
      <c r="G33" s="39"/>
      <c r="H33" s="39"/>
      <c r="I33" s="143">
        <v>0.21</v>
      </c>
      <c r="J33" s="142">
        <f>0</f>
        <v>0</v>
      </c>
      <c r="K33" s="39"/>
      <c r="L33" s="12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 hidden="1">
      <c r="A34" s="39"/>
      <c r="B34" s="45"/>
      <c r="C34" s="39"/>
      <c r="D34" s="39"/>
      <c r="E34" s="128" t="s">
        <v>46</v>
      </c>
      <c r="F34" s="142">
        <f>ROUND((SUM(BH89:BH303)),2)</f>
        <v>0</v>
      </c>
      <c r="G34" s="39"/>
      <c r="H34" s="39"/>
      <c r="I34" s="143">
        <v>0.15</v>
      </c>
      <c r="J34" s="142">
        <f>0</f>
        <v>0</v>
      </c>
      <c r="K34" s="39"/>
      <c r="L34" s="12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28" t="s">
        <v>47</v>
      </c>
      <c r="F35" s="142">
        <f>ROUND((SUM(BI89:BI303)),2)</f>
        <v>0</v>
      </c>
      <c r="G35" s="39"/>
      <c r="H35" s="39"/>
      <c r="I35" s="143">
        <v>0</v>
      </c>
      <c r="J35" s="142">
        <f>0</f>
        <v>0</v>
      </c>
      <c r="K35" s="39"/>
      <c r="L35" s="12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6.95" customHeight="1">
      <c r="A36" s="39"/>
      <c r="B36" s="45"/>
      <c r="C36" s="39"/>
      <c r="D36" s="39"/>
      <c r="E36" s="39"/>
      <c r="F36" s="39"/>
      <c r="G36" s="39"/>
      <c r="H36" s="39"/>
      <c r="I36" s="39"/>
      <c r="J36" s="39"/>
      <c r="K36" s="39"/>
      <c r="L36" s="12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25.4" customHeight="1">
      <c r="A37" s="39"/>
      <c r="B37" s="45"/>
      <c r="C37" s="144"/>
      <c r="D37" s="145" t="s">
        <v>48</v>
      </c>
      <c r="E37" s="146"/>
      <c r="F37" s="146"/>
      <c r="G37" s="147" t="s">
        <v>49</v>
      </c>
      <c r="H37" s="148" t="s">
        <v>50</v>
      </c>
      <c r="I37" s="146"/>
      <c r="J37" s="149">
        <f>SUM(J28:J35)</f>
        <v>0</v>
      </c>
      <c r="K37" s="150"/>
      <c r="L37" s="12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14.4" customHeight="1">
      <c r="A38" s="39"/>
      <c r="B38" s="151"/>
      <c r="C38" s="152"/>
      <c r="D38" s="152"/>
      <c r="E38" s="152"/>
      <c r="F38" s="152"/>
      <c r="G38" s="152"/>
      <c r="H38" s="152"/>
      <c r="I38" s="152"/>
      <c r="J38" s="152"/>
      <c r="K38" s="152"/>
      <c r="L38" s="12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42" spans="1:31" s="2" customFormat="1" ht="6.95" customHeight="1">
      <c r="A42" s="39"/>
      <c r="B42" s="153"/>
      <c r="C42" s="154"/>
      <c r="D42" s="154"/>
      <c r="E42" s="154"/>
      <c r="F42" s="154"/>
      <c r="G42" s="154"/>
      <c r="H42" s="154"/>
      <c r="I42" s="154"/>
      <c r="J42" s="154"/>
      <c r="K42" s="154"/>
      <c r="L42" s="12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</row>
    <row r="43" spans="1:31" s="2" customFormat="1" ht="24.95" customHeight="1">
      <c r="A43" s="39"/>
      <c r="B43" s="40"/>
      <c r="C43" s="24" t="s">
        <v>82</v>
      </c>
      <c r="D43" s="41"/>
      <c r="E43" s="41"/>
      <c r="F43" s="41"/>
      <c r="G43" s="41"/>
      <c r="H43" s="41"/>
      <c r="I43" s="41"/>
      <c r="J43" s="41"/>
      <c r="K43" s="41"/>
      <c r="L43" s="12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</row>
    <row r="44" spans="1:31" s="2" customFormat="1" ht="6.95" customHeight="1">
      <c r="A44" s="39"/>
      <c r="B44" s="40"/>
      <c r="C44" s="41"/>
      <c r="D44" s="41"/>
      <c r="E44" s="41"/>
      <c r="F44" s="41"/>
      <c r="G44" s="41"/>
      <c r="H44" s="41"/>
      <c r="I44" s="41"/>
      <c r="J44" s="41"/>
      <c r="K44" s="41"/>
      <c r="L44" s="12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</row>
    <row r="45" spans="1:31" s="2" customFormat="1" ht="12" customHeight="1">
      <c r="A45" s="39"/>
      <c r="B45" s="40"/>
      <c r="C45" s="33" t="s">
        <v>16</v>
      </c>
      <c r="D45" s="41"/>
      <c r="E45" s="41"/>
      <c r="F45" s="41"/>
      <c r="G45" s="41"/>
      <c r="H45" s="41"/>
      <c r="I45" s="41"/>
      <c r="J45" s="41"/>
      <c r="K45" s="41"/>
      <c r="L45" s="12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</row>
    <row r="46" spans="1:31" s="2" customFormat="1" ht="30" customHeight="1">
      <c r="A46" s="39"/>
      <c r="B46" s="40"/>
      <c r="C46" s="41"/>
      <c r="D46" s="41"/>
      <c r="E46" s="70" t="str">
        <f>E7</f>
        <v>JIZERSKÝ POTOK 1, PŘELOŽKA ZAKRYTÉHO KORYTA V AREÁLU WEREA s.r.o.</v>
      </c>
      <c r="F46" s="41"/>
      <c r="G46" s="41"/>
      <c r="H46" s="41"/>
      <c r="I46" s="41"/>
      <c r="J46" s="41"/>
      <c r="K46" s="41"/>
      <c r="L46" s="12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pans="1:31" s="2" customFormat="1" ht="6.95" customHeight="1">
      <c r="A47" s="39"/>
      <c r="B47" s="40"/>
      <c r="C47" s="41"/>
      <c r="D47" s="41"/>
      <c r="E47" s="41"/>
      <c r="F47" s="41"/>
      <c r="G47" s="41"/>
      <c r="H47" s="41"/>
      <c r="I47" s="41"/>
      <c r="J47" s="41"/>
      <c r="K47" s="41"/>
      <c r="L47" s="12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pans="1:31" s="2" customFormat="1" ht="12" customHeight="1">
      <c r="A48" s="39"/>
      <c r="B48" s="40"/>
      <c r="C48" s="33" t="s">
        <v>21</v>
      </c>
      <c r="D48" s="41"/>
      <c r="E48" s="41"/>
      <c r="F48" s="28" t="str">
        <f>F10</f>
        <v>AREÁL WEREA</v>
      </c>
      <c r="G48" s="41"/>
      <c r="H48" s="41"/>
      <c r="I48" s="33" t="s">
        <v>23</v>
      </c>
      <c r="J48" s="73" t="str">
        <f>IF(J10="","",J10)</f>
        <v>23. 2. 2023</v>
      </c>
      <c r="K48" s="41"/>
      <c r="L48" s="12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pans="1:31" s="2" customFormat="1" ht="6.95" customHeight="1">
      <c r="A49" s="39"/>
      <c r="B49" s="40"/>
      <c r="C49" s="41"/>
      <c r="D49" s="41"/>
      <c r="E49" s="41"/>
      <c r="F49" s="41"/>
      <c r="G49" s="41"/>
      <c r="H49" s="41"/>
      <c r="I49" s="41"/>
      <c r="J49" s="41"/>
      <c r="K49" s="41"/>
      <c r="L49" s="12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pans="1:31" s="2" customFormat="1" ht="15.15" customHeight="1">
      <c r="A50" s="39"/>
      <c r="B50" s="40"/>
      <c r="C50" s="33" t="s">
        <v>25</v>
      </c>
      <c r="D50" s="41"/>
      <c r="E50" s="41"/>
      <c r="F50" s="28" t="str">
        <f>E13</f>
        <v>STATUTÁRNÍ MĚSTO LIBEREC</v>
      </c>
      <c r="G50" s="41"/>
      <c r="H50" s="41"/>
      <c r="I50" s="33" t="s">
        <v>31</v>
      </c>
      <c r="J50" s="37" t="str">
        <f>E19</f>
        <v>ATELIER VH s.r.o.</v>
      </c>
      <c r="K50" s="41"/>
      <c r="L50" s="12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pans="1:31" s="2" customFormat="1" ht="15.15" customHeight="1">
      <c r="A51" s="39"/>
      <c r="B51" s="40"/>
      <c r="C51" s="33" t="s">
        <v>29</v>
      </c>
      <c r="D51" s="41"/>
      <c r="E51" s="41"/>
      <c r="F51" s="28" t="str">
        <f>IF(E16="","",E16)</f>
        <v>Vyplň údaj</v>
      </c>
      <c r="G51" s="41"/>
      <c r="H51" s="41"/>
      <c r="I51" s="33" t="s">
        <v>34</v>
      </c>
      <c r="J51" s="37" t="str">
        <f>E22</f>
        <v>Jaroslav VALENTA</v>
      </c>
      <c r="K51" s="41"/>
      <c r="L51" s="12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</row>
    <row r="52" spans="1:31" s="2" customFormat="1" ht="10.3" customHeight="1">
      <c r="A52" s="39"/>
      <c r="B52" s="40"/>
      <c r="C52" s="41"/>
      <c r="D52" s="41"/>
      <c r="E52" s="41"/>
      <c r="F52" s="41"/>
      <c r="G52" s="41"/>
      <c r="H52" s="41"/>
      <c r="I52" s="41"/>
      <c r="J52" s="41"/>
      <c r="K52" s="41"/>
      <c r="L52" s="129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pans="1:31" s="2" customFormat="1" ht="29.25" customHeight="1">
      <c r="A53" s="39"/>
      <c r="B53" s="40"/>
      <c r="C53" s="155" t="s">
        <v>83</v>
      </c>
      <c r="D53" s="156"/>
      <c r="E53" s="156"/>
      <c r="F53" s="156"/>
      <c r="G53" s="156"/>
      <c r="H53" s="156"/>
      <c r="I53" s="156"/>
      <c r="J53" s="157" t="s">
        <v>84</v>
      </c>
      <c r="K53" s="156"/>
      <c r="L53" s="12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pans="1:31" s="2" customFormat="1" ht="10.3" customHeight="1">
      <c r="A54" s="39"/>
      <c r="B54" s="40"/>
      <c r="C54" s="41"/>
      <c r="D54" s="41"/>
      <c r="E54" s="41"/>
      <c r="F54" s="41"/>
      <c r="G54" s="41"/>
      <c r="H54" s="41"/>
      <c r="I54" s="41"/>
      <c r="J54" s="41"/>
      <c r="K54" s="41"/>
      <c r="L54" s="129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pans="1:47" s="2" customFormat="1" ht="22.8" customHeight="1">
      <c r="A55" s="39"/>
      <c r="B55" s="40"/>
      <c r="C55" s="158" t="s">
        <v>70</v>
      </c>
      <c r="D55" s="41"/>
      <c r="E55" s="41"/>
      <c r="F55" s="41"/>
      <c r="G55" s="41"/>
      <c r="H55" s="41"/>
      <c r="I55" s="41"/>
      <c r="J55" s="103">
        <f>J89</f>
        <v>0</v>
      </c>
      <c r="K55" s="41"/>
      <c r="L55" s="129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  <c r="AU55" s="18" t="s">
        <v>85</v>
      </c>
    </row>
    <row r="56" spans="1:31" s="9" customFormat="1" ht="24.95" customHeight="1">
      <c r="A56" s="9"/>
      <c r="B56" s="159"/>
      <c r="C56" s="160"/>
      <c r="D56" s="161" t="s">
        <v>86</v>
      </c>
      <c r="E56" s="162"/>
      <c r="F56" s="162"/>
      <c r="G56" s="162"/>
      <c r="H56" s="162"/>
      <c r="I56" s="162"/>
      <c r="J56" s="163">
        <f>J90</f>
        <v>0</v>
      </c>
      <c r="K56" s="160"/>
      <c r="L56" s="164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</row>
    <row r="57" spans="1:31" s="10" customFormat="1" ht="19.9" customHeight="1">
      <c r="A57" s="10"/>
      <c r="B57" s="165"/>
      <c r="C57" s="166"/>
      <c r="D57" s="167" t="s">
        <v>87</v>
      </c>
      <c r="E57" s="168"/>
      <c r="F57" s="168"/>
      <c r="G57" s="168"/>
      <c r="H57" s="168"/>
      <c r="I57" s="168"/>
      <c r="J57" s="169">
        <f>J91</f>
        <v>0</v>
      </c>
      <c r="K57" s="166"/>
      <c r="L57" s="17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</row>
    <row r="58" spans="1:31" s="10" customFormat="1" ht="19.9" customHeight="1">
      <c r="A58" s="10"/>
      <c r="B58" s="165"/>
      <c r="C58" s="166"/>
      <c r="D58" s="167" t="s">
        <v>88</v>
      </c>
      <c r="E58" s="168"/>
      <c r="F58" s="168"/>
      <c r="G58" s="168"/>
      <c r="H58" s="168"/>
      <c r="I58" s="168"/>
      <c r="J58" s="169">
        <f>J111</f>
        <v>0</v>
      </c>
      <c r="K58" s="166"/>
      <c r="L58" s="17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</row>
    <row r="59" spans="1:31" s="10" customFormat="1" ht="19.9" customHeight="1">
      <c r="A59" s="10"/>
      <c r="B59" s="165"/>
      <c r="C59" s="166"/>
      <c r="D59" s="167" t="s">
        <v>89</v>
      </c>
      <c r="E59" s="168"/>
      <c r="F59" s="168"/>
      <c r="G59" s="168"/>
      <c r="H59" s="168"/>
      <c r="I59" s="168"/>
      <c r="J59" s="169">
        <f>J127</f>
        <v>0</v>
      </c>
      <c r="K59" s="166"/>
      <c r="L59" s="17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</row>
    <row r="60" spans="1:31" s="10" customFormat="1" ht="19.9" customHeight="1">
      <c r="A60" s="10"/>
      <c r="B60" s="165"/>
      <c r="C60" s="166"/>
      <c r="D60" s="167" t="s">
        <v>90</v>
      </c>
      <c r="E60" s="168"/>
      <c r="F60" s="168"/>
      <c r="G60" s="168"/>
      <c r="H60" s="168"/>
      <c r="I60" s="168"/>
      <c r="J60" s="169">
        <f>J141</f>
        <v>0</v>
      </c>
      <c r="K60" s="166"/>
      <c r="L60" s="17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</row>
    <row r="61" spans="1:31" s="10" customFormat="1" ht="19.9" customHeight="1">
      <c r="A61" s="10"/>
      <c r="B61" s="165"/>
      <c r="C61" s="166"/>
      <c r="D61" s="167" t="s">
        <v>91</v>
      </c>
      <c r="E61" s="168"/>
      <c r="F61" s="168"/>
      <c r="G61" s="168"/>
      <c r="H61" s="168"/>
      <c r="I61" s="168"/>
      <c r="J61" s="169">
        <f>J157</f>
        <v>0</v>
      </c>
      <c r="K61" s="166"/>
      <c r="L61" s="17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65"/>
      <c r="C62" s="166"/>
      <c r="D62" s="167" t="s">
        <v>92</v>
      </c>
      <c r="E62" s="168"/>
      <c r="F62" s="168"/>
      <c r="G62" s="168"/>
      <c r="H62" s="168"/>
      <c r="I62" s="168"/>
      <c r="J62" s="169">
        <f>J170</f>
        <v>0</v>
      </c>
      <c r="K62" s="166"/>
      <c r="L62" s="17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65"/>
      <c r="C63" s="166"/>
      <c r="D63" s="167" t="s">
        <v>93</v>
      </c>
      <c r="E63" s="168"/>
      <c r="F63" s="168"/>
      <c r="G63" s="168"/>
      <c r="H63" s="168"/>
      <c r="I63" s="168"/>
      <c r="J63" s="169">
        <f>J190</f>
        <v>0</v>
      </c>
      <c r="K63" s="166"/>
      <c r="L63" s="17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65"/>
      <c r="C64" s="166"/>
      <c r="D64" s="167" t="s">
        <v>94</v>
      </c>
      <c r="E64" s="168"/>
      <c r="F64" s="168"/>
      <c r="G64" s="168"/>
      <c r="H64" s="168"/>
      <c r="I64" s="168"/>
      <c r="J64" s="169">
        <f>J212</f>
        <v>0</v>
      </c>
      <c r="K64" s="166"/>
      <c r="L64" s="17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10" customFormat="1" ht="19.9" customHeight="1">
      <c r="A65" s="10"/>
      <c r="B65" s="165"/>
      <c r="C65" s="166"/>
      <c r="D65" s="167" t="s">
        <v>95</v>
      </c>
      <c r="E65" s="168"/>
      <c r="F65" s="168"/>
      <c r="G65" s="168"/>
      <c r="H65" s="168"/>
      <c r="I65" s="168"/>
      <c r="J65" s="169">
        <f>J231</f>
        <v>0</v>
      </c>
      <c r="K65" s="166"/>
      <c r="L65" s="17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9" customFormat="1" ht="24.95" customHeight="1">
      <c r="A66" s="9"/>
      <c r="B66" s="159"/>
      <c r="C66" s="160"/>
      <c r="D66" s="161" t="s">
        <v>96</v>
      </c>
      <c r="E66" s="162"/>
      <c r="F66" s="162"/>
      <c r="G66" s="162"/>
      <c r="H66" s="162"/>
      <c r="I66" s="162"/>
      <c r="J66" s="163">
        <f>J234</f>
        <v>0</v>
      </c>
      <c r="K66" s="160"/>
      <c r="L66" s="164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</row>
    <row r="67" spans="1:31" s="10" customFormat="1" ht="19.9" customHeight="1">
      <c r="A67" s="10"/>
      <c r="B67" s="165"/>
      <c r="C67" s="166"/>
      <c r="D67" s="167" t="s">
        <v>97</v>
      </c>
      <c r="E67" s="168"/>
      <c r="F67" s="168"/>
      <c r="G67" s="168"/>
      <c r="H67" s="168"/>
      <c r="I67" s="168"/>
      <c r="J67" s="169">
        <f>J235</f>
        <v>0</v>
      </c>
      <c r="K67" s="166"/>
      <c r="L67" s="17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10" customFormat="1" ht="19.9" customHeight="1">
      <c r="A68" s="10"/>
      <c r="B68" s="165"/>
      <c r="C68" s="166"/>
      <c r="D68" s="167" t="s">
        <v>98</v>
      </c>
      <c r="E68" s="168"/>
      <c r="F68" s="168"/>
      <c r="G68" s="168"/>
      <c r="H68" s="168"/>
      <c r="I68" s="168"/>
      <c r="J68" s="169">
        <f>J278</f>
        <v>0</v>
      </c>
      <c r="K68" s="166"/>
      <c r="L68" s="17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s="9" customFormat="1" ht="24.95" customHeight="1">
      <c r="A69" s="9"/>
      <c r="B69" s="159"/>
      <c r="C69" s="160"/>
      <c r="D69" s="161" t="s">
        <v>99</v>
      </c>
      <c r="E69" s="162"/>
      <c r="F69" s="162"/>
      <c r="G69" s="162"/>
      <c r="H69" s="162"/>
      <c r="I69" s="162"/>
      <c r="J69" s="163">
        <f>J284</f>
        <v>0</v>
      </c>
      <c r="K69" s="160"/>
      <c r="L69" s="164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</row>
    <row r="70" spans="1:31" s="10" customFormat="1" ht="19.9" customHeight="1">
      <c r="A70" s="10"/>
      <c r="B70" s="165"/>
      <c r="C70" s="166"/>
      <c r="D70" s="167" t="s">
        <v>100</v>
      </c>
      <c r="E70" s="168"/>
      <c r="F70" s="168"/>
      <c r="G70" s="168"/>
      <c r="H70" s="168"/>
      <c r="I70" s="168"/>
      <c r="J70" s="169">
        <f>J285</f>
        <v>0</v>
      </c>
      <c r="K70" s="166"/>
      <c r="L70" s="17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pans="1:31" s="10" customFormat="1" ht="19.9" customHeight="1">
      <c r="A71" s="10"/>
      <c r="B71" s="165"/>
      <c r="C71" s="166"/>
      <c r="D71" s="167" t="s">
        <v>101</v>
      </c>
      <c r="E71" s="168"/>
      <c r="F71" s="168"/>
      <c r="G71" s="168"/>
      <c r="H71" s="168"/>
      <c r="I71" s="168"/>
      <c r="J71" s="169">
        <f>J298</f>
        <v>0</v>
      </c>
      <c r="K71" s="166"/>
      <c r="L71" s="17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pans="1:31" s="2" customFormat="1" ht="21.8" customHeight="1">
      <c r="A72" s="39"/>
      <c r="B72" s="40"/>
      <c r="C72" s="41"/>
      <c r="D72" s="41"/>
      <c r="E72" s="41"/>
      <c r="F72" s="41"/>
      <c r="G72" s="41"/>
      <c r="H72" s="41"/>
      <c r="I72" s="41"/>
      <c r="J72" s="41"/>
      <c r="K72" s="41"/>
      <c r="L72" s="129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</row>
    <row r="73" spans="1:31" s="2" customFormat="1" ht="6.95" customHeight="1">
      <c r="A73" s="39"/>
      <c r="B73" s="60"/>
      <c r="C73" s="61"/>
      <c r="D73" s="61"/>
      <c r="E73" s="61"/>
      <c r="F73" s="61"/>
      <c r="G73" s="61"/>
      <c r="H73" s="61"/>
      <c r="I73" s="61"/>
      <c r="J73" s="61"/>
      <c r="K73" s="61"/>
      <c r="L73" s="129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</row>
    <row r="77" spans="1:31" s="2" customFormat="1" ht="6.95" customHeight="1">
      <c r="A77" s="39"/>
      <c r="B77" s="62"/>
      <c r="C77" s="63"/>
      <c r="D77" s="63"/>
      <c r="E77" s="63"/>
      <c r="F77" s="63"/>
      <c r="G77" s="63"/>
      <c r="H77" s="63"/>
      <c r="I77" s="63"/>
      <c r="J77" s="63"/>
      <c r="K77" s="63"/>
      <c r="L77" s="129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78" spans="1:31" s="2" customFormat="1" ht="24.95" customHeight="1">
      <c r="A78" s="39"/>
      <c r="B78" s="40"/>
      <c r="C78" s="24" t="s">
        <v>102</v>
      </c>
      <c r="D78" s="41"/>
      <c r="E78" s="41"/>
      <c r="F78" s="41"/>
      <c r="G78" s="41"/>
      <c r="H78" s="41"/>
      <c r="I78" s="41"/>
      <c r="J78" s="41"/>
      <c r="K78" s="41"/>
      <c r="L78" s="129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</row>
    <row r="79" spans="1:31" s="2" customFormat="1" ht="6.95" customHeight="1">
      <c r="A79" s="39"/>
      <c r="B79" s="40"/>
      <c r="C79" s="41"/>
      <c r="D79" s="41"/>
      <c r="E79" s="41"/>
      <c r="F79" s="41"/>
      <c r="G79" s="41"/>
      <c r="H79" s="41"/>
      <c r="I79" s="41"/>
      <c r="J79" s="41"/>
      <c r="K79" s="41"/>
      <c r="L79" s="129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</row>
    <row r="80" spans="1:31" s="2" customFormat="1" ht="12" customHeight="1">
      <c r="A80" s="39"/>
      <c r="B80" s="40"/>
      <c r="C80" s="33" t="s">
        <v>16</v>
      </c>
      <c r="D80" s="41"/>
      <c r="E80" s="41"/>
      <c r="F80" s="41"/>
      <c r="G80" s="41"/>
      <c r="H80" s="41"/>
      <c r="I80" s="41"/>
      <c r="J80" s="41"/>
      <c r="K80" s="41"/>
      <c r="L80" s="129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</row>
    <row r="81" spans="1:31" s="2" customFormat="1" ht="30" customHeight="1">
      <c r="A81" s="39"/>
      <c r="B81" s="40"/>
      <c r="C81" s="41"/>
      <c r="D81" s="41"/>
      <c r="E81" s="70" t="str">
        <f>E7</f>
        <v>JIZERSKÝ POTOK 1, PŘELOŽKA ZAKRYTÉHO KORYTA V AREÁLU WEREA s.r.o.</v>
      </c>
      <c r="F81" s="41"/>
      <c r="G81" s="41"/>
      <c r="H81" s="41"/>
      <c r="I81" s="41"/>
      <c r="J81" s="41"/>
      <c r="K81" s="41"/>
      <c r="L81" s="129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6.95" customHeight="1">
      <c r="A82" s="39"/>
      <c r="B82" s="40"/>
      <c r="C82" s="41"/>
      <c r="D82" s="41"/>
      <c r="E82" s="41"/>
      <c r="F82" s="41"/>
      <c r="G82" s="41"/>
      <c r="H82" s="41"/>
      <c r="I82" s="41"/>
      <c r="J82" s="41"/>
      <c r="K82" s="41"/>
      <c r="L82" s="129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12" customHeight="1">
      <c r="A83" s="39"/>
      <c r="B83" s="40"/>
      <c r="C83" s="33" t="s">
        <v>21</v>
      </c>
      <c r="D83" s="41"/>
      <c r="E83" s="41"/>
      <c r="F83" s="28" t="str">
        <f>F10</f>
        <v>AREÁL WEREA</v>
      </c>
      <c r="G83" s="41"/>
      <c r="H83" s="41"/>
      <c r="I83" s="33" t="s">
        <v>23</v>
      </c>
      <c r="J83" s="73" t="str">
        <f>IF(J10="","",J10)</f>
        <v>23. 2. 2023</v>
      </c>
      <c r="K83" s="41"/>
      <c r="L83" s="129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6.95" customHeight="1">
      <c r="A84" s="39"/>
      <c r="B84" s="40"/>
      <c r="C84" s="41"/>
      <c r="D84" s="41"/>
      <c r="E84" s="41"/>
      <c r="F84" s="41"/>
      <c r="G84" s="41"/>
      <c r="H84" s="41"/>
      <c r="I84" s="41"/>
      <c r="J84" s="41"/>
      <c r="K84" s="41"/>
      <c r="L84" s="129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5.15" customHeight="1">
      <c r="A85" s="39"/>
      <c r="B85" s="40"/>
      <c r="C85" s="33" t="s">
        <v>25</v>
      </c>
      <c r="D85" s="41"/>
      <c r="E85" s="41"/>
      <c r="F85" s="28" t="str">
        <f>E13</f>
        <v>STATUTÁRNÍ MĚSTO LIBEREC</v>
      </c>
      <c r="G85" s="41"/>
      <c r="H85" s="41"/>
      <c r="I85" s="33" t="s">
        <v>31</v>
      </c>
      <c r="J85" s="37" t="str">
        <f>E19</f>
        <v>ATELIER VH s.r.o.</v>
      </c>
      <c r="K85" s="41"/>
      <c r="L85" s="129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15.15" customHeight="1">
      <c r="A86" s="39"/>
      <c r="B86" s="40"/>
      <c r="C86" s="33" t="s">
        <v>29</v>
      </c>
      <c r="D86" s="41"/>
      <c r="E86" s="41"/>
      <c r="F86" s="28" t="str">
        <f>IF(E16="","",E16)</f>
        <v>Vyplň údaj</v>
      </c>
      <c r="G86" s="41"/>
      <c r="H86" s="41"/>
      <c r="I86" s="33" t="s">
        <v>34</v>
      </c>
      <c r="J86" s="37" t="str">
        <f>E22</f>
        <v>Jaroslav VALENTA</v>
      </c>
      <c r="K86" s="41"/>
      <c r="L86" s="129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10.3" customHeight="1">
      <c r="A87" s="39"/>
      <c r="B87" s="40"/>
      <c r="C87" s="41"/>
      <c r="D87" s="41"/>
      <c r="E87" s="41"/>
      <c r="F87" s="41"/>
      <c r="G87" s="41"/>
      <c r="H87" s="41"/>
      <c r="I87" s="41"/>
      <c r="J87" s="41"/>
      <c r="K87" s="41"/>
      <c r="L87" s="129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11" customFormat="1" ht="29.25" customHeight="1">
      <c r="A88" s="171"/>
      <c r="B88" s="172"/>
      <c r="C88" s="173" t="s">
        <v>103</v>
      </c>
      <c r="D88" s="174" t="s">
        <v>57</v>
      </c>
      <c r="E88" s="174" t="s">
        <v>53</v>
      </c>
      <c r="F88" s="174" t="s">
        <v>54</v>
      </c>
      <c r="G88" s="174" t="s">
        <v>104</v>
      </c>
      <c r="H88" s="174" t="s">
        <v>105</v>
      </c>
      <c r="I88" s="174" t="s">
        <v>106</v>
      </c>
      <c r="J88" s="174" t="s">
        <v>84</v>
      </c>
      <c r="K88" s="175" t="s">
        <v>107</v>
      </c>
      <c r="L88" s="176"/>
      <c r="M88" s="93" t="s">
        <v>19</v>
      </c>
      <c r="N88" s="94" t="s">
        <v>42</v>
      </c>
      <c r="O88" s="94" t="s">
        <v>108</v>
      </c>
      <c r="P88" s="94" t="s">
        <v>109</v>
      </c>
      <c r="Q88" s="94" t="s">
        <v>110</v>
      </c>
      <c r="R88" s="94" t="s">
        <v>111</v>
      </c>
      <c r="S88" s="94" t="s">
        <v>112</v>
      </c>
      <c r="T88" s="95" t="s">
        <v>113</v>
      </c>
      <c r="U88" s="171"/>
      <c r="V88" s="171"/>
      <c r="W88" s="171"/>
      <c r="X88" s="171"/>
      <c r="Y88" s="171"/>
      <c r="Z88" s="171"/>
      <c r="AA88" s="171"/>
      <c r="AB88" s="171"/>
      <c r="AC88" s="171"/>
      <c r="AD88" s="171"/>
      <c r="AE88" s="171"/>
    </row>
    <row r="89" spans="1:63" s="2" customFormat="1" ht="22.8" customHeight="1">
      <c r="A89" s="39"/>
      <c r="B89" s="40"/>
      <c r="C89" s="100" t="s">
        <v>114</v>
      </c>
      <c r="D89" s="41"/>
      <c r="E89" s="41"/>
      <c r="F89" s="41"/>
      <c r="G89" s="41"/>
      <c r="H89" s="41"/>
      <c r="I89" s="41"/>
      <c r="J89" s="177">
        <f>BK89</f>
        <v>0</v>
      </c>
      <c r="K89" s="41"/>
      <c r="L89" s="45"/>
      <c r="M89" s="96"/>
      <c r="N89" s="178"/>
      <c r="O89" s="97"/>
      <c r="P89" s="179">
        <f>P90+P234+P284</f>
        <v>0</v>
      </c>
      <c r="Q89" s="97"/>
      <c r="R89" s="179">
        <f>R90+R234+R284</f>
        <v>209.79486056</v>
      </c>
      <c r="S89" s="97"/>
      <c r="T89" s="180">
        <f>T90+T234+T284</f>
        <v>165.843</v>
      </c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T89" s="18" t="s">
        <v>71</v>
      </c>
      <c r="AU89" s="18" t="s">
        <v>85</v>
      </c>
      <c r="BK89" s="181">
        <f>BK90+BK234+BK284</f>
        <v>0</v>
      </c>
    </row>
    <row r="90" spans="1:63" s="12" customFormat="1" ht="25.9" customHeight="1">
      <c r="A90" s="12"/>
      <c r="B90" s="182"/>
      <c r="C90" s="183"/>
      <c r="D90" s="184" t="s">
        <v>71</v>
      </c>
      <c r="E90" s="185" t="s">
        <v>115</v>
      </c>
      <c r="F90" s="185" t="s">
        <v>116</v>
      </c>
      <c r="G90" s="183"/>
      <c r="H90" s="183"/>
      <c r="I90" s="186"/>
      <c r="J90" s="187">
        <f>BK90</f>
        <v>0</v>
      </c>
      <c r="K90" s="183"/>
      <c r="L90" s="188"/>
      <c r="M90" s="189"/>
      <c r="N90" s="190"/>
      <c r="O90" s="190"/>
      <c r="P90" s="191">
        <f>P91+P111+P127+P141+P157+P170+P190+P212+P231</f>
        <v>0</v>
      </c>
      <c r="Q90" s="190"/>
      <c r="R90" s="191">
        <f>R91+R111+R127+R141+R157+R170+R190+R212+R231</f>
        <v>209.45348506</v>
      </c>
      <c r="S90" s="190"/>
      <c r="T90" s="192">
        <f>T91+T111+T127+T141+T157+T170+T190+T212+T231</f>
        <v>165.843</v>
      </c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R90" s="193" t="s">
        <v>77</v>
      </c>
      <c r="AT90" s="194" t="s">
        <v>71</v>
      </c>
      <c r="AU90" s="194" t="s">
        <v>72</v>
      </c>
      <c r="AY90" s="193" t="s">
        <v>117</v>
      </c>
      <c r="BK90" s="195">
        <f>BK91+BK111+BK127+BK141+BK157+BK170+BK190+BK212+BK231</f>
        <v>0</v>
      </c>
    </row>
    <row r="91" spans="1:63" s="12" customFormat="1" ht="22.8" customHeight="1">
      <c r="A91" s="12"/>
      <c r="B91" s="182"/>
      <c r="C91" s="183"/>
      <c r="D91" s="184" t="s">
        <v>71</v>
      </c>
      <c r="E91" s="196" t="s">
        <v>77</v>
      </c>
      <c r="F91" s="196" t="s">
        <v>118</v>
      </c>
      <c r="G91" s="183"/>
      <c r="H91" s="183"/>
      <c r="I91" s="186"/>
      <c r="J91" s="197">
        <f>BK91</f>
        <v>0</v>
      </c>
      <c r="K91" s="183"/>
      <c r="L91" s="188"/>
      <c r="M91" s="189"/>
      <c r="N91" s="190"/>
      <c r="O91" s="190"/>
      <c r="P91" s="191">
        <f>SUM(P92:P110)</f>
        <v>0</v>
      </c>
      <c r="Q91" s="190"/>
      <c r="R91" s="191">
        <f>SUM(R92:R110)</f>
        <v>0</v>
      </c>
      <c r="S91" s="190"/>
      <c r="T91" s="192">
        <f>SUM(T92:T110)</f>
        <v>69.768</v>
      </c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R91" s="193" t="s">
        <v>77</v>
      </c>
      <c r="AT91" s="194" t="s">
        <v>71</v>
      </c>
      <c r="AU91" s="194" t="s">
        <v>77</v>
      </c>
      <c r="AY91" s="193" t="s">
        <v>117</v>
      </c>
      <c r="BK91" s="195">
        <f>SUM(BK92:BK110)</f>
        <v>0</v>
      </c>
    </row>
    <row r="92" spans="1:65" s="2" customFormat="1" ht="49.05" customHeight="1">
      <c r="A92" s="39"/>
      <c r="B92" s="40"/>
      <c r="C92" s="198" t="s">
        <v>77</v>
      </c>
      <c r="D92" s="198" t="s">
        <v>119</v>
      </c>
      <c r="E92" s="199" t="s">
        <v>120</v>
      </c>
      <c r="F92" s="200" t="s">
        <v>121</v>
      </c>
      <c r="G92" s="201" t="s">
        <v>122</v>
      </c>
      <c r="H92" s="202">
        <v>36.72</v>
      </c>
      <c r="I92" s="203"/>
      <c r="J92" s="204">
        <f>ROUND(I92*H92,2)</f>
        <v>0</v>
      </c>
      <c r="K92" s="200" t="s">
        <v>123</v>
      </c>
      <c r="L92" s="45"/>
      <c r="M92" s="205" t="s">
        <v>19</v>
      </c>
      <c r="N92" s="206" t="s">
        <v>43</v>
      </c>
      <c r="O92" s="85"/>
      <c r="P92" s="207">
        <f>O92*H92</f>
        <v>0</v>
      </c>
      <c r="Q92" s="207">
        <v>0</v>
      </c>
      <c r="R92" s="207">
        <f>Q92*H92</f>
        <v>0</v>
      </c>
      <c r="S92" s="207">
        <v>1.9</v>
      </c>
      <c r="T92" s="208">
        <f>S92*H92</f>
        <v>69.768</v>
      </c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  <c r="AR92" s="209" t="s">
        <v>124</v>
      </c>
      <c r="AT92" s="209" t="s">
        <v>119</v>
      </c>
      <c r="AU92" s="209" t="s">
        <v>79</v>
      </c>
      <c r="AY92" s="18" t="s">
        <v>117</v>
      </c>
      <c r="BE92" s="210">
        <f>IF(N92="základní",J92,0)</f>
        <v>0</v>
      </c>
      <c r="BF92" s="210">
        <f>IF(N92="snížená",J92,0)</f>
        <v>0</v>
      </c>
      <c r="BG92" s="210">
        <f>IF(N92="zákl. přenesená",J92,0)</f>
        <v>0</v>
      </c>
      <c r="BH92" s="210">
        <f>IF(N92="sníž. přenesená",J92,0)</f>
        <v>0</v>
      </c>
      <c r="BI92" s="210">
        <f>IF(N92="nulová",J92,0)</f>
        <v>0</v>
      </c>
      <c r="BJ92" s="18" t="s">
        <v>77</v>
      </c>
      <c r="BK92" s="210">
        <f>ROUND(I92*H92,2)</f>
        <v>0</v>
      </c>
      <c r="BL92" s="18" t="s">
        <v>124</v>
      </c>
      <c r="BM92" s="209" t="s">
        <v>125</v>
      </c>
    </row>
    <row r="93" spans="1:47" s="2" customFormat="1" ht="12">
      <c r="A93" s="39"/>
      <c r="B93" s="40"/>
      <c r="C93" s="41"/>
      <c r="D93" s="211" t="s">
        <v>126</v>
      </c>
      <c r="E93" s="41"/>
      <c r="F93" s="212" t="s">
        <v>127</v>
      </c>
      <c r="G93" s="41"/>
      <c r="H93" s="41"/>
      <c r="I93" s="213"/>
      <c r="J93" s="41"/>
      <c r="K93" s="41"/>
      <c r="L93" s="45"/>
      <c r="M93" s="214"/>
      <c r="N93" s="215"/>
      <c r="O93" s="85"/>
      <c r="P93" s="85"/>
      <c r="Q93" s="85"/>
      <c r="R93" s="85"/>
      <c r="S93" s="85"/>
      <c r="T93" s="86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T93" s="18" t="s">
        <v>126</v>
      </c>
      <c r="AU93" s="18" t="s">
        <v>79</v>
      </c>
    </row>
    <row r="94" spans="1:51" s="13" customFormat="1" ht="12">
      <c r="A94" s="13"/>
      <c r="B94" s="216"/>
      <c r="C94" s="217"/>
      <c r="D94" s="218" t="s">
        <v>128</v>
      </c>
      <c r="E94" s="219" t="s">
        <v>19</v>
      </c>
      <c r="F94" s="220" t="s">
        <v>129</v>
      </c>
      <c r="G94" s="217"/>
      <c r="H94" s="221">
        <v>36.72</v>
      </c>
      <c r="I94" s="222"/>
      <c r="J94" s="217"/>
      <c r="K94" s="217"/>
      <c r="L94" s="223"/>
      <c r="M94" s="224"/>
      <c r="N94" s="225"/>
      <c r="O94" s="225"/>
      <c r="P94" s="225"/>
      <c r="Q94" s="225"/>
      <c r="R94" s="225"/>
      <c r="S94" s="225"/>
      <c r="T94" s="226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T94" s="227" t="s">
        <v>128</v>
      </c>
      <c r="AU94" s="227" t="s">
        <v>79</v>
      </c>
      <c r="AV94" s="13" t="s">
        <v>79</v>
      </c>
      <c r="AW94" s="13" t="s">
        <v>33</v>
      </c>
      <c r="AX94" s="13" t="s">
        <v>77</v>
      </c>
      <c r="AY94" s="227" t="s">
        <v>117</v>
      </c>
    </row>
    <row r="95" spans="1:65" s="2" customFormat="1" ht="37.8" customHeight="1">
      <c r="A95" s="39"/>
      <c r="B95" s="40"/>
      <c r="C95" s="198" t="s">
        <v>79</v>
      </c>
      <c r="D95" s="198" t="s">
        <v>119</v>
      </c>
      <c r="E95" s="199" t="s">
        <v>130</v>
      </c>
      <c r="F95" s="200" t="s">
        <v>131</v>
      </c>
      <c r="G95" s="201" t="s">
        <v>122</v>
      </c>
      <c r="H95" s="202">
        <v>0.605</v>
      </c>
      <c r="I95" s="203"/>
      <c r="J95" s="204">
        <f>ROUND(I95*H95,2)</f>
        <v>0</v>
      </c>
      <c r="K95" s="200" t="s">
        <v>123</v>
      </c>
      <c r="L95" s="45"/>
      <c r="M95" s="205" t="s">
        <v>19</v>
      </c>
      <c r="N95" s="206" t="s">
        <v>43</v>
      </c>
      <c r="O95" s="85"/>
      <c r="P95" s="207">
        <f>O95*H95</f>
        <v>0</v>
      </c>
      <c r="Q95" s="207">
        <v>0</v>
      </c>
      <c r="R95" s="207">
        <f>Q95*H95</f>
        <v>0</v>
      </c>
      <c r="S95" s="207">
        <v>0</v>
      </c>
      <c r="T95" s="208">
        <f>S95*H95</f>
        <v>0</v>
      </c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R95" s="209" t="s">
        <v>124</v>
      </c>
      <c r="AT95" s="209" t="s">
        <v>119</v>
      </c>
      <c r="AU95" s="209" t="s">
        <v>79</v>
      </c>
      <c r="AY95" s="18" t="s">
        <v>117</v>
      </c>
      <c r="BE95" s="210">
        <f>IF(N95="základní",J95,0)</f>
        <v>0</v>
      </c>
      <c r="BF95" s="210">
        <f>IF(N95="snížená",J95,0)</f>
        <v>0</v>
      </c>
      <c r="BG95" s="210">
        <f>IF(N95="zákl. přenesená",J95,0)</f>
        <v>0</v>
      </c>
      <c r="BH95" s="210">
        <f>IF(N95="sníž. přenesená",J95,0)</f>
        <v>0</v>
      </c>
      <c r="BI95" s="210">
        <f>IF(N95="nulová",J95,0)</f>
        <v>0</v>
      </c>
      <c r="BJ95" s="18" t="s">
        <v>77</v>
      </c>
      <c r="BK95" s="210">
        <f>ROUND(I95*H95,2)</f>
        <v>0</v>
      </c>
      <c r="BL95" s="18" t="s">
        <v>124</v>
      </c>
      <c r="BM95" s="209" t="s">
        <v>132</v>
      </c>
    </row>
    <row r="96" spans="1:47" s="2" customFormat="1" ht="12">
      <c r="A96" s="39"/>
      <c r="B96" s="40"/>
      <c r="C96" s="41"/>
      <c r="D96" s="211" t="s">
        <v>126</v>
      </c>
      <c r="E96" s="41"/>
      <c r="F96" s="212" t="s">
        <v>133</v>
      </c>
      <c r="G96" s="41"/>
      <c r="H96" s="41"/>
      <c r="I96" s="213"/>
      <c r="J96" s="41"/>
      <c r="K96" s="41"/>
      <c r="L96" s="45"/>
      <c r="M96" s="214"/>
      <c r="N96" s="215"/>
      <c r="O96" s="85"/>
      <c r="P96" s="85"/>
      <c r="Q96" s="85"/>
      <c r="R96" s="85"/>
      <c r="S96" s="85"/>
      <c r="T96" s="86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T96" s="18" t="s">
        <v>126</v>
      </c>
      <c r="AU96" s="18" t="s">
        <v>79</v>
      </c>
    </row>
    <row r="97" spans="1:51" s="13" customFormat="1" ht="12">
      <c r="A97" s="13"/>
      <c r="B97" s="216"/>
      <c r="C97" s="217"/>
      <c r="D97" s="218" t="s">
        <v>128</v>
      </c>
      <c r="E97" s="219" t="s">
        <v>19</v>
      </c>
      <c r="F97" s="220" t="s">
        <v>134</v>
      </c>
      <c r="G97" s="217"/>
      <c r="H97" s="221">
        <v>0.605</v>
      </c>
      <c r="I97" s="222"/>
      <c r="J97" s="217"/>
      <c r="K97" s="217"/>
      <c r="L97" s="223"/>
      <c r="M97" s="224"/>
      <c r="N97" s="225"/>
      <c r="O97" s="225"/>
      <c r="P97" s="225"/>
      <c r="Q97" s="225"/>
      <c r="R97" s="225"/>
      <c r="S97" s="225"/>
      <c r="T97" s="226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T97" s="227" t="s">
        <v>128</v>
      </c>
      <c r="AU97" s="227" t="s">
        <v>79</v>
      </c>
      <c r="AV97" s="13" t="s">
        <v>79</v>
      </c>
      <c r="AW97" s="13" t="s">
        <v>33</v>
      </c>
      <c r="AX97" s="13" t="s">
        <v>72</v>
      </c>
      <c r="AY97" s="227" t="s">
        <v>117</v>
      </c>
    </row>
    <row r="98" spans="1:51" s="14" customFormat="1" ht="12">
      <c r="A98" s="14"/>
      <c r="B98" s="228"/>
      <c r="C98" s="229"/>
      <c r="D98" s="218" t="s">
        <v>128</v>
      </c>
      <c r="E98" s="230" t="s">
        <v>19</v>
      </c>
      <c r="F98" s="231" t="s">
        <v>135</v>
      </c>
      <c r="G98" s="229"/>
      <c r="H98" s="232">
        <v>0.605</v>
      </c>
      <c r="I98" s="233"/>
      <c r="J98" s="229"/>
      <c r="K98" s="229"/>
      <c r="L98" s="234"/>
      <c r="M98" s="235"/>
      <c r="N98" s="236"/>
      <c r="O98" s="236"/>
      <c r="P98" s="236"/>
      <c r="Q98" s="236"/>
      <c r="R98" s="236"/>
      <c r="S98" s="236"/>
      <c r="T98" s="237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T98" s="238" t="s">
        <v>128</v>
      </c>
      <c r="AU98" s="238" t="s">
        <v>79</v>
      </c>
      <c r="AV98" s="14" t="s">
        <v>124</v>
      </c>
      <c r="AW98" s="14" t="s">
        <v>33</v>
      </c>
      <c r="AX98" s="14" t="s">
        <v>77</v>
      </c>
      <c r="AY98" s="238" t="s">
        <v>117</v>
      </c>
    </row>
    <row r="99" spans="1:65" s="2" customFormat="1" ht="44.25" customHeight="1">
      <c r="A99" s="39"/>
      <c r="B99" s="40"/>
      <c r="C99" s="198" t="s">
        <v>136</v>
      </c>
      <c r="D99" s="198" t="s">
        <v>119</v>
      </c>
      <c r="E99" s="199" t="s">
        <v>137</v>
      </c>
      <c r="F99" s="200" t="s">
        <v>138</v>
      </c>
      <c r="G99" s="201" t="s">
        <v>122</v>
      </c>
      <c r="H99" s="202">
        <v>1.913</v>
      </c>
      <c r="I99" s="203"/>
      <c r="J99" s="204">
        <f>ROUND(I99*H99,2)</f>
        <v>0</v>
      </c>
      <c r="K99" s="200" t="s">
        <v>139</v>
      </c>
      <c r="L99" s="45"/>
      <c r="M99" s="205" t="s">
        <v>19</v>
      </c>
      <c r="N99" s="206" t="s">
        <v>43</v>
      </c>
      <c r="O99" s="85"/>
      <c r="P99" s="207">
        <f>O99*H99</f>
        <v>0</v>
      </c>
      <c r="Q99" s="207">
        <v>0</v>
      </c>
      <c r="R99" s="207">
        <f>Q99*H99</f>
        <v>0</v>
      </c>
      <c r="S99" s="207">
        <v>0</v>
      </c>
      <c r="T99" s="208">
        <f>S99*H99</f>
        <v>0</v>
      </c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  <c r="AR99" s="209" t="s">
        <v>124</v>
      </c>
      <c r="AT99" s="209" t="s">
        <v>119</v>
      </c>
      <c r="AU99" s="209" t="s">
        <v>79</v>
      </c>
      <c r="AY99" s="18" t="s">
        <v>117</v>
      </c>
      <c r="BE99" s="210">
        <f>IF(N99="základní",J99,0)</f>
        <v>0</v>
      </c>
      <c r="BF99" s="210">
        <f>IF(N99="snížená",J99,0)</f>
        <v>0</v>
      </c>
      <c r="BG99" s="210">
        <f>IF(N99="zákl. přenesená",J99,0)</f>
        <v>0</v>
      </c>
      <c r="BH99" s="210">
        <f>IF(N99="sníž. přenesená",J99,0)</f>
        <v>0</v>
      </c>
      <c r="BI99" s="210">
        <f>IF(N99="nulová",J99,0)</f>
        <v>0</v>
      </c>
      <c r="BJ99" s="18" t="s">
        <v>77</v>
      </c>
      <c r="BK99" s="210">
        <f>ROUND(I99*H99,2)</f>
        <v>0</v>
      </c>
      <c r="BL99" s="18" t="s">
        <v>124</v>
      </c>
      <c r="BM99" s="209" t="s">
        <v>140</v>
      </c>
    </row>
    <row r="100" spans="1:47" s="2" customFormat="1" ht="12">
      <c r="A100" s="39"/>
      <c r="B100" s="40"/>
      <c r="C100" s="41"/>
      <c r="D100" s="211" t="s">
        <v>126</v>
      </c>
      <c r="E100" s="41"/>
      <c r="F100" s="212" t="s">
        <v>141</v>
      </c>
      <c r="G100" s="41"/>
      <c r="H100" s="41"/>
      <c r="I100" s="213"/>
      <c r="J100" s="41"/>
      <c r="K100" s="41"/>
      <c r="L100" s="45"/>
      <c r="M100" s="214"/>
      <c r="N100" s="215"/>
      <c r="O100" s="85"/>
      <c r="P100" s="85"/>
      <c r="Q100" s="85"/>
      <c r="R100" s="85"/>
      <c r="S100" s="85"/>
      <c r="T100" s="86"/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T100" s="18" t="s">
        <v>126</v>
      </c>
      <c r="AU100" s="18" t="s">
        <v>79</v>
      </c>
    </row>
    <row r="101" spans="1:51" s="13" customFormat="1" ht="12">
      <c r="A101" s="13"/>
      <c r="B101" s="216"/>
      <c r="C101" s="217"/>
      <c r="D101" s="218" t="s">
        <v>128</v>
      </c>
      <c r="E101" s="219" t="s">
        <v>19</v>
      </c>
      <c r="F101" s="220" t="s">
        <v>142</v>
      </c>
      <c r="G101" s="217"/>
      <c r="H101" s="221">
        <v>1.913</v>
      </c>
      <c r="I101" s="222"/>
      <c r="J101" s="217"/>
      <c r="K101" s="217"/>
      <c r="L101" s="223"/>
      <c r="M101" s="224"/>
      <c r="N101" s="225"/>
      <c r="O101" s="225"/>
      <c r="P101" s="225"/>
      <c r="Q101" s="225"/>
      <c r="R101" s="225"/>
      <c r="S101" s="225"/>
      <c r="T101" s="226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T101" s="227" t="s">
        <v>128</v>
      </c>
      <c r="AU101" s="227" t="s">
        <v>79</v>
      </c>
      <c r="AV101" s="13" t="s">
        <v>79</v>
      </c>
      <c r="AW101" s="13" t="s">
        <v>33</v>
      </c>
      <c r="AX101" s="13" t="s">
        <v>77</v>
      </c>
      <c r="AY101" s="227" t="s">
        <v>117</v>
      </c>
    </row>
    <row r="102" spans="1:65" s="2" customFormat="1" ht="44.25" customHeight="1">
      <c r="A102" s="39"/>
      <c r="B102" s="40"/>
      <c r="C102" s="198" t="s">
        <v>124</v>
      </c>
      <c r="D102" s="198" t="s">
        <v>119</v>
      </c>
      <c r="E102" s="199" t="s">
        <v>143</v>
      </c>
      <c r="F102" s="200" t="s">
        <v>144</v>
      </c>
      <c r="G102" s="201" t="s">
        <v>122</v>
      </c>
      <c r="H102" s="202">
        <v>14.4</v>
      </c>
      <c r="I102" s="203"/>
      <c r="J102" s="204">
        <f>ROUND(I102*H102,2)</f>
        <v>0</v>
      </c>
      <c r="K102" s="200" t="s">
        <v>123</v>
      </c>
      <c r="L102" s="45"/>
      <c r="M102" s="205" t="s">
        <v>19</v>
      </c>
      <c r="N102" s="206" t="s">
        <v>43</v>
      </c>
      <c r="O102" s="85"/>
      <c r="P102" s="207">
        <f>O102*H102</f>
        <v>0</v>
      </c>
      <c r="Q102" s="207">
        <v>0</v>
      </c>
      <c r="R102" s="207">
        <f>Q102*H102</f>
        <v>0</v>
      </c>
      <c r="S102" s="207">
        <v>0</v>
      </c>
      <c r="T102" s="208">
        <f>S102*H102</f>
        <v>0</v>
      </c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R102" s="209" t="s">
        <v>124</v>
      </c>
      <c r="AT102" s="209" t="s">
        <v>119</v>
      </c>
      <c r="AU102" s="209" t="s">
        <v>79</v>
      </c>
      <c r="AY102" s="18" t="s">
        <v>117</v>
      </c>
      <c r="BE102" s="210">
        <f>IF(N102="základní",J102,0)</f>
        <v>0</v>
      </c>
      <c r="BF102" s="210">
        <f>IF(N102="snížená",J102,0)</f>
        <v>0</v>
      </c>
      <c r="BG102" s="210">
        <f>IF(N102="zákl. přenesená",J102,0)</f>
        <v>0</v>
      </c>
      <c r="BH102" s="210">
        <f>IF(N102="sníž. přenesená",J102,0)</f>
        <v>0</v>
      </c>
      <c r="BI102" s="210">
        <f>IF(N102="nulová",J102,0)</f>
        <v>0</v>
      </c>
      <c r="BJ102" s="18" t="s">
        <v>77</v>
      </c>
      <c r="BK102" s="210">
        <f>ROUND(I102*H102,2)</f>
        <v>0</v>
      </c>
      <c r="BL102" s="18" t="s">
        <v>124</v>
      </c>
      <c r="BM102" s="209" t="s">
        <v>145</v>
      </c>
    </row>
    <row r="103" spans="1:47" s="2" customFormat="1" ht="12">
      <c r="A103" s="39"/>
      <c r="B103" s="40"/>
      <c r="C103" s="41"/>
      <c r="D103" s="211" t="s">
        <v>126</v>
      </c>
      <c r="E103" s="41"/>
      <c r="F103" s="212" t="s">
        <v>146</v>
      </c>
      <c r="G103" s="41"/>
      <c r="H103" s="41"/>
      <c r="I103" s="213"/>
      <c r="J103" s="41"/>
      <c r="K103" s="41"/>
      <c r="L103" s="45"/>
      <c r="M103" s="214"/>
      <c r="N103" s="215"/>
      <c r="O103" s="85"/>
      <c r="P103" s="85"/>
      <c r="Q103" s="85"/>
      <c r="R103" s="85"/>
      <c r="S103" s="85"/>
      <c r="T103" s="86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  <c r="AT103" s="18" t="s">
        <v>126</v>
      </c>
      <c r="AU103" s="18" t="s">
        <v>79</v>
      </c>
    </row>
    <row r="104" spans="1:51" s="13" customFormat="1" ht="12">
      <c r="A104" s="13"/>
      <c r="B104" s="216"/>
      <c r="C104" s="217"/>
      <c r="D104" s="218" t="s">
        <v>128</v>
      </c>
      <c r="E104" s="219" t="s">
        <v>19</v>
      </c>
      <c r="F104" s="220" t="s">
        <v>147</v>
      </c>
      <c r="G104" s="217"/>
      <c r="H104" s="221">
        <v>14.4</v>
      </c>
      <c r="I104" s="222"/>
      <c r="J104" s="217"/>
      <c r="K104" s="217"/>
      <c r="L104" s="223"/>
      <c r="M104" s="224"/>
      <c r="N104" s="225"/>
      <c r="O104" s="225"/>
      <c r="P104" s="225"/>
      <c r="Q104" s="225"/>
      <c r="R104" s="225"/>
      <c r="S104" s="225"/>
      <c r="T104" s="226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T104" s="227" t="s">
        <v>128</v>
      </c>
      <c r="AU104" s="227" t="s">
        <v>79</v>
      </c>
      <c r="AV104" s="13" t="s">
        <v>79</v>
      </c>
      <c r="AW104" s="13" t="s">
        <v>33</v>
      </c>
      <c r="AX104" s="13" t="s">
        <v>77</v>
      </c>
      <c r="AY104" s="227" t="s">
        <v>117</v>
      </c>
    </row>
    <row r="105" spans="1:65" s="2" customFormat="1" ht="24.15" customHeight="1">
      <c r="A105" s="39"/>
      <c r="B105" s="40"/>
      <c r="C105" s="198" t="s">
        <v>148</v>
      </c>
      <c r="D105" s="198" t="s">
        <v>119</v>
      </c>
      <c r="E105" s="199" t="s">
        <v>149</v>
      </c>
      <c r="F105" s="200" t="s">
        <v>150</v>
      </c>
      <c r="G105" s="201" t="s">
        <v>122</v>
      </c>
      <c r="H105" s="202">
        <v>14.4</v>
      </c>
      <c r="I105" s="203"/>
      <c r="J105" s="204">
        <f>ROUND(I105*H105,2)</f>
        <v>0</v>
      </c>
      <c r="K105" s="200" t="s">
        <v>123</v>
      </c>
      <c r="L105" s="45"/>
      <c r="M105" s="205" t="s">
        <v>19</v>
      </c>
      <c r="N105" s="206" t="s">
        <v>43</v>
      </c>
      <c r="O105" s="85"/>
      <c r="P105" s="207">
        <f>O105*H105</f>
        <v>0</v>
      </c>
      <c r="Q105" s="207">
        <v>0</v>
      </c>
      <c r="R105" s="207">
        <f>Q105*H105</f>
        <v>0</v>
      </c>
      <c r="S105" s="207">
        <v>0</v>
      </c>
      <c r="T105" s="208">
        <f>S105*H105</f>
        <v>0</v>
      </c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  <c r="AR105" s="209" t="s">
        <v>124</v>
      </c>
      <c r="AT105" s="209" t="s">
        <v>119</v>
      </c>
      <c r="AU105" s="209" t="s">
        <v>79</v>
      </c>
      <c r="AY105" s="18" t="s">
        <v>117</v>
      </c>
      <c r="BE105" s="210">
        <f>IF(N105="základní",J105,0)</f>
        <v>0</v>
      </c>
      <c r="BF105" s="210">
        <f>IF(N105="snížená",J105,0)</f>
        <v>0</v>
      </c>
      <c r="BG105" s="210">
        <f>IF(N105="zákl. přenesená",J105,0)</f>
        <v>0</v>
      </c>
      <c r="BH105" s="210">
        <f>IF(N105="sníž. přenesená",J105,0)</f>
        <v>0</v>
      </c>
      <c r="BI105" s="210">
        <f>IF(N105="nulová",J105,0)</f>
        <v>0</v>
      </c>
      <c r="BJ105" s="18" t="s">
        <v>77</v>
      </c>
      <c r="BK105" s="210">
        <f>ROUND(I105*H105,2)</f>
        <v>0</v>
      </c>
      <c r="BL105" s="18" t="s">
        <v>124</v>
      </c>
      <c r="BM105" s="209" t="s">
        <v>151</v>
      </c>
    </row>
    <row r="106" spans="1:47" s="2" customFormat="1" ht="12">
      <c r="A106" s="39"/>
      <c r="B106" s="40"/>
      <c r="C106" s="41"/>
      <c r="D106" s="211" t="s">
        <v>126</v>
      </c>
      <c r="E106" s="41"/>
      <c r="F106" s="212" t="s">
        <v>152</v>
      </c>
      <c r="G106" s="41"/>
      <c r="H106" s="41"/>
      <c r="I106" s="213"/>
      <c r="J106" s="41"/>
      <c r="K106" s="41"/>
      <c r="L106" s="45"/>
      <c r="M106" s="214"/>
      <c r="N106" s="215"/>
      <c r="O106" s="85"/>
      <c r="P106" s="85"/>
      <c r="Q106" s="85"/>
      <c r="R106" s="85"/>
      <c r="S106" s="85"/>
      <c r="T106" s="86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  <c r="AT106" s="18" t="s">
        <v>126</v>
      </c>
      <c r="AU106" s="18" t="s">
        <v>79</v>
      </c>
    </row>
    <row r="107" spans="1:51" s="13" customFormat="1" ht="12">
      <c r="A107" s="13"/>
      <c r="B107" s="216"/>
      <c r="C107" s="217"/>
      <c r="D107" s="218" t="s">
        <v>128</v>
      </c>
      <c r="E107" s="219" t="s">
        <v>19</v>
      </c>
      <c r="F107" s="220" t="s">
        <v>147</v>
      </c>
      <c r="G107" s="217"/>
      <c r="H107" s="221">
        <v>14.4</v>
      </c>
      <c r="I107" s="222"/>
      <c r="J107" s="217"/>
      <c r="K107" s="217"/>
      <c r="L107" s="223"/>
      <c r="M107" s="224"/>
      <c r="N107" s="225"/>
      <c r="O107" s="225"/>
      <c r="P107" s="225"/>
      <c r="Q107" s="225"/>
      <c r="R107" s="225"/>
      <c r="S107" s="225"/>
      <c r="T107" s="226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T107" s="227" t="s">
        <v>128</v>
      </c>
      <c r="AU107" s="227" t="s">
        <v>79</v>
      </c>
      <c r="AV107" s="13" t="s">
        <v>79</v>
      </c>
      <c r="AW107" s="13" t="s">
        <v>33</v>
      </c>
      <c r="AX107" s="13" t="s">
        <v>77</v>
      </c>
      <c r="AY107" s="227" t="s">
        <v>117</v>
      </c>
    </row>
    <row r="108" spans="1:65" s="2" customFormat="1" ht="62.7" customHeight="1">
      <c r="A108" s="39"/>
      <c r="B108" s="40"/>
      <c r="C108" s="198" t="s">
        <v>153</v>
      </c>
      <c r="D108" s="198" t="s">
        <v>119</v>
      </c>
      <c r="E108" s="199" t="s">
        <v>154</v>
      </c>
      <c r="F108" s="200" t="s">
        <v>155</v>
      </c>
      <c r="G108" s="201" t="s">
        <v>122</v>
      </c>
      <c r="H108" s="202">
        <v>1.913</v>
      </c>
      <c r="I108" s="203"/>
      <c r="J108" s="204">
        <f>ROUND(I108*H108,2)</f>
        <v>0</v>
      </c>
      <c r="K108" s="200" t="s">
        <v>139</v>
      </c>
      <c r="L108" s="45"/>
      <c r="M108" s="205" t="s">
        <v>19</v>
      </c>
      <c r="N108" s="206" t="s">
        <v>43</v>
      </c>
      <c r="O108" s="85"/>
      <c r="P108" s="207">
        <f>O108*H108</f>
        <v>0</v>
      </c>
      <c r="Q108" s="207">
        <v>0</v>
      </c>
      <c r="R108" s="207">
        <f>Q108*H108</f>
        <v>0</v>
      </c>
      <c r="S108" s="207">
        <v>0</v>
      </c>
      <c r="T108" s="208">
        <f>S108*H108</f>
        <v>0</v>
      </c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  <c r="AR108" s="209" t="s">
        <v>124</v>
      </c>
      <c r="AT108" s="209" t="s">
        <v>119</v>
      </c>
      <c r="AU108" s="209" t="s">
        <v>79</v>
      </c>
      <c r="AY108" s="18" t="s">
        <v>117</v>
      </c>
      <c r="BE108" s="210">
        <f>IF(N108="základní",J108,0)</f>
        <v>0</v>
      </c>
      <c r="BF108" s="210">
        <f>IF(N108="snížená",J108,0)</f>
        <v>0</v>
      </c>
      <c r="BG108" s="210">
        <f>IF(N108="zákl. přenesená",J108,0)</f>
        <v>0</v>
      </c>
      <c r="BH108" s="210">
        <f>IF(N108="sníž. přenesená",J108,0)</f>
        <v>0</v>
      </c>
      <c r="BI108" s="210">
        <f>IF(N108="nulová",J108,0)</f>
        <v>0</v>
      </c>
      <c r="BJ108" s="18" t="s">
        <v>77</v>
      </c>
      <c r="BK108" s="210">
        <f>ROUND(I108*H108,2)</f>
        <v>0</v>
      </c>
      <c r="BL108" s="18" t="s">
        <v>124</v>
      </c>
      <c r="BM108" s="209" t="s">
        <v>156</v>
      </c>
    </row>
    <row r="109" spans="1:47" s="2" customFormat="1" ht="12">
      <c r="A109" s="39"/>
      <c r="B109" s="40"/>
      <c r="C109" s="41"/>
      <c r="D109" s="211" t="s">
        <v>126</v>
      </c>
      <c r="E109" s="41"/>
      <c r="F109" s="212" t="s">
        <v>157</v>
      </c>
      <c r="G109" s="41"/>
      <c r="H109" s="41"/>
      <c r="I109" s="213"/>
      <c r="J109" s="41"/>
      <c r="K109" s="41"/>
      <c r="L109" s="45"/>
      <c r="M109" s="214"/>
      <c r="N109" s="215"/>
      <c r="O109" s="85"/>
      <c r="P109" s="85"/>
      <c r="Q109" s="85"/>
      <c r="R109" s="85"/>
      <c r="S109" s="85"/>
      <c r="T109" s="86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  <c r="AT109" s="18" t="s">
        <v>126</v>
      </c>
      <c r="AU109" s="18" t="s">
        <v>79</v>
      </c>
    </row>
    <row r="110" spans="1:51" s="13" customFormat="1" ht="12">
      <c r="A110" s="13"/>
      <c r="B110" s="216"/>
      <c r="C110" s="217"/>
      <c r="D110" s="218" t="s">
        <v>128</v>
      </c>
      <c r="E110" s="219" t="s">
        <v>19</v>
      </c>
      <c r="F110" s="220" t="s">
        <v>142</v>
      </c>
      <c r="G110" s="217"/>
      <c r="H110" s="221">
        <v>1.913</v>
      </c>
      <c r="I110" s="222"/>
      <c r="J110" s="217"/>
      <c r="K110" s="217"/>
      <c r="L110" s="223"/>
      <c r="M110" s="224"/>
      <c r="N110" s="225"/>
      <c r="O110" s="225"/>
      <c r="P110" s="225"/>
      <c r="Q110" s="225"/>
      <c r="R110" s="225"/>
      <c r="S110" s="225"/>
      <c r="T110" s="226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T110" s="227" t="s">
        <v>128</v>
      </c>
      <c r="AU110" s="227" t="s">
        <v>79</v>
      </c>
      <c r="AV110" s="13" t="s">
        <v>79</v>
      </c>
      <c r="AW110" s="13" t="s">
        <v>33</v>
      </c>
      <c r="AX110" s="13" t="s">
        <v>77</v>
      </c>
      <c r="AY110" s="227" t="s">
        <v>117</v>
      </c>
    </row>
    <row r="111" spans="1:63" s="12" customFormat="1" ht="22.8" customHeight="1">
      <c r="A111" s="12"/>
      <c r="B111" s="182"/>
      <c r="C111" s="183"/>
      <c r="D111" s="184" t="s">
        <v>71</v>
      </c>
      <c r="E111" s="196" t="s">
        <v>79</v>
      </c>
      <c r="F111" s="196" t="s">
        <v>158</v>
      </c>
      <c r="G111" s="183"/>
      <c r="H111" s="183"/>
      <c r="I111" s="186"/>
      <c r="J111" s="197">
        <f>BK111</f>
        <v>0</v>
      </c>
      <c r="K111" s="183"/>
      <c r="L111" s="188"/>
      <c r="M111" s="189"/>
      <c r="N111" s="190"/>
      <c r="O111" s="190"/>
      <c r="P111" s="191">
        <f>SUM(P112:P126)</f>
        <v>0</v>
      </c>
      <c r="Q111" s="190"/>
      <c r="R111" s="191">
        <f>SUM(R112:R126)</f>
        <v>104.05805491999999</v>
      </c>
      <c r="S111" s="190"/>
      <c r="T111" s="192">
        <f>SUM(T112:T126)</f>
        <v>0</v>
      </c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R111" s="193" t="s">
        <v>77</v>
      </c>
      <c r="AT111" s="194" t="s">
        <v>71</v>
      </c>
      <c r="AU111" s="194" t="s">
        <v>77</v>
      </c>
      <c r="AY111" s="193" t="s">
        <v>117</v>
      </c>
      <c r="BK111" s="195">
        <f>SUM(BK112:BK126)</f>
        <v>0</v>
      </c>
    </row>
    <row r="112" spans="1:65" s="2" customFormat="1" ht="33" customHeight="1">
      <c r="A112" s="39"/>
      <c r="B112" s="40"/>
      <c r="C112" s="198" t="s">
        <v>159</v>
      </c>
      <c r="D112" s="198" t="s">
        <v>119</v>
      </c>
      <c r="E112" s="199" t="s">
        <v>160</v>
      </c>
      <c r="F112" s="200" t="s">
        <v>161</v>
      </c>
      <c r="G112" s="201" t="s">
        <v>122</v>
      </c>
      <c r="H112" s="202">
        <v>16.932</v>
      </c>
      <c r="I112" s="203"/>
      <c r="J112" s="204">
        <f>ROUND(I112*H112,2)</f>
        <v>0</v>
      </c>
      <c r="K112" s="200" t="s">
        <v>123</v>
      </c>
      <c r="L112" s="45"/>
      <c r="M112" s="205" t="s">
        <v>19</v>
      </c>
      <c r="N112" s="206" t="s">
        <v>43</v>
      </c>
      <c r="O112" s="85"/>
      <c r="P112" s="207">
        <f>O112*H112</f>
        <v>0</v>
      </c>
      <c r="Q112" s="207">
        <v>2.50187</v>
      </c>
      <c r="R112" s="207">
        <f>Q112*H112</f>
        <v>42.361662839999994</v>
      </c>
      <c r="S112" s="207">
        <v>0</v>
      </c>
      <c r="T112" s="208">
        <f>S112*H112</f>
        <v>0</v>
      </c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  <c r="AR112" s="209" t="s">
        <v>124</v>
      </c>
      <c r="AT112" s="209" t="s">
        <v>119</v>
      </c>
      <c r="AU112" s="209" t="s">
        <v>79</v>
      </c>
      <c r="AY112" s="18" t="s">
        <v>117</v>
      </c>
      <c r="BE112" s="210">
        <f>IF(N112="základní",J112,0)</f>
        <v>0</v>
      </c>
      <c r="BF112" s="210">
        <f>IF(N112="snížená",J112,0)</f>
        <v>0</v>
      </c>
      <c r="BG112" s="210">
        <f>IF(N112="zákl. přenesená",J112,0)</f>
        <v>0</v>
      </c>
      <c r="BH112" s="210">
        <f>IF(N112="sníž. přenesená",J112,0)</f>
        <v>0</v>
      </c>
      <c r="BI112" s="210">
        <f>IF(N112="nulová",J112,0)</f>
        <v>0</v>
      </c>
      <c r="BJ112" s="18" t="s">
        <v>77</v>
      </c>
      <c r="BK112" s="210">
        <f>ROUND(I112*H112,2)</f>
        <v>0</v>
      </c>
      <c r="BL112" s="18" t="s">
        <v>124</v>
      </c>
      <c r="BM112" s="209" t="s">
        <v>162</v>
      </c>
    </row>
    <row r="113" spans="1:47" s="2" customFormat="1" ht="12">
      <c r="A113" s="39"/>
      <c r="B113" s="40"/>
      <c r="C113" s="41"/>
      <c r="D113" s="211" t="s">
        <v>126</v>
      </c>
      <c r="E113" s="41"/>
      <c r="F113" s="212" t="s">
        <v>163</v>
      </c>
      <c r="G113" s="41"/>
      <c r="H113" s="41"/>
      <c r="I113" s="213"/>
      <c r="J113" s="41"/>
      <c r="K113" s="41"/>
      <c r="L113" s="45"/>
      <c r="M113" s="214"/>
      <c r="N113" s="215"/>
      <c r="O113" s="85"/>
      <c r="P113" s="85"/>
      <c r="Q113" s="85"/>
      <c r="R113" s="85"/>
      <c r="S113" s="85"/>
      <c r="T113" s="86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  <c r="AT113" s="18" t="s">
        <v>126</v>
      </c>
      <c r="AU113" s="18" t="s">
        <v>79</v>
      </c>
    </row>
    <row r="114" spans="1:51" s="13" customFormat="1" ht="12">
      <c r="A114" s="13"/>
      <c r="B114" s="216"/>
      <c r="C114" s="217"/>
      <c r="D114" s="218" t="s">
        <v>128</v>
      </c>
      <c r="E114" s="219" t="s">
        <v>19</v>
      </c>
      <c r="F114" s="220" t="s">
        <v>164</v>
      </c>
      <c r="G114" s="217"/>
      <c r="H114" s="221">
        <v>15.096</v>
      </c>
      <c r="I114" s="222"/>
      <c r="J114" s="217"/>
      <c r="K114" s="217"/>
      <c r="L114" s="223"/>
      <c r="M114" s="224"/>
      <c r="N114" s="225"/>
      <c r="O114" s="225"/>
      <c r="P114" s="225"/>
      <c r="Q114" s="225"/>
      <c r="R114" s="225"/>
      <c r="S114" s="225"/>
      <c r="T114" s="226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T114" s="227" t="s">
        <v>128</v>
      </c>
      <c r="AU114" s="227" t="s">
        <v>79</v>
      </c>
      <c r="AV114" s="13" t="s">
        <v>79</v>
      </c>
      <c r="AW114" s="13" t="s">
        <v>33</v>
      </c>
      <c r="AX114" s="13" t="s">
        <v>72</v>
      </c>
      <c r="AY114" s="227" t="s">
        <v>117</v>
      </c>
    </row>
    <row r="115" spans="1:51" s="13" customFormat="1" ht="12">
      <c r="A115" s="13"/>
      <c r="B115" s="216"/>
      <c r="C115" s="217"/>
      <c r="D115" s="218" t="s">
        <v>128</v>
      </c>
      <c r="E115" s="219" t="s">
        <v>19</v>
      </c>
      <c r="F115" s="220" t="s">
        <v>165</v>
      </c>
      <c r="G115" s="217"/>
      <c r="H115" s="221">
        <v>-1.224</v>
      </c>
      <c r="I115" s="222"/>
      <c r="J115" s="217"/>
      <c r="K115" s="217"/>
      <c r="L115" s="223"/>
      <c r="M115" s="224"/>
      <c r="N115" s="225"/>
      <c r="O115" s="225"/>
      <c r="P115" s="225"/>
      <c r="Q115" s="225"/>
      <c r="R115" s="225"/>
      <c r="S115" s="225"/>
      <c r="T115" s="226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T115" s="227" t="s">
        <v>128</v>
      </c>
      <c r="AU115" s="227" t="s">
        <v>79</v>
      </c>
      <c r="AV115" s="13" t="s">
        <v>79</v>
      </c>
      <c r="AW115" s="13" t="s">
        <v>33</v>
      </c>
      <c r="AX115" s="13" t="s">
        <v>72</v>
      </c>
      <c r="AY115" s="227" t="s">
        <v>117</v>
      </c>
    </row>
    <row r="116" spans="1:51" s="13" customFormat="1" ht="12">
      <c r="A116" s="13"/>
      <c r="B116" s="216"/>
      <c r="C116" s="217"/>
      <c r="D116" s="218" t="s">
        <v>128</v>
      </c>
      <c r="E116" s="219" t="s">
        <v>19</v>
      </c>
      <c r="F116" s="220" t="s">
        <v>166</v>
      </c>
      <c r="G116" s="217"/>
      <c r="H116" s="221">
        <v>3.06</v>
      </c>
      <c r="I116" s="222"/>
      <c r="J116" s="217"/>
      <c r="K116" s="217"/>
      <c r="L116" s="223"/>
      <c r="M116" s="224"/>
      <c r="N116" s="225"/>
      <c r="O116" s="225"/>
      <c r="P116" s="225"/>
      <c r="Q116" s="225"/>
      <c r="R116" s="225"/>
      <c r="S116" s="225"/>
      <c r="T116" s="226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T116" s="227" t="s">
        <v>128</v>
      </c>
      <c r="AU116" s="227" t="s">
        <v>79</v>
      </c>
      <c r="AV116" s="13" t="s">
        <v>79</v>
      </c>
      <c r="AW116" s="13" t="s">
        <v>33</v>
      </c>
      <c r="AX116" s="13" t="s">
        <v>72</v>
      </c>
      <c r="AY116" s="227" t="s">
        <v>117</v>
      </c>
    </row>
    <row r="117" spans="1:51" s="14" customFormat="1" ht="12">
      <c r="A117" s="14"/>
      <c r="B117" s="228"/>
      <c r="C117" s="229"/>
      <c r="D117" s="218" t="s">
        <v>128</v>
      </c>
      <c r="E117" s="230" t="s">
        <v>19</v>
      </c>
      <c r="F117" s="231" t="s">
        <v>135</v>
      </c>
      <c r="G117" s="229"/>
      <c r="H117" s="232">
        <v>16.932</v>
      </c>
      <c r="I117" s="233"/>
      <c r="J117" s="229"/>
      <c r="K117" s="229"/>
      <c r="L117" s="234"/>
      <c r="M117" s="235"/>
      <c r="N117" s="236"/>
      <c r="O117" s="236"/>
      <c r="P117" s="236"/>
      <c r="Q117" s="236"/>
      <c r="R117" s="236"/>
      <c r="S117" s="236"/>
      <c r="T117" s="237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T117" s="238" t="s">
        <v>128</v>
      </c>
      <c r="AU117" s="238" t="s">
        <v>79</v>
      </c>
      <c r="AV117" s="14" t="s">
        <v>124</v>
      </c>
      <c r="AW117" s="14" t="s">
        <v>33</v>
      </c>
      <c r="AX117" s="14" t="s">
        <v>77</v>
      </c>
      <c r="AY117" s="238" t="s">
        <v>117</v>
      </c>
    </row>
    <row r="118" spans="1:65" s="2" customFormat="1" ht="24.15" customHeight="1">
      <c r="A118" s="39"/>
      <c r="B118" s="40"/>
      <c r="C118" s="198" t="s">
        <v>167</v>
      </c>
      <c r="D118" s="198" t="s">
        <v>119</v>
      </c>
      <c r="E118" s="199" t="s">
        <v>168</v>
      </c>
      <c r="F118" s="200" t="s">
        <v>169</v>
      </c>
      <c r="G118" s="201" t="s">
        <v>170</v>
      </c>
      <c r="H118" s="202">
        <v>0.424</v>
      </c>
      <c r="I118" s="203"/>
      <c r="J118" s="204">
        <f>ROUND(I118*H118,2)</f>
        <v>0</v>
      </c>
      <c r="K118" s="200" t="s">
        <v>139</v>
      </c>
      <c r="L118" s="45"/>
      <c r="M118" s="205" t="s">
        <v>19</v>
      </c>
      <c r="N118" s="206" t="s">
        <v>43</v>
      </c>
      <c r="O118" s="85"/>
      <c r="P118" s="207">
        <f>O118*H118</f>
        <v>0</v>
      </c>
      <c r="Q118" s="207">
        <v>1.06277</v>
      </c>
      <c r="R118" s="207">
        <f>Q118*H118</f>
        <v>0.45061448</v>
      </c>
      <c r="S118" s="207">
        <v>0</v>
      </c>
      <c r="T118" s="208">
        <f>S118*H118</f>
        <v>0</v>
      </c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  <c r="AR118" s="209" t="s">
        <v>124</v>
      </c>
      <c r="AT118" s="209" t="s">
        <v>119</v>
      </c>
      <c r="AU118" s="209" t="s">
        <v>79</v>
      </c>
      <c r="AY118" s="18" t="s">
        <v>117</v>
      </c>
      <c r="BE118" s="210">
        <f>IF(N118="základní",J118,0)</f>
        <v>0</v>
      </c>
      <c r="BF118" s="210">
        <f>IF(N118="snížená",J118,0)</f>
        <v>0</v>
      </c>
      <c r="BG118" s="210">
        <f>IF(N118="zákl. přenesená",J118,0)</f>
        <v>0</v>
      </c>
      <c r="BH118" s="210">
        <f>IF(N118="sníž. přenesená",J118,0)</f>
        <v>0</v>
      </c>
      <c r="BI118" s="210">
        <f>IF(N118="nulová",J118,0)</f>
        <v>0</v>
      </c>
      <c r="BJ118" s="18" t="s">
        <v>77</v>
      </c>
      <c r="BK118" s="210">
        <f>ROUND(I118*H118,2)</f>
        <v>0</v>
      </c>
      <c r="BL118" s="18" t="s">
        <v>124</v>
      </c>
      <c r="BM118" s="209" t="s">
        <v>171</v>
      </c>
    </row>
    <row r="119" spans="1:47" s="2" customFormat="1" ht="12">
      <c r="A119" s="39"/>
      <c r="B119" s="40"/>
      <c r="C119" s="41"/>
      <c r="D119" s="211" t="s">
        <v>126</v>
      </c>
      <c r="E119" s="41"/>
      <c r="F119" s="212" t="s">
        <v>172</v>
      </c>
      <c r="G119" s="41"/>
      <c r="H119" s="41"/>
      <c r="I119" s="213"/>
      <c r="J119" s="41"/>
      <c r="K119" s="41"/>
      <c r="L119" s="45"/>
      <c r="M119" s="214"/>
      <c r="N119" s="215"/>
      <c r="O119" s="85"/>
      <c r="P119" s="85"/>
      <c r="Q119" s="85"/>
      <c r="R119" s="85"/>
      <c r="S119" s="85"/>
      <c r="T119" s="86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  <c r="AT119" s="18" t="s">
        <v>126</v>
      </c>
      <c r="AU119" s="18" t="s">
        <v>79</v>
      </c>
    </row>
    <row r="120" spans="1:51" s="13" customFormat="1" ht="12">
      <c r="A120" s="13"/>
      <c r="B120" s="216"/>
      <c r="C120" s="217"/>
      <c r="D120" s="218" t="s">
        <v>128</v>
      </c>
      <c r="E120" s="219" t="s">
        <v>19</v>
      </c>
      <c r="F120" s="220" t="s">
        <v>173</v>
      </c>
      <c r="G120" s="217"/>
      <c r="H120" s="221">
        <v>0.424</v>
      </c>
      <c r="I120" s="222"/>
      <c r="J120" s="217"/>
      <c r="K120" s="217"/>
      <c r="L120" s="223"/>
      <c r="M120" s="224"/>
      <c r="N120" s="225"/>
      <c r="O120" s="225"/>
      <c r="P120" s="225"/>
      <c r="Q120" s="225"/>
      <c r="R120" s="225"/>
      <c r="S120" s="225"/>
      <c r="T120" s="226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T120" s="227" t="s">
        <v>128</v>
      </c>
      <c r="AU120" s="227" t="s">
        <v>79</v>
      </c>
      <c r="AV120" s="13" t="s">
        <v>79</v>
      </c>
      <c r="AW120" s="13" t="s">
        <v>33</v>
      </c>
      <c r="AX120" s="13" t="s">
        <v>77</v>
      </c>
      <c r="AY120" s="227" t="s">
        <v>117</v>
      </c>
    </row>
    <row r="121" spans="1:65" s="2" customFormat="1" ht="24.15" customHeight="1">
      <c r="A121" s="39"/>
      <c r="B121" s="40"/>
      <c r="C121" s="198" t="s">
        <v>174</v>
      </c>
      <c r="D121" s="198" t="s">
        <v>119</v>
      </c>
      <c r="E121" s="199" t="s">
        <v>175</v>
      </c>
      <c r="F121" s="200" t="s">
        <v>176</v>
      </c>
      <c r="G121" s="201" t="s">
        <v>122</v>
      </c>
      <c r="H121" s="202">
        <v>2.448</v>
      </c>
      <c r="I121" s="203"/>
      <c r="J121" s="204">
        <f>ROUND(I121*H121,2)</f>
        <v>0</v>
      </c>
      <c r="K121" s="200" t="s">
        <v>139</v>
      </c>
      <c r="L121" s="45"/>
      <c r="M121" s="205" t="s">
        <v>19</v>
      </c>
      <c r="N121" s="206" t="s">
        <v>43</v>
      </c>
      <c r="O121" s="85"/>
      <c r="P121" s="207">
        <f>O121*H121</f>
        <v>0</v>
      </c>
      <c r="Q121" s="207">
        <v>2.50187</v>
      </c>
      <c r="R121" s="207">
        <f>Q121*H121</f>
        <v>6.124577759999999</v>
      </c>
      <c r="S121" s="207">
        <v>0</v>
      </c>
      <c r="T121" s="208">
        <f>S121*H121</f>
        <v>0</v>
      </c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  <c r="AR121" s="209" t="s">
        <v>124</v>
      </c>
      <c r="AT121" s="209" t="s">
        <v>119</v>
      </c>
      <c r="AU121" s="209" t="s">
        <v>79</v>
      </c>
      <c r="AY121" s="18" t="s">
        <v>117</v>
      </c>
      <c r="BE121" s="210">
        <f>IF(N121="základní",J121,0)</f>
        <v>0</v>
      </c>
      <c r="BF121" s="210">
        <f>IF(N121="snížená",J121,0)</f>
        <v>0</v>
      </c>
      <c r="BG121" s="210">
        <f>IF(N121="zákl. přenesená",J121,0)</f>
        <v>0</v>
      </c>
      <c r="BH121" s="210">
        <f>IF(N121="sníž. přenesená",J121,0)</f>
        <v>0</v>
      </c>
      <c r="BI121" s="210">
        <f>IF(N121="nulová",J121,0)</f>
        <v>0</v>
      </c>
      <c r="BJ121" s="18" t="s">
        <v>77</v>
      </c>
      <c r="BK121" s="210">
        <f>ROUND(I121*H121,2)</f>
        <v>0</v>
      </c>
      <c r="BL121" s="18" t="s">
        <v>124</v>
      </c>
      <c r="BM121" s="209" t="s">
        <v>177</v>
      </c>
    </row>
    <row r="122" spans="1:47" s="2" customFormat="1" ht="12">
      <c r="A122" s="39"/>
      <c r="B122" s="40"/>
      <c r="C122" s="41"/>
      <c r="D122" s="211" t="s">
        <v>126</v>
      </c>
      <c r="E122" s="41"/>
      <c r="F122" s="212" t="s">
        <v>178</v>
      </c>
      <c r="G122" s="41"/>
      <c r="H122" s="41"/>
      <c r="I122" s="213"/>
      <c r="J122" s="41"/>
      <c r="K122" s="41"/>
      <c r="L122" s="45"/>
      <c r="M122" s="214"/>
      <c r="N122" s="215"/>
      <c r="O122" s="85"/>
      <c r="P122" s="85"/>
      <c r="Q122" s="85"/>
      <c r="R122" s="85"/>
      <c r="S122" s="85"/>
      <c r="T122" s="86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T122" s="18" t="s">
        <v>126</v>
      </c>
      <c r="AU122" s="18" t="s">
        <v>79</v>
      </c>
    </row>
    <row r="123" spans="1:51" s="13" customFormat="1" ht="12">
      <c r="A123" s="13"/>
      <c r="B123" s="216"/>
      <c r="C123" s="217"/>
      <c r="D123" s="218" t="s">
        <v>128</v>
      </c>
      <c r="E123" s="219" t="s">
        <v>19</v>
      </c>
      <c r="F123" s="220" t="s">
        <v>179</v>
      </c>
      <c r="G123" s="217"/>
      <c r="H123" s="221">
        <v>2.448</v>
      </c>
      <c r="I123" s="222"/>
      <c r="J123" s="217"/>
      <c r="K123" s="217"/>
      <c r="L123" s="223"/>
      <c r="M123" s="224"/>
      <c r="N123" s="225"/>
      <c r="O123" s="225"/>
      <c r="P123" s="225"/>
      <c r="Q123" s="225"/>
      <c r="R123" s="225"/>
      <c r="S123" s="225"/>
      <c r="T123" s="226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T123" s="227" t="s">
        <v>128</v>
      </c>
      <c r="AU123" s="227" t="s">
        <v>79</v>
      </c>
      <c r="AV123" s="13" t="s">
        <v>79</v>
      </c>
      <c r="AW123" s="13" t="s">
        <v>33</v>
      </c>
      <c r="AX123" s="13" t="s">
        <v>77</v>
      </c>
      <c r="AY123" s="227" t="s">
        <v>117</v>
      </c>
    </row>
    <row r="124" spans="1:65" s="2" customFormat="1" ht="24.15" customHeight="1">
      <c r="A124" s="39"/>
      <c r="B124" s="40"/>
      <c r="C124" s="198" t="s">
        <v>180</v>
      </c>
      <c r="D124" s="198" t="s">
        <v>119</v>
      </c>
      <c r="E124" s="199" t="s">
        <v>181</v>
      </c>
      <c r="F124" s="200" t="s">
        <v>182</v>
      </c>
      <c r="G124" s="201" t="s">
        <v>122</v>
      </c>
      <c r="H124" s="202">
        <v>22.032</v>
      </c>
      <c r="I124" s="203"/>
      <c r="J124" s="204">
        <f>ROUND(I124*H124,2)</f>
        <v>0</v>
      </c>
      <c r="K124" s="200" t="s">
        <v>123</v>
      </c>
      <c r="L124" s="45"/>
      <c r="M124" s="205" t="s">
        <v>19</v>
      </c>
      <c r="N124" s="206" t="s">
        <v>43</v>
      </c>
      <c r="O124" s="85"/>
      <c r="P124" s="207">
        <f>O124*H124</f>
        <v>0</v>
      </c>
      <c r="Q124" s="207">
        <v>2.50187</v>
      </c>
      <c r="R124" s="207">
        <f>Q124*H124</f>
        <v>55.121199839999996</v>
      </c>
      <c r="S124" s="207">
        <v>0</v>
      </c>
      <c r="T124" s="208">
        <f>S124*H124</f>
        <v>0</v>
      </c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R124" s="209" t="s">
        <v>124</v>
      </c>
      <c r="AT124" s="209" t="s">
        <v>119</v>
      </c>
      <c r="AU124" s="209" t="s">
        <v>79</v>
      </c>
      <c r="AY124" s="18" t="s">
        <v>117</v>
      </c>
      <c r="BE124" s="210">
        <f>IF(N124="základní",J124,0)</f>
        <v>0</v>
      </c>
      <c r="BF124" s="210">
        <f>IF(N124="snížená",J124,0)</f>
        <v>0</v>
      </c>
      <c r="BG124" s="210">
        <f>IF(N124="zákl. přenesená",J124,0)</f>
        <v>0</v>
      </c>
      <c r="BH124" s="210">
        <f>IF(N124="sníž. přenesená",J124,0)</f>
        <v>0</v>
      </c>
      <c r="BI124" s="210">
        <f>IF(N124="nulová",J124,0)</f>
        <v>0</v>
      </c>
      <c r="BJ124" s="18" t="s">
        <v>77</v>
      </c>
      <c r="BK124" s="210">
        <f>ROUND(I124*H124,2)</f>
        <v>0</v>
      </c>
      <c r="BL124" s="18" t="s">
        <v>124</v>
      </c>
      <c r="BM124" s="209" t="s">
        <v>183</v>
      </c>
    </row>
    <row r="125" spans="1:47" s="2" customFormat="1" ht="12">
      <c r="A125" s="39"/>
      <c r="B125" s="40"/>
      <c r="C125" s="41"/>
      <c r="D125" s="211" t="s">
        <v>126</v>
      </c>
      <c r="E125" s="41"/>
      <c r="F125" s="212" t="s">
        <v>184</v>
      </c>
      <c r="G125" s="41"/>
      <c r="H125" s="41"/>
      <c r="I125" s="213"/>
      <c r="J125" s="41"/>
      <c r="K125" s="41"/>
      <c r="L125" s="45"/>
      <c r="M125" s="214"/>
      <c r="N125" s="215"/>
      <c r="O125" s="85"/>
      <c r="P125" s="85"/>
      <c r="Q125" s="85"/>
      <c r="R125" s="85"/>
      <c r="S125" s="85"/>
      <c r="T125" s="86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T125" s="18" t="s">
        <v>126</v>
      </c>
      <c r="AU125" s="18" t="s">
        <v>79</v>
      </c>
    </row>
    <row r="126" spans="1:51" s="13" customFormat="1" ht="12">
      <c r="A126" s="13"/>
      <c r="B126" s="216"/>
      <c r="C126" s="217"/>
      <c r="D126" s="218" t="s">
        <v>128</v>
      </c>
      <c r="E126" s="219" t="s">
        <v>19</v>
      </c>
      <c r="F126" s="220" t="s">
        <v>185</v>
      </c>
      <c r="G126" s="217"/>
      <c r="H126" s="221">
        <v>22.032</v>
      </c>
      <c r="I126" s="222"/>
      <c r="J126" s="217"/>
      <c r="K126" s="217"/>
      <c r="L126" s="223"/>
      <c r="M126" s="224"/>
      <c r="N126" s="225"/>
      <c r="O126" s="225"/>
      <c r="P126" s="225"/>
      <c r="Q126" s="225"/>
      <c r="R126" s="225"/>
      <c r="S126" s="225"/>
      <c r="T126" s="226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T126" s="227" t="s">
        <v>128</v>
      </c>
      <c r="AU126" s="227" t="s">
        <v>79</v>
      </c>
      <c r="AV126" s="13" t="s">
        <v>79</v>
      </c>
      <c r="AW126" s="13" t="s">
        <v>33</v>
      </c>
      <c r="AX126" s="13" t="s">
        <v>77</v>
      </c>
      <c r="AY126" s="227" t="s">
        <v>117</v>
      </c>
    </row>
    <row r="127" spans="1:63" s="12" customFormat="1" ht="22.8" customHeight="1">
      <c r="A127" s="12"/>
      <c r="B127" s="182"/>
      <c r="C127" s="183"/>
      <c r="D127" s="184" t="s">
        <v>71</v>
      </c>
      <c r="E127" s="196" t="s">
        <v>136</v>
      </c>
      <c r="F127" s="196" t="s">
        <v>186</v>
      </c>
      <c r="G127" s="183"/>
      <c r="H127" s="183"/>
      <c r="I127" s="186"/>
      <c r="J127" s="197">
        <f>BK127</f>
        <v>0</v>
      </c>
      <c r="K127" s="183"/>
      <c r="L127" s="188"/>
      <c r="M127" s="189"/>
      <c r="N127" s="190"/>
      <c r="O127" s="190"/>
      <c r="P127" s="191">
        <f>SUM(P128:P140)</f>
        <v>0</v>
      </c>
      <c r="Q127" s="190"/>
      <c r="R127" s="191">
        <f>SUM(R128:R140)</f>
        <v>9.0460947</v>
      </c>
      <c r="S127" s="190"/>
      <c r="T127" s="192">
        <f>SUM(T128:T140)</f>
        <v>0</v>
      </c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R127" s="193" t="s">
        <v>77</v>
      </c>
      <c r="AT127" s="194" t="s">
        <v>71</v>
      </c>
      <c r="AU127" s="194" t="s">
        <v>77</v>
      </c>
      <c r="AY127" s="193" t="s">
        <v>117</v>
      </c>
      <c r="BK127" s="195">
        <f>SUM(BK128:BK140)</f>
        <v>0</v>
      </c>
    </row>
    <row r="128" spans="1:65" s="2" customFormat="1" ht="49.05" customHeight="1">
      <c r="A128" s="39"/>
      <c r="B128" s="40"/>
      <c r="C128" s="198" t="s">
        <v>187</v>
      </c>
      <c r="D128" s="198" t="s">
        <v>119</v>
      </c>
      <c r="E128" s="199" t="s">
        <v>188</v>
      </c>
      <c r="F128" s="200" t="s">
        <v>189</v>
      </c>
      <c r="G128" s="201" t="s">
        <v>122</v>
      </c>
      <c r="H128" s="202">
        <v>1.512</v>
      </c>
      <c r="I128" s="203"/>
      <c r="J128" s="204">
        <f>ROUND(I128*H128,2)</f>
        <v>0</v>
      </c>
      <c r="K128" s="200" t="s">
        <v>123</v>
      </c>
      <c r="L128" s="45"/>
      <c r="M128" s="205" t="s">
        <v>19</v>
      </c>
      <c r="N128" s="206" t="s">
        <v>43</v>
      </c>
      <c r="O128" s="85"/>
      <c r="P128" s="207">
        <f>O128*H128</f>
        <v>0</v>
      </c>
      <c r="Q128" s="207">
        <v>1.7034</v>
      </c>
      <c r="R128" s="207">
        <f>Q128*H128</f>
        <v>2.5755408</v>
      </c>
      <c r="S128" s="207">
        <v>0</v>
      </c>
      <c r="T128" s="208">
        <f>S128*H128</f>
        <v>0</v>
      </c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R128" s="209" t="s">
        <v>124</v>
      </c>
      <c r="AT128" s="209" t="s">
        <v>119</v>
      </c>
      <c r="AU128" s="209" t="s">
        <v>79</v>
      </c>
      <c r="AY128" s="18" t="s">
        <v>117</v>
      </c>
      <c r="BE128" s="210">
        <f>IF(N128="základní",J128,0)</f>
        <v>0</v>
      </c>
      <c r="BF128" s="210">
        <f>IF(N128="snížená",J128,0)</f>
        <v>0</v>
      </c>
      <c r="BG128" s="210">
        <f>IF(N128="zákl. přenesená",J128,0)</f>
        <v>0</v>
      </c>
      <c r="BH128" s="210">
        <f>IF(N128="sníž. přenesená",J128,0)</f>
        <v>0</v>
      </c>
      <c r="BI128" s="210">
        <f>IF(N128="nulová",J128,0)</f>
        <v>0</v>
      </c>
      <c r="BJ128" s="18" t="s">
        <v>77</v>
      </c>
      <c r="BK128" s="210">
        <f>ROUND(I128*H128,2)</f>
        <v>0</v>
      </c>
      <c r="BL128" s="18" t="s">
        <v>124</v>
      </c>
      <c r="BM128" s="209" t="s">
        <v>190</v>
      </c>
    </row>
    <row r="129" spans="1:47" s="2" customFormat="1" ht="12">
      <c r="A129" s="39"/>
      <c r="B129" s="40"/>
      <c r="C129" s="41"/>
      <c r="D129" s="211" t="s">
        <v>126</v>
      </c>
      <c r="E129" s="41"/>
      <c r="F129" s="212" t="s">
        <v>191</v>
      </c>
      <c r="G129" s="41"/>
      <c r="H129" s="41"/>
      <c r="I129" s="213"/>
      <c r="J129" s="41"/>
      <c r="K129" s="41"/>
      <c r="L129" s="45"/>
      <c r="M129" s="214"/>
      <c r="N129" s="215"/>
      <c r="O129" s="85"/>
      <c r="P129" s="85"/>
      <c r="Q129" s="85"/>
      <c r="R129" s="85"/>
      <c r="S129" s="85"/>
      <c r="T129" s="86"/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T129" s="18" t="s">
        <v>126</v>
      </c>
      <c r="AU129" s="18" t="s">
        <v>79</v>
      </c>
    </row>
    <row r="130" spans="1:51" s="15" customFormat="1" ht="12">
      <c r="A130" s="15"/>
      <c r="B130" s="239"/>
      <c r="C130" s="240"/>
      <c r="D130" s="218" t="s">
        <v>128</v>
      </c>
      <c r="E130" s="241" t="s">
        <v>19</v>
      </c>
      <c r="F130" s="242" t="s">
        <v>192</v>
      </c>
      <c r="G130" s="240"/>
      <c r="H130" s="241" t="s">
        <v>19</v>
      </c>
      <c r="I130" s="243"/>
      <c r="J130" s="240"/>
      <c r="K130" s="240"/>
      <c r="L130" s="244"/>
      <c r="M130" s="245"/>
      <c r="N130" s="246"/>
      <c r="O130" s="246"/>
      <c r="P130" s="246"/>
      <c r="Q130" s="246"/>
      <c r="R130" s="246"/>
      <c r="S130" s="246"/>
      <c r="T130" s="247"/>
      <c r="U130" s="15"/>
      <c r="V130" s="15"/>
      <c r="W130" s="15"/>
      <c r="X130" s="15"/>
      <c r="Y130" s="15"/>
      <c r="Z130" s="15"/>
      <c r="AA130" s="15"/>
      <c r="AB130" s="15"/>
      <c r="AC130" s="15"/>
      <c r="AD130" s="15"/>
      <c r="AE130" s="15"/>
      <c r="AT130" s="248" t="s">
        <v>128</v>
      </c>
      <c r="AU130" s="248" t="s">
        <v>79</v>
      </c>
      <c r="AV130" s="15" t="s">
        <v>77</v>
      </c>
      <c r="AW130" s="15" t="s">
        <v>33</v>
      </c>
      <c r="AX130" s="15" t="s">
        <v>72</v>
      </c>
      <c r="AY130" s="248" t="s">
        <v>117</v>
      </c>
    </row>
    <row r="131" spans="1:51" s="13" customFormat="1" ht="12">
      <c r="A131" s="13"/>
      <c r="B131" s="216"/>
      <c r="C131" s="217"/>
      <c r="D131" s="218" t="s">
        <v>128</v>
      </c>
      <c r="E131" s="219" t="s">
        <v>19</v>
      </c>
      <c r="F131" s="220" t="s">
        <v>193</v>
      </c>
      <c r="G131" s="217"/>
      <c r="H131" s="221">
        <v>1.512</v>
      </c>
      <c r="I131" s="222"/>
      <c r="J131" s="217"/>
      <c r="K131" s="217"/>
      <c r="L131" s="223"/>
      <c r="M131" s="224"/>
      <c r="N131" s="225"/>
      <c r="O131" s="225"/>
      <c r="P131" s="225"/>
      <c r="Q131" s="225"/>
      <c r="R131" s="225"/>
      <c r="S131" s="225"/>
      <c r="T131" s="226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227" t="s">
        <v>128</v>
      </c>
      <c r="AU131" s="227" t="s">
        <v>79</v>
      </c>
      <c r="AV131" s="13" t="s">
        <v>79</v>
      </c>
      <c r="AW131" s="13" t="s">
        <v>33</v>
      </c>
      <c r="AX131" s="13" t="s">
        <v>77</v>
      </c>
      <c r="AY131" s="227" t="s">
        <v>117</v>
      </c>
    </row>
    <row r="132" spans="1:65" s="2" customFormat="1" ht="37.8" customHeight="1">
      <c r="A132" s="39"/>
      <c r="B132" s="40"/>
      <c r="C132" s="198" t="s">
        <v>194</v>
      </c>
      <c r="D132" s="198" t="s">
        <v>119</v>
      </c>
      <c r="E132" s="199" t="s">
        <v>195</v>
      </c>
      <c r="F132" s="200" t="s">
        <v>196</v>
      </c>
      <c r="G132" s="201" t="s">
        <v>122</v>
      </c>
      <c r="H132" s="202">
        <v>1.512</v>
      </c>
      <c r="I132" s="203"/>
      <c r="J132" s="204">
        <f>ROUND(I132*H132,2)</f>
        <v>0</v>
      </c>
      <c r="K132" s="200" t="s">
        <v>123</v>
      </c>
      <c r="L132" s="45"/>
      <c r="M132" s="205" t="s">
        <v>19</v>
      </c>
      <c r="N132" s="206" t="s">
        <v>43</v>
      </c>
      <c r="O132" s="85"/>
      <c r="P132" s="207">
        <f>O132*H132</f>
        <v>0</v>
      </c>
      <c r="Q132" s="207">
        <v>0</v>
      </c>
      <c r="R132" s="207">
        <f>Q132*H132</f>
        <v>0</v>
      </c>
      <c r="S132" s="207">
        <v>0</v>
      </c>
      <c r="T132" s="208">
        <f>S132*H132</f>
        <v>0</v>
      </c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R132" s="209" t="s">
        <v>124</v>
      </c>
      <c r="AT132" s="209" t="s">
        <v>119</v>
      </c>
      <c r="AU132" s="209" t="s">
        <v>79</v>
      </c>
      <c r="AY132" s="18" t="s">
        <v>117</v>
      </c>
      <c r="BE132" s="210">
        <f>IF(N132="základní",J132,0)</f>
        <v>0</v>
      </c>
      <c r="BF132" s="210">
        <f>IF(N132="snížená",J132,0)</f>
        <v>0</v>
      </c>
      <c r="BG132" s="210">
        <f>IF(N132="zákl. přenesená",J132,0)</f>
        <v>0</v>
      </c>
      <c r="BH132" s="210">
        <f>IF(N132="sníž. přenesená",J132,0)</f>
        <v>0</v>
      </c>
      <c r="BI132" s="210">
        <f>IF(N132="nulová",J132,0)</f>
        <v>0</v>
      </c>
      <c r="BJ132" s="18" t="s">
        <v>77</v>
      </c>
      <c r="BK132" s="210">
        <f>ROUND(I132*H132,2)</f>
        <v>0</v>
      </c>
      <c r="BL132" s="18" t="s">
        <v>124</v>
      </c>
      <c r="BM132" s="209" t="s">
        <v>197</v>
      </c>
    </row>
    <row r="133" spans="1:47" s="2" customFormat="1" ht="12">
      <c r="A133" s="39"/>
      <c r="B133" s="40"/>
      <c r="C133" s="41"/>
      <c r="D133" s="211" t="s">
        <v>126</v>
      </c>
      <c r="E133" s="41"/>
      <c r="F133" s="212" t="s">
        <v>198</v>
      </c>
      <c r="G133" s="41"/>
      <c r="H133" s="41"/>
      <c r="I133" s="213"/>
      <c r="J133" s="41"/>
      <c r="K133" s="41"/>
      <c r="L133" s="45"/>
      <c r="M133" s="214"/>
      <c r="N133" s="215"/>
      <c r="O133" s="85"/>
      <c r="P133" s="85"/>
      <c r="Q133" s="85"/>
      <c r="R133" s="85"/>
      <c r="S133" s="85"/>
      <c r="T133" s="86"/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T133" s="18" t="s">
        <v>126</v>
      </c>
      <c r="AU133" s="18" t="s">
        <v>79</v>
      </c>
    </row>
    <row r="134" spans="1:51" s="15" customFormat="1" ht="12">
      <c r="A134" s="15"/>
      <c r="B134" s="239"/>
      <c r="C134" s="240"/>
      <c r="D134" s="218" t="s">
        <v>128</v>
      </c>
      <c r="E134" s="241" t="s">
        <v>19</v>
      </c>
      <c r="F134" s="242" t="s">
        <v>192</v>
      </c>
      <c r="G134" s="240"/>
      <c r="H134" s="241" t="s">
        <v>19</v>
      </c>
      <c r="I134" s="243"/>
      <c r="J134" s="240"/>
      <c r="K134" s="240"/>
      <c r="L134" s="244"/>
      <c r="M134" s="245"/>
      <c r="N134" s="246"/>
      <c r="O134" s="246"/>
      <c r="P134" s="246"/>
      <c r="Q134" s="246"/>
      <c r="R134" s="246"/>
      <c r="S134" s="246"/>
      <c r="T134" s="247"/>
      <c r="U134" s="15"/>
      <c r="V134" s="15"/>
      <c r="W134" s="15"/>
      <c r="X134" s="15"/>
      <c r="Y134" s="15"/>
      <c r="Z134" s="15"/>
      <c r="AA134" s="15"/>
      <c r="AB134" s="15"/>
      <c r="AC134" s="15"/>
      <c r="AD134" s="15"/>
      <c r="AE134" s="15"/>
      <c r="AT134" s="248" t="s">
        <v>128</v>
      </c>
      <c r="AU134" s="248" t="s">
        <v>79</v>
      </c>
      <c r="AV134" s="15" t="s">
        <v>77</v>
      </c>
      <c r="AW134" s="15" t="s">
        <v>33</v>
      </c>
      <c r="AX134" s="15" t="s">
        <v>72</v>
      </c>
      <c r="AY134" s="248" t="s">
        <v>117</v>
      </c>
    </row>
    <row r="135" spans="1:51" s="13" customFormat="1" ht="12">
      <c r="A135" s="13"/>
      <c r="B135" s="216"/>
      <c r="C135" s="217"/>
      <c r="D135" s="218" t="s">
        <v>128</v>
      </c>
      <c r="E135" s="219" t="s">
        <v>19</v>
      </c>
      <c r="F135" s="220" t="s">
        <v>193</v>
      </c>
      <c r="G135" s="217"/>
      <c r="H135" s="221">
        <v>1.512</v>
      </c>
      <c r="I135" s="222"/>
      <c r="J135" s="217"/>
      <c r="K135" s="217"/>
      <c r="L135" s="223"/>
      <c r="M135" s="224"/>
      <c r="N135" s="225"/>
      <c r="O135" s="225"/>
      <c r="P135" s="225"/>
      <c r="Q135" s="225"/>
      <c r="R135" s="225"/>
      <c r="S135" s="225"/>
      <c r="T135" s="226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27" t="s">
        <v>128</v>
      </c>
      <c r="AU135" s="227" t="s">
        <v>79</v>
      </c>
      <c r="AV135" s="13" t="s">
        <v>79</v>
      </c>
      <c r="AW135" s="13" t="s">
        <v>33</v>
      </c>
      <c r="AX135" s="13" t="s">
        <v>77</v>
      </c>
      <c r="AY135" s="227" t="s">
        <v>117</v>
      </c>
    </row>
    <row r="136" spans="1:65" s="2" customFormat="1" ht="16.5" customHeight="1">
      <c r="A136" s="39"/>
      <c r="B136" s="40"/>
      <c r="C136" s="249" t="s">
        <v>199</v>
      </c>
      <c r="D136" s="249" t="s">
        <v>200</v>
      </c>
      <c r="E136" s="250" t="s">
        <v>201</v>
      </c>
      <c r="F136" s="251" t="s">
        <v>202</v>
      </c>
      <c r="G136" s="252" t="s">
        <v>170</v>
      </c>
      <c r="H136" s="253">
        <v>-0.96</v>
      </c>
      <c r="I136" s="254"/>
      <c r="J136" s="255">
        <f>ROUND(I136*H136,2)</f>
        <v>0</v>
      </c>
      <c r="K136" s="251" t="s">
        <v>139</v>
      </c>
      <c r="L136" s="256"/>
      <c r="M136" s="257" t="s">
        <v>19</v>
      </c>
      <c r="N136" s="258" t="s">
        <v>43</v>
      </c>
      <c r="O136" s="85"/>
      <c r="P136" s="207">
        <f>O136*H136</f>
        <v>0</v>
      </c>
      <c r="Q136" s="207">
        <v>1</v>
      </c>
      <c r="R136" s="207">
        <f>Q136*H136</f>
        <v>-0.96</v>
      </c>
      <c r="S136" s="207">
        <v>0</v>
      </c>
      <c r="T136" s="208">
        <f>S136*H136</f>
        <v>0</v>
      </c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R136" s="209" t="s">
        <v>167</v>
      </c>
      <c r="AT136" s="209" t="s">
        <v>200</v>
      </c>
      <c r="AU136" s="209" t="s">
        <v>79</v>
      </c>
      <c r="AY136" s="18" t="s">
        <v>117</v>
      </c>
      <c r="BE136" s="210">
        <f>IF(N136="základní",J136,0)</f>
        <v>0</v>
      </c>
      <c r="BF136" s="210">
        <f>IF(N136="snížená",J136,0)</f>
        <v>0</v>
      </c>
      <c r="BG136" s="210">
        <f>IF(N136="zákl. přenesená",J136,0)</f>
        <v>0</v>
      </c>
      <c r="BH136" s="210">
        <f>IF(N136="sníž. přenesená",J136,0)</f>
        <v>0</v>
      </c>
      <c r="BI136" s="210">
        <f>IF(N136="nulová",J136,0)</f>
        <v>0</v>
      </c>
      <c r="BJ136" s="18" t="s">
        <v>77</v>
      </c>
      <c r="BK136" s="210">
        <f>ROUND(I136*H136,2)</f>
        <v>0</v>
      </c>
      <c r="BL136" s="18" t="s">
        <v>124</v>
      </c>
      <c r="BM136" s="209" t="s">
        <v>203</v>
      </c>
    </row>
    <row r="137" spans="1:51" s="13" customFormat="1" ht="12">
      <c r="A137" s="13"/>
      <c r="B137" s="216"/>
      <c r="C137" s="217"/>
      <c r="D137" s="218" t="s">
        <v>128</v>
      </c>
      <c r="E137" s="219" t="s">
        <v>19</v>
      </c>
      <c r="F137" s="220" t="s">
        <v>204</v>
      </c>
      <c r="G137" s="217"/>
      <c r="H137" s="221">
        <v>-0.96</v>
      </c>
      <c r="I137" s="222"/>
      <c r="J137" s="217"/>
      <c r="K137" s="217"/>
      <c r="L137" s="223"/>
      <c r="M137" s="224"/>
      <c r="N137" s="225"/>
      <c r="O137" s="225"/>
      <c r="P137" s="225"/>
      <c r="Q137" s="225"/>
      <c r="R137" s="225"/>
      <c r="S137" s="225"/>
      <c r="T137" s="226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27" t="s">
        <v>128</v>
      </c>
      <c r="AU137" s="227" t="s">
        <v>79</v>
      </c>
      <c r="AV137" s="13" t="s">
        <v>79</v>
      </c>
      <c r="AW137" s="13" t="s">
        <v>33</v>
      </c>
      <c r="AX137" s="13" t="s">
        <v>77</v>
      </c>
      <c r="AY137" s="227" t="s">
        <v>117</v>
      </c>
    </row>
    <row r="138" spans="1:65" s="2" customFormat="1" ht="24.15" customHeight="1">
      <c r="A138" s="39"/>
      <c r="B138" s="40"/>
      <c r="C138" s="198" t="s">
        <v>205</v>
      </c>
      <c r="D138" s="198" t="s">
        <v>119</v>
      </c>
      <c r="E138" s="199" t="s">
        <v>206</v>
      </c>
      <c r="F138" s="200" t="s">
        <v>207</v>
      </c>
      <c r="G138" s="201" t="s">
        <v>122</v>
      </c>
      <c r="H138" s="202">
        <v>2.97</v>
      </c>
      <c r="I138" s="203"/>
      <c r="J138" s="204">
        <f>ROUND(I138*H138,2)</f>
        <v>0</v>
      </c>
      <c r="K138" s="200" t="s">
        <v>123</v>
      </c>
      <c r="L138" s="45"/>
      <c r="M138" s="205" t="s">
        <v>19</v>
      </c>
      <c r="N138" s="206" t="s">
        <v>43</v>
      </c>
      <c r="O138" s="85"/>
      <c r="P138" s="207">
        <f>O138*H138</f>
        <v>0</v>
      </c>
      <c r="Q138" s="207">
        <v>2.50187</v>
      </c>
      <c r="R138" s="207">
        <f>Q138*H138</f>
        <v>7.4305539</v>
      </c>
      <c r="S138" s="207">
        <v>0</v>
      </c>
      <c r="T138" s="208">
        <f>S138*H138</f>
        <v>0</v>
      </c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R138" s="209" t="s">
        <v>124</v>
      </c>
      <c r="AT138" s="209" t="s">
        <v>119</v>
      </c>
      <c r="AU138" s="209" t="s">
        <v>79</v>
      </c>
      <c r="AY138" s="18" t="s">
        <v>117</v>
      </c>
      <c r="BE138" s="210">
        <f>IF(N138="základní",J138,0)</f>
        <v>0</v>
      </c>
      <c r="BF138" s="210">
        <f>IF(N138="snížená",J138,0)</f>
        <v>0</v>
      </c>
      <c r="BG138" s="210">
        <f>IF(N138="zákl. přenesená",J138,0)</f>
        <v>0</v>
      </c>
      <c r="BH138" s="210">
        <f>IF(N138="sníž. přenesená",J138,0)</f>
        <v>0</v>
      </c>
      <c r="BI138" s="210">
        <f>IF(N138="nulová",J138,0)</f>
        <v>0</v>
      </c>
      <c r="BJ138" s="18" t="s">
        <v>77</v>
      </c>
      <c r="BK138" s="210">
        <f>ROUND(I138*H138,2)</f>
        <v>0</v>
      </c>
      <c r="BL138" s="18" t="s">
        <v>124</v>
      </c>
      <c r="BM138" s="209" t="s">
        <v>208</v>
      </c>
    </row>
    <row r="139" spans="1:47" s="2" customFormat="1" ht="12">
      <c r="A139" s="39"/>
      <c r="B139" s="40"/>
      <c r="C139" s="41"/>
      <c r="D139" s="211" t="s">
        <v>126</v>
      </c>
      <c r="E139" s="41"/>
      <c r="F139" s="212" t="s">
        <v>209</v>
      </c>
      <c r="G139" s="41"/>
      <c r="H139" s="41"/>
      <c r="I139" s="213"/>
      <c r="J139" s="41"/>
      <c r="K139" s="41"/>
      <c r="L139" s="45"/>
      <c r="M139" s="214"/>
      <c r="N139" s="215"/>
      <c r="O139" s="85"/>
      <c r="P139" s="85"/>
      <c r="Q139" s="85"/>
      <c r="R139" s="85"/>
      <c r="S139" s="85"/>
      <c r="T139" s="86"/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T139" s="18" t="s">
        <v>126</v>
      </c>
      <c r="AU139" s="18" t="s">
        <v>79</v>
      </c>
    </row>
    <row r="140" spans="1:51" s="13" customFormat="1" ht="12">
      <c r="A140" s="13"/>
      <c r="B140" s="216"/>
      <c r="C140" s="217"/>
      <c r="D140" s="218" t="s">
        <v>128</v>
      </c>
      <c r="E140" s="219" t="s">
        <v>19</v>
      </c>
      <c r="F140" s="220" t="s">
        <v>210</v>
      </c>
      <c r="G140" s="217"/>
      <c r="H140" s="221">
        <v>2.97</v>
      </c>
      <c r="I140" s="222"/>
      <c r="J140" s="217"/>
      <c r="K140" s="217"/>
      <c r="L140" s="223"/>
      <c r="M140" s="224"/>
      <c r="N140" s="225"/>
      <c r="O140" s="225"/>
      <c r="P140" s="225"/>
      <c r="Q140" s="225"/>
      <c r="R140" s="225"/>
      <c r="S140" s="225"/>
      <c r="T140" s="226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27" t="s">
        <v>128</v>
      </c>
      <c r="AU140" s="227" t="s">
        <v>79</v>
      </c>
      <c r="AV140" s="13" t="s">
        <v>79</v>
      </c>
      <c r="AW140" s="13" t="s">
        <v>33</v>
      </c>
      <c r="AX140" s="13" t="s">
        <v>77</v>
      </c>
      <c r="AY140" s="227" t="s">
        <v>117</v>
      </c>
    </row>
    <row r="141" spans="1:63" s="12" customFormat="1" ht="22.8" customHeight="1">
      <c r="A141" s="12"/>
      <c r="B141" s="182"/>
      <c r="C141" s="183"/>
      <c r="D141" s="184" t="s">
        <v>71</v>
      </c>
      <c r="E141" s="196" t="s">
        <v>124</v>
      </c>
      <c r="F141" s="196" t="s">
        <v>211</v>
      </c>
      <c r="G141" s="183"/>
      <c r="H141" s="183"/>
      <c r="I141" s="186"/>
      <c r="J141" s="197">
        <f>BK141</f>
        <v>0</v>
      </c>
      <c r="K141" s="183"/>
      <c r="L141" s="188"/>
      <c r="M141" s="189"/>
      <c r="N141" s="190"/>
      <c r="O141" s="190"/>
      <c r="P141" s="191">
        <f>SUM(P142:P156)</f>
        <v>0</v>
      </c>
      <c r="Q141" s="190"/>
      <c r="R141" s="191">
        <f>SUM(R142:R156)</f>
        <v>88.53315624000001</v>
      </c>
      <c r="S141" s="190"/>
      <c r="T141" s="192">
        <f>SUM(T142:T156)</f>
        <v>0</v>
      </c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R141" s="193" t="s">
        <v>77</v>
      </c>
      <c r="AT141" s="194" t="s">
        <v>71</v>
      </c>
      <c r="AU141" s="194" t="s">
        <v>77</v>
      </c>
      <c r="AY141" s="193" t="s">
        <v>117</v>
      </c>
      <c r="BK141" s="195">
        <f>SUM(BK142:BK156)</f>
        <v>0</v>
      </c>
    </row>
    <row r="142" spans="1:65" s="2" customFormat="1" ht="49.05" customHeight="1">
      <c r="A142" s="39"/>
      <c r="B142" s="40"/>
      <c r="C142" s="198" t="s">
        <v>8</v>
      </c>
      <c r="D142" s="198" t="s">
        <v>119</v>
      </c>
      <c r="E142" s="199" t="s">
        <v>212</v>
      </c>
      <c r="F142" s="200" t="s">
        <v>213</v>
      </c>
      <c r="G142" s="201" t="s">
        <v>122</v>
      </c>
      <c r="H142" s="202">
        <v>6.336</v>
      </c>
      <c r="I142" s="203"/>
      <c r="J142" s="204">
        <f>ROUND(I142*H142,2)</f>
        <v>0</v>
      </c>
      <c r="K142" s="200" t="s">
        <v>123</v>
      </c>
      <c r="L142" s="45"/>
      <c r="M142" s="205" t="s">
        <v>19</v>
      </c>
      <c r="N142" s="206" t="s">
        <v>43</v>
      </c>
      <c r="O142" s="85"/>
      <c r="P142" s="207">
        <f>O142*H142</f>
        <v>0</v>
      </c>
      <c r="Q142" s="207">
        <v>2.40978</v>
      </c>
      <c r="R142" s="207">
        <f>Q142*H142</f>
        <v>15.268366080000002</v>
      </c>
      <c r="S142" s="207">
        <v>0</v>
      </c>
      <c r="T142" s="208">
        <f>S142*H142</f>
        <v>0</v>
      </c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R142" s="209" t="s">
        <v>124</v>
      </c>
      <c r="AT142" s="209" t="s">
        <v>119</v>
      </c>
      <c r="AU142" s="209" t="s">
        <v>79</v>
      </c>
      <c r="AY142" s="18" t="s">
        <v>117</v>
      </c>
      <c r="BE142" s="210">
        <f>IF(N142="základní",J142,0)</f>
        <v>0</v>
      </c>
      <c r="BF142" s="210">
        <f>IF(N142="snížená",J142,0)</f>
        <v>0</v>
      </c>
      <c r="BG142" s="210">
        <f>IF(N142="zákl. přenesená",J142,0)</f>
        <v>0</v>
      </c>
      <c r="BH142" s="210">
        <f>IF(N142="sníž. přenesená",J142,0)</f>
        <v>0</v>
      </c>
      <c r="BI142" s="210">
        <f>IF(N142="nulová",J142,0)</f>
        <v>0</v>
      </c>
      <c r="BJ142" s="18" t="s">
        <v>77</v>
      </c>
      <c r="BK142" s="210">
        <f>ROUND(I142*H142,2)</f>
        <v>0</v>
      </c>
      <c r="BL142" s="18" t="s">
        <v>124</v>
      </c>
      <c r="BM142" s="209" t="s">
        <v>214</v>
      </c>
    </row>
    <row r="143" spans="1:47" s="2" customFormat="1" ht="12">
      <c r="A143" s="39"/>
      <c r="B143" s="40"/>
      <c r="C143" s="41"/>
      <c r="D143" s="211" t="s">
        <v>126</v>
      </c>
      <c r="E143" s="41"/>
      <c r="F143" s="212" t="s">
        <v>215</v>
      </c>
      <c r="G143" s="41"/>
      <c r="H143" s="41"/>
      <c r="I143" s="213"/>
      <c r="J143" s="41"/>
      <c r="K143" s="41"/>
      <c r="L143" s="45"/>
      <c r="M143" s="214"/>
      <c r="N143" s="215"/>
      <c r="O143" s="85"/>
      <c r="P143" s="85"/>
      <c r="Q143" s="85"/>
      <c r="R143" s="85"/>
      <c r="S143" s="85"/>
      <c r="T143" s="86"/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T143" s="18" t="s">
        <v>126</v>
      </c>
      <c r="AU143" s="18" t="s">
        <v>79</v>
      </c>
    </row>
    <row r="144" spans="1:51" s="13" customFormat="1" ht="12">
      <c r="A144" s="13"/>
      <c r="B144" s="216"/>
      <c r="C144" s="217"/>
      <c r="D144" s="218" t="s">
        <v>128</v>
      </c>
      <c r="E144" s="219" t="s">
        <v>19</v>
      </c>
      <c r="F144" s="220" t="s">
        <v>216</v>
      </c>
      <c r="G144" s="217"/>
      <c r="H144" s="221">
        <v>6.72</v>
      </c>
      <c r="I144" s="222"/>
      <c r="J144" s="217"/>
      <c r="K144" s="217"/>
      <c r="L144" s="223"/>
      <c r="M144" s="224"/>
      <c r="N144" s="225"/>
      <c r="O144" s="225"/>
      <c r="P144" s="225"/>
      <c r="Q144" s="225"/>
      <c r="R144" s="225"/>
      <c r="S144" s="225"/>
      <c r="T144" s="226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27" t="s">
        <v>128</v>
      </c>
      <c r="AU144" s="227" t="s">
        <v>79</v>
      </c>
      <c r="AV144" s="13" t="s">
        <v>79</v>
      </c>
      <c r="AW144" s="13" t="s">
        <v>33</v>
      </c>
      <c r="AX144" s="13" t="s">
        <v>72</v>
      </c>
      <c r="AY144" s="227" t="s">
        <v>117</v>
      </c>
    </row>
    <row r="145" spans="1:51" s="13" customFormat="1" ht="12">
      <c r="A145" s="13"/>
      <c r="B145" s="216"/>
      <c r="C145" s="217"/>
      <c r="D145" s="218" t="s">
        <v>128</v>
      </c>
      <c r="E145" s="219" t="s">
        <v>19</v>
      </c>
      <c r="F145" s="220" t="s">
        <v>217</v>
      </c>
      <c r="G145" s="217"/>
      <c r="H145" s="221">
        <v>-0.384</v>
      </c>
      <c r="I145" s="222"/>
      <c r="J145" s="217"/>
      <c r="K145" s="217"/>
      <c r="L145" s="223"/>
      <c r="M145" s="224"/>
      <c r="N145" s="225"/>
      <c r="O145" s="225"/>
      <c r="P145" s="225"/>
      <c r="Q145" s="225"/>
      <c r="R145" s="225"/>
      <c r="S145" s="225"/>
      <c r="T145" s="226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27" t="s">
        <v>128</v>
      </c>
      <c r="AU145" s="227" t="s">
        <v>79</v>
      </c>
      <c r="AV145" s="13" t="s">
        <v>79</v>
      </c>
      <c r="AW145" s="13" t="s">
        <v>33</v>
      </c>
      <c r="AX145" s="13" t="s">
        <v>72</v>
      </c>
      <c r="AY145" s="227" t="s">
        <v>117</v>
      </c>
    </row>
    <row r="146" spans="1:51" s="14" customFormat="1" ht="12">
      <c r="A146" s="14"/>
      <c r="B146" s="228"/>
      <c r="C146" s="229"/>
      <c r="D146" s="218" t="s">
        <v>128</v>
      </c>
      <c r="E146" s="230" t="s">
        <v>19</v>
      </c>
      <c r="F146" s="231" t="s">
        <v>135</v>
      </c>
      <c r="G146" s="229"/>
      <c r="H146" s="232">
        <v>6.336</v>
      </c>
      <c r="I146" s="233"/>
      <c r="J146" s="229"/>
      <c r="K146" s="229"/>
      <c r="L146" s="234"/>
      <c r="M146" s="235"/>
      <c r="N146" s="236"/>
      <c r="O146" s="236"/>
      <c r="P146" s="236"/>
      <c r="Q146" s="236"/>
      <c r="R146" s="236"/>
      <c r="S146" s="236"/>
      <c r="T146" s="237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T146" s="238" t="s">
        <v>128</v>
      </c>
      <c r="AU146" s="238" t="s">
        <v>79</v>
      </c>
      <c r="AV146" s="14" t="s">
        <v>124</v>
      </c>
      <c r="AW146" s="14" t="s">
        <v>33</v>
      </c>
      <c r="AX146" s="14" t="s">
        <v>77</v>
      </c>
      <c r="AY146" s="238" t="s">
        <v>117</v>
      </c>
    </row>
    <row r="147" spans="1:65" s="2" customFormat="1" ht="44.25" customHeight="1">
      <c r="A147" s="39"/>
      <c r="B147" s="40"/>
      <c r="C147" s="198" t="s">
        <v>218</v>
      </c>
      <c r="D147" s="198" t="s">
        <v>119</v>
      </c>
      <c r="E147" s="199" t="s">
        <v>219</v>
      </c>
      <c r="F147" s="200" t="s">
        <v>220</v>
      </c>
      <c r="G147" s="201" t="s">
        <v>221</v>
      </c>
      <c r="H147" s="202">
        <v>75.48</v>
      </c>
      <c r="I147" s="203"/>
      <c r="J147" s="204">
        <f>ROUND(I147*H147,2)</f>
        <v>0</v>
      </c>
      <c r="K147" s="200" t="s">
        <v>123</v>
      </c>
      <c r="L147" s="45"/>
      <c r="M147" s="205" t="s">
        <v>19</v>
      </c>
      <c r="N147" s="206" t="s">
        <v>43</v>
      </c>
      <c r="O147" s="85"/>
      <c r="P147" s="207">
        <f>O147*H147</f>
        <v>0</v>
      </c>
      <c r="Q147" s="207">
        <v>0.82327</v>
      </c>
      <c r="R147" s="207">
        <f>Q147*H147</f>
        <v>62.1404196</v>
      </c>
      <c r="S147" s="207">
        <v>0</v>
      </c>
      <c r="T147" s="208">
        <f>S147*H147</f>
        <v>0</v>
      </c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R147" s="209" t="s">
        <v>124</v>
      </c>
      <c r="AT147" s="209" t="s">
        <v>119</v>
      </c>
      <c r="AU147" s="209" t="s">
        <v>79</v>
      </c>
      <c r="AY147" s="18" t="s">
        <v>117</v>
      </c>
      <c r="BE147" s="210">
        <f>IF(N147="základní",J147,0)</f>
        <v>0</v>
      </c>
      <c r="BF147" s="210">
        <f>IF(N147="snížená",J147,0)</f>
        <v>0</v>
      </c>
      <c r="BG147" s="210">
        <f>IF(N147="zákl. přenesená",J147,0)</f>
        <v>0</v>
      </c>
      <c r="BH147" s="210">
        <f>IF(N147="sníž. přenesená",J147,0)</f>
        <v>0</v>
      </c>
      <c r="BI147" s="210">
        <f>IF(N147="nulová",J147,0)</f>
        <v>0</v>
      </c>
      <c r="BJ147" s="18" t="s">
        <v>77</v>
      </c>
      <c r="BK147" s="210">
        <f>ROUND(I147*H147,2)</f>
        <v>0</v>
      </c>
      <c r="BL147" s="18" t="s">
        <v>124</v>
      </c>
      <c r="BM147" s="209" t="s">
        <v>222</v>
      </c>
    </row>
    <row r="148" spans="1:47" s="2" customFormat="1" ht="12">
      <c r="A148" s="39"/>
      <c r="B148" s="40"/>
      <c r="C148" s="41"/>
      <c r="D148" s="211" t="s">
        <v>126</v>
      </c>
      <c r="E148" s="41"/>
      <c r="F148" s="212" t="s">
        <v>223</v>
      </c>
      <c r="G148" s="41"/>
      <c r="H148" s="41"/>
      <c r="I148" s="213"/>
      <c r="J148" s="41"/>
      <c r="K148" s="41"/>
      <c r="L148" s="45"/>
      <c r="M148" s="214"/>
      <c r="N148" s="215"/>
      <c r="O148" s="85"/>
      <c r="P148" s="85"/>
      <c r="Q148" s="85"/>
      <c r="R148" s="85"/>
      <c r="S148" s="85"/>
      <c r="T148" s="86"/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T148" s="18" t="s">
        <v>126</v>
      </c>
      <c r="AU148" s="18" t="s">
        <v>79</v>
      </c>
    </row>
    <row r="149" spans="1:51" s="13" customFormat="1" ht="12">
      <c r="A149" s="13"/>
      <c r="B149" s="216"/>
      <c r="C149" s="217"/>
      <c r="D149" s="218" t="s">
        <v>128</v>
      </c>
      <c r="E149" s="219" t="s">
        <v>19</v>
      </c>
      <c r="F149" s="220" t="s">
        <v>224</v>
      </c>
      <c r="G149" s="217"/>
      <c r="H149" s="221">
        <v>91.8</v>
      </c>
      <c r="I149" s="222"/>
      <c r="J149" s="217"/>
      <c r="K149" s="217"/>
      <c r="L149" s="223"/>
      <c r="M149" s="224"/>
      <c r="N149" s="225"/>
      <c r="O149" s="225"/>
      <c r="P149" s="225"/>
      <c r="Q149" s="225"/>
      <c r="R149" s="225"/>
      <c r="S149" s="225"/>
      <c r="T149" s="226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27" t="s">
        <v>128</v>
      </c>
      <c r="AU149" s="227" t="s">
        <v>79</v>
      </c>
      <c r="AV149" s="13" t="s">
        <v>79</v>
      </c>
      <c r="AW149" s="13" t="s">
        <v>33</v>
      </c>
      <c r="AX149" s="13" t="s">
        <v>72</v>
      </c>
      <c r="AY149" s="227" t="s">
        <v>117</v>
      </c>
    </row>
    <row r="150" spans="1:51" s="13" customFormat="1" ht="12">
      <c r="A150" s="13"/>
      <c r="B150" s="216"/>
      <c r="C150" s="217"/>
      <c r="D150" s="218" t="s">
        <v>128</v>
      </c>
      <c r="E150" s="219" t="s">
        <v>19</v>
      </c>
      <c r="F150" s="220" t="s">
        <v>225</v>
      </c>
      <c r="G150" s="217"/>
      <c r="H150" s="221">
        <v>-16.32</v>
      </c>
      <c r="I150" s="222"/>
      <c r="J150" s="217"/>
      <c r="K150" s="217"/>
      <c r="L150" s="223"/>
      <c r="M150" s="224"/>
      <c r="N150" s="225"/>
      <c r="O150" s="225"/>
      <c r="P150" s="225"/>
      <c r="Q150" s="225"/>
      <c r="R150" s="225"/>
      <c r="S150" s="225"/>
      <c r="T150" s="226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27" t="s">
        <v>128</v>
      </c>
      <c r="AU150" s="227" t="s">
        <v>79</v>
      </c>
      <c r="AV150" s="13" t="s">
        <v>79</v>
      </c>
      <c r="AW150" s="13" t="s">
        <v>33</v>
      </c>
      <c r="AX150" s="13" t="s">
        <v>72</v>
      </c>
      <c r="AY150" s="227" t="s">
        <v>117</v>
      </c>
    </row>
    <row r="151" spans="1:51" s="14" customFormat="1" ht="12">
      <c r="A151" s="14"/>
      <c r="B151" s="228"/>
      <c r="C151" s="229"/>
      <c r="D151" s="218" t="s">
        <v>128</v>
      </c>
      <c r="E151" s="230" t="s">
        <v>19</v>
      </c>
      <c r="F151" s="231" t="s">
        <v>135</v>
      </c>
      <c r="G151" s="229"/>
      <c r="H151" s="232">
        <v>75.47999999999999</v>
      </c>
      <c r="I151" s="233"/>
      <c r="J151" s="229"/>
      <c r="K151" s="229"/>
      <c r="L151" s="234"/>
      <c r="M151" s="235"/>
      <c r="N151" s="236"/>
      <c r="O151" s="236"/>
      <c r="P151" s="236"/>
      <c r="Q151" s="236"/>
      <c r="R151" s="236"/>
      <c r="S151" s="236"/>
      <c r="T151" s="237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T151" s="238" t="s">
        <v>128</v>
      </c>
      <c r="AU151" s="238" t="s">
        <v>79</v>
      </c>
      <c r="AV151" s="14" t="s">
        <v>124</v>
      </c>
      <c r="AW151" s="14" t="s">
        <v>33</v>
      </c>
      <c r="AX151" s="14" t="s">
        <v>77</v>
      </c>
      <c r="AY151" s="238" t="s">
        <v>117</v>
      </c>
    </row>
    <row r="152" spans="1:65" s="2" customFormat="1" ht="44.25" customHeight="1">
      <c r="A152" s="39"/>
      <c r="B152" s="40"/>
      <c r="C152" s="198" t="s">
        <v>226</v>
      </c>
      <c r="D152" s="198" t="s">
        <v>119</v>
      </c>
      <c r="E152" s="199" t="s">
        <v>227</v>
      </c>
      <c r="F152" s="200" t="s">
        <v>228</v>
      </c>
      <c r="G152" s="201" t="s">
        <v>221</v>
      </c>
      <c r="H152" s="202">
        <v>17.12</v>
      </c>
      <c r="I152" s="203"/>
      <c r="J152" s="204">
        <f>ROUND(I152*H152,2)</f>
        <v>0</v>
      </c>
      <c r="K152" s="200" t="s">
        <v>123</v>
      </c>
      <c r="L152" s="45"/>
      <c r="M152" s="205" t="s">
        <v>19</v>
      </c>
      <c r="N152" s="206" t="s">
        <v>43</v>
      </c>
      <c r="O152" s="85"/>
      <c r="P152" s="207">
        <f>O152*H152</f>
        <v>0</v>
      </c>
      <c r="Q152" s="207">
        <v>0.649788</v>
      </c>
      <c r="R152" s="207">
        <f>Q152*H152</f>
        <v>11.124370560000001</v>
      </c>
      <c r="S152" s="207">
        <v>0</v>
      </c>
      <c r="T152" s="208">
        <f>S152*H152</f>
        <v>0</v>
      </c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R152" s="209" t="s">
        <v>124</v>
      </c>
      <c r="AT152" s="209" t="s">
        <v>119</v>
      </c>
      <c r="AU152" s="209" t="s">
        <v>79</v>
      </c>
      <c r="AY152" s="18" t="s">
        <v>117</v>
      </c>
      <c r="BE152" s="210">
        <f>IF(N152="základní",J152,0)</f>
        <v>0</v>
      </c>
      <c r="BF152" s="210">
        <f>IF(N152="snížená",J152,0)</f>
        <v>0</v>
      </c>
      <c r="BG152" s="210">
        <f>IF(N152="zákl. přenesená",J152,0)</f>
        <v>0</v>
      </c>
      <c r="BH152" s="210">
        <f>IF(N152="sníž. přenesená",J152,0)</f>
        <v>0</v>
      </c>
      <c r="BI152" s="210">
        <f>IF(N152="nulová",J152,0)</f>
        <v>0</v>
      </c>
      <c r="BJ152" s="18" t="s">
        <v>77</v>
      </c>
      <c r="BK152" s="210">
        <f>ROUND(I152*H152,2)</f>
        <v>0</v>
      </c>
      <c r="BL152" s="18" t="s">
        <v>124</v>
      </c>
      <c r="BM152" s="209" t="s">
        <v>229</v>
      </c>
    </row>
    <row r="153" spans="1:47" s="2" customFormat="1" ht="12">
      <c r="A153" s="39"/>
      <c r="B153" s="40"/>
      <c r="C153" s="41"/>
      <c r="D153" s="211" t="s">
        <v>126</v>
      </c>
      <c r="E153" s="41"/>
      <c r="F153" s="212" t="s">
        <v>230</v>
      </c>
      <c r="G153" s="41"/>
      <c r="H153" s="41"/>
      <c r="I153" s="213"/>
      <c r="J153" s="41"/>
      <c r="K153" s="41"/>
      <c r="L153" s="45"/>
      <c r="M153" s="214"/>
      <c r="N153" s="215"/>
      <c r="O153" s="85"/>
      <c r="P153" s="85"/>
      <c r="Q153" s="85"/>
      <c r="R153" s="85"/>
      <c r="S153" s="85"/>
      <c r="T153" s="86"/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T153" s="18" t="s">
        <v>126</v>
      </c>
      <c r="AU153" s="18" t="s">
        <v>79</v>
      </c>
    </row>
    <row r="154" spans="1:51" s="13" customFormat="1" ht="12">
      <c r="A154" s="13"/>
      <c r="B154" s="216"/>
      <c r="C154" s="217"/>
      <c r="D154" s="218" t="s">
        <v>128</v>
      </c>
      <c r="E154" s="219" t="s">
        <v>19</v>
      </c>
      <c r="F154" s="220" t="s">
        <v>231</v>
      </c>
      <c r="G154" s="217"/>
      <c r="H154" s="221">
        <v>6.12</v>
      </c>
      <c r="I154" s="222"/>
      <c r="J154" s="217"/>
      <c r="K154" s="217"/>
      <c r="L154" s="223"/>
      <c r="M154" s="224"/>
      <c r="N154" s="225"/>
      <c r="O154" s="225"/>
      <c r="P154" s="225"/>
      <c r="Q154" s="225"/>
      <c r="R154" s="225"/>
      <c r="S154" s="225"/>
      <c r="T154" s="226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27" t="s">
        <v>128</v>
      </c>
      <c r="AU154" s="227" t="s">
        <v>79</v>
      </c>
      <c r="AV154" s="13" t="s">
        <v>79</v>
      </c>
      <c r="AW154" s="13" t="s">
        <v>33</v>
      </c>
      <c r="AX154" s="13" t="s">
        <v>72</v>
      </c>
      <c r="AY154" s="227" t="s">
        <v>117</v>
      </c>
    </row>
    <row r="155" spans="1:51" s="13" customFormat="1" ht="12">
      <c r="A155" s="13"/>
      <c r="B155" s="216"/>
      <c r="C155" s="217"/>
      <c r="D155" s="218" t="s">
        <v>128</v>
      </c>
      <c r="E155" s="219" t="s">
        <v>19</v>
      </c>
      <c r="F155" s="220" t="s">
        <v>232</v>
      </c>
      <c r="G155" s="217"/>
      <c r="H155" s="221">
        <v>11</v>
      </c>
      <c r="I155" s="222"/>
      <c r="J155" s="217"/>
      <c r="K155" s="217"/>
      <c r="L155" s="223"/>
      <c r="M155" s="224"/>
      <c r="N155" s="225"/>
      <c r="O155" s="225"/>
      <c r="P155" s="225"/>
      <c r="Q155" s="225"/>
      <c r="R155" s="225"/>
      <c r="S155" s="225"/>
      <c r="T155" s="226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27" t="s">
        <v>128</v>
      </c>
      <c r="AU155" s="227" t="s">
        <v>79</v>
      </c>
      <c r="AV155" s="13" t="s">
        <v>79</v>
      </c>
      <c r="AW155" s="13" t="s">
        <v>33</v>
      </c>
      <c r="AX155" s="13" t="s">
        <v>72</v>
      </c>
      <c r="AY155" s="227" t="s">
        <v>117</v>
      </c>
    </row>
    <row r="156" spans="1:51" s="14" customFormat="1" ht="12">
      <c r="A156" s="14"/>
      <c r="B156" s="228"/>
      <c r="C156" s="229"/>
      <c r="D156" s="218" t="s">
        <v>128</v>
      </c>
      <c r="E156" s="230" t="s">
        <v>19</v>
      </c>
      <c r="F156" s="231" t="s">
        <v>135</v>
      </c>
      <c r="G156" s="229"/>
      <c r="H156" s="232">
        <v>17.12</v>
      </c>
      <c r="I156" s="233"/>
      <c r="J156" s="229"/>
      <c r="K156" s="229"/>
      <c r="L156" s="234"/>
      <c r="M156" s="235"/>
      <c r="N156" s="236"/>
      <c r="O156" s="236"/>
      <c r="P156" s="236"/>
      <c r="Q156" s="236"/>
      <c r="R156" s="236"/>
      <c r="S156" s="236"/>
      <c r="T156" s="237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T156" s="238" t="s">
        <v>128</v>
      </c>
      <c r="AU156" s="238" t="s">
        <v>79</v>
      </c>
      <c r="AV156" s="14" t="s">
        <v>124</v>
      </c>
      <c r="AW156" s="14" t="s">
        <v>33</v>
      </c>
      <c r="AX156" s="14" t="s">
        <v>77</v>
      </c>
      <c r="AY156" s="238" t="s">
        <v>117</v>
      </c>
    </row>
    <row r="157" spans="1:63" s="12" customFormat="1" ht="22.8" customHeight="1">
      <c r="A157" s="12"/>
      <c r="B157" s="182"/>
      <c r="C157" s="183"/>
      <c r="D157" s="184" t="s">
        <v>71</v>
      </c>
      <c r="E157" s="196" t="s">
        <v>153</v>
      </c>
      <c r="F157" s="196" t="s">
        <v>233</v>
      </c>
      <c r="G157" s="183"/>
      <c r="H157" s="183"/>
      <c r="I157" s="186"/>
      <c r="J157" s="197">
        <f>BK157</f>
        <v>0</v>
      </c>
      <c r="K157" s="183"/>
      <c r="L157" s="188"/>
      <c r="M157" s="189"/>
      <c r="N157" s="190"/>
      <c r="O157" s="190"/>
      <c r="P157" s="191">
        <f>SUM(P158:P169)</f>
        <v>0</v>
      </c>
      <c r="Q157" s="190"/>
      <c r="R157" s="191">
        <f>SUM(R158:R169)</f>
        <v>1.4628960000000002</v>
      </c>
      <c r="S157" s="190"/>
      <c r="T157" s="192">
        <f>SUM(T158:T169)</f>
        <v>0</v>
      </c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R157" s="193" t="s">
        <v>77</v>
      </c>
      <c r="AT157" s="194" t="s">
        <v>71</v>
      </c>
      <c r="AU157" s="194" t="s">
        <v>77</v>
      </c>
      <c r="AY157" s="193" t="s">
        <v>117</v>
      </c>
      <c r="BK157" s="195">
        <f>SUM(BK158:BK169)</f>
        <v>0</v>
      </c>
    </row>
    <row r="158" spans="1:65" s="2" customFormat="1" ht="16.5" customHeight="1">
      <c r="A158" s="39"/>
      <c r="B158" s="40"/>
      <c r="C158" s="198" t="s">
        <v>234</v>
      </c>
      <c r="D158" s="198" t="s">
        <v>119</v>
      </c>
      <c r="E158" s="199" t="s">
        <v>235</v>
      </c>
      <c r="F158" s="200" t="s">
        <v>236</v>
      </c>
      <c r="G158" s="201" t="s">
        <v>221</v>
      </c>
      <c r="H158" s="202">
        <v>8.4</v>
      </c>
      <c r="I158" s="203"/>
      <c r="J158" s="204">
        <f>ROUND(I158*H158,2)</f>
        <v>0</v>
      </c>
      <c r="K158" s="200" t="s">
        <v>123</v>
      </c>
      <c r="L158" s="45"/>
      <c r="M158" s="205" t="s">
        <v>19</v>
      </c>
      <c r="N158" s="206" t="s">
        <v>43</v>
      </c>
      <c r="O158" s="85"/>
      <c r="P158" s="207">
        <f>O158*H158</f>
        <v>0</v>
      </c>
      <c r="Q158" s="207">
        <v>0</v>
      </c>
      <c r="R158" s="207">
        <f>Q158*H158</f>
        <v>0</v>
      </c>
      <c r="S158" s="207">
        <v>0</v>
      </c>
      <c r="T158" s="208">
        <f>S158*H158</f>
        <v>0</v>
      </c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R158" s="209" t="s">
        <v>124</v>
      </c>
      <c r="AT158" s="209" t="s">
        <v>119</v>
      </c>
      <c r="AU158" s="209" t="s">
        <v>79</v>
      </c>
      <c r="AY158" s="18" t="s">
        <v>117</v>
      </c>
      <c r="BE158" s="210">
        <f>IF(N158="základní",J158,0)</f>
        <v>0</v>
      </c>
      <c r="BF158" s="210">
        <f>IF(N158="snížená",J158,0)</f>
        <v>0</v>
      </c>
      <c r="BG158" s="210">
        <f>IF(N158="zákl. přenesená",J158,0)</f>
        <v>0</v>
      </c>
      <c r="BH158" s="210">
        <f>IF(N158="sníž. přenesená",J158,0)</f>
        <v>0</v>
      </c>
      <c r="BI158" s="210">
        <f>IF(N158="nulová",J158,0)</f>
        <v>0</v>
      </c>
      <c r="BJ158" s="18" t="s">
        <v>77</v>
      </c>
      <c r="BK158" s="210">
        <f>ROUND(I158*H158,2)</f>
        <v>0</v>
      </c>
      <c r="BL158" s="18" t="s">
        <v>124</v>
      </c>
      <c r="BM158" s="209" t="s">
        <v>237</v>
      </c>
    </row>
    <row r="159" spans="1:47" s="2" customFormat="1" ht="12">
      <c r="A159" s="39"/>
      <c r="B159" s="40"/>
      <c r="C159" s="41"/>
      <c r="D159" s="211" t="s">
        <v>126</v>
      </c>
      <c r="E159" s="41"/>
      <c r="F159" s="212" t="s">
        <v>238</v>
      </c>
      <c r="G159" s="41"/>
      <c r="H159" s="41"/>
      <c r="I159" s="213"/>
      <c r="J159" s="41"/>
      <c r="K159" s="41"/>
      <c r="L159" s="45"/>
      <c r="M159" s="214"/>
      <c r="N159" s="215"/>
      <c r="O159" s="85"/>
      <c r="P159" s="85"/>
      <c r="Q159" s="85"/>
      <c r="R159" s="85"/>
      <c r="S159" s="85"/>
      <c r="T159" s="86"/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T159" s="18" t="s">
        <v>126</v>
      </c>
      <c r="AU159" s="18" t="s">
        <v>79</v>
      </c>
    </row>
    <row r="160" spans="1:51" s="13" customFormat="1" ht="12">
      <c r="A160" s="13"/>
      <c r="B160" s="216"/>
      <c r="C160" s="217"/>
      <c r="D160" s="218" t="s">
        <v>128</v>
      </c>
      <c r="E160" s="219" t="s">
        <v>19</v>
      </c>
      <c r="F160" s="220" t="s">
        <v>239</v>
      </c>
      <c r="G160" s="217"/>
      <c r="H160" s="221">
        <v>8.4</v>
      </c>
      <c r="I160" s="222"/>
      <c r="J160" s="217"/>
      <c r="K160" s="217"/>
      <c r="L160" s="223"/>
      <c r="M160" s="224"/>
      <c r="N160" s="225"/>
      <c r="O160" s="225"/>
      <c r="P160" s="225"/>
      <c r="Q160" s="225"/>
      <c r="R160" s="225"/>
      <c r="S160" s="225"/>
      <c r="T160" s="226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227" t="s">
        <v>128</v>
      </c>
      <c r="AU160" s="227" t="s">
        <v>79</v>
      </c>
      <c r="AV160" s="13" t="s">
        <v>79</v>
      </c>
      <c r="AW160" s="13" t="s">
        <v>33</v>
      </c>
      <c r="AX160" s="13" t="s">
        <v>77</v>
      </c>
      <c r="AY160" s="227" t="s">
        <v>117</v>
      </c>
    </row>
    <row r="161" spans="1:65" s="2" customFormat="1" ht="33" customHeight="1">
      <c r="A161" s="39"/>
      <c r="B161" s="40"/>
      <c r="C161" s="198" t="s">
        <v>240</v>
      </c>
      <c r="D161" s="198" t="s">
        <v>119</v>
      </c>
      <c r="E161" s="199" t="s">
        <v>241</v>
      </c>
      <c r="F161" s="200" t="s">
        <v>242</v>
      </c>
      <c r="G161" s="201" t="s">
        <v>221</v>
      </c>
      <c r="H161" s="202">
        <v>8.4</v>
      </c>
      <c r="I161" s="203"/>
      <c r="J161" s="204">
        <f>ROUND(I161*H161,2)</f>
        <v>0</v>
      </c>
      <c r="K161" s="200" t="s">
        <v>123</v>
      </c>
      <c r="L161" s="45"/>
      <c r="M161" s="205" t="s">
        <v>19</v>
      </c>
      <c r="N161" s="206" t="s">
        <v>43</v>
      </c>
      <c r="O161" s="85"/>
      <c r="P161" s="207">
        <f>O161*H161</f>
        <v>0</v>
      </c>
      <c r="Q161" s="207">
        <v>0.07426</v>
      </c>
      <c r="R161" s="207">
        <f>Q161*H161</f>
        <v>0.6237840000000001</v>
      </c>
      <c r="S161" s="207">
        <v>0</v>
      </c>
      <c r="T161" s="208">
        <f>S161*H161</f>
        <v>0</v>
      </c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R161" s="209" t="s">
        <v>124</v>
      </c>
      <c r="AT161" s="209" t="s">
        <v>119</v>
      </c>
      <c r="AU161" s="209" t="s">
        <v>79</v>
      </c>
      <c r="AY161" s="18" t="s">
        <v>117</v>
      </c>
      <c r="BE161" s="210">
        <f>IF(N161="základní",J161,0)</f>
        <v>0</v>
      </c>
      <c r="BF161" s="210">
        <f>IF(N161="snížená",J161,0)</f>
        <v>0</v>
      </c>
      <c r="BG161" s="210">
        <f>IF(N161="zákl. přenesená",J161,0)</f>
        <v>0</v>
      </c>
      <c r="BH161" s="210">
        <f>IF(N161="sníž. přenesená",J161,0)</f>
        <v>0</v>
      </c>
      <c r="BI161" s="210">
        <f>IF(N161="nulová",J161,0)</f>
        <v>0</v>
      </c>
      <c r="BJ161" s="18" t="s">
        <v>77</v>
      </c>
      <c r="BK161" s="210">
        <f>ROUND(I161*H161,2)</f>
        <v>0</v>
      </c>
      <c r="BL161" s="18" t="s">
        <v>124</v>
      </c>
      <c r="BM161" s="209" t="s">
        <v>243</v>
      </c>
    </row>
    <row r="162" spans="1:47" s="2" customFormat="1" ht="12">
      <c r="A162" s="39"/>
      <c r="B162" s="40"/>
      <c r="C162" s="41"/>
      <c r="D162" s="211" t="s">
        <v>126</v>
      </c>
      <c r="E162" s="41"/>
      <c r="F162" s="212" t="s">
        <v>244</v>
      </c>
      <c r="G162" s="41"/>
      <c r="H162" s="41"/>
      <c r="I162" s="213"/>
      <c r="J162" s="41"/>
      <c r="K162" s="41"/>
      <c r="L162" s="45"/>
      <c r="M162" s="214"/>
      <c r="N162" s="215"/>
      <c r="O162" s="85"/>
      <c r="P162" s="85"/>
      <c r="Q162" s="85"/>
      <c r="R162" s="85"/>
      <c r="S162" s="85"/>
      <c r="T162" s="86"/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T162" s="18" t="s">
        <v>126</v>
      </c>
      <c r="AU162" s="18" t="s">
        <v>79</v>
      </c>
    </row>
    <row r="163" spans="1:51" s="13" customFormat="1" ht="12">
      <c r="A163" s="13"/>
      <c r="B163" s="216"/>
      <c r="C163" s="217"/>
      <c r="D163" s="218" t="s">
        <v>128</v>
      </c>
      <c r="E163" s="219" t="s">
        <v>19</v>
      </c>
      <c r="F163" s="220" t="s">
        <v>239</v>
      </c>
      <c r="G163" s="217"/>
      <c r="H163" s="221">
        <v>8.4</v>
      </c>
      <c r="I163" s="222"/>
      <c r="J163" s="217"/>
      <c r="K163" s="217"/>
      <c r="L163" s="223"/>
      <c r="M163" s="224"/>
      <c r="N163" s="225"/>
      <c r="O163" s="225"/>
      <c r="P163" s="225"/>
      <c r="Q163" s="225"/>
      <c r="R163" s="225"/>
      <c r="S163" s="225"/>
      <c r="T163" s="226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27" t="s">
        <v>128</v>
      </c>
      <c r="AU163" s="227" t="s">
        <v>79</v>
      </c>
      <c r="AV163" s="13" t="s">
        <v>79</v>
      </c>
      <c r="AW163" s="13" t="s">
        <v>33</v>
      </c>
      <c r="AX163" s="13" t="s">
        <v>77</v>
      </c>
      <c r="AY163" s="227" t="s">
        <v>117</v>
      </c>
    </row>
    <row r="164" spans="1:65" s="2" customFormat="1" ht="33" customHeight="1">
      <c r="A164" s="39"/>
      <c r="B164" s="40"/>
      <c r="C164" s="198" t="s">
        <v>245</v>
      </c>
      <c r="D164" s="198" t="s">
        <v>119</v>
      </c>
      <c r="E164" s="199" t="s">
        <v>246</v>
      </c>
      <c r="F164" s="200" t="s">
        <v>247</v>
      </c>
      <c r="G164" s="201" t="s">
        <v>221</v>
      </c>
      <c r="H164" s="202">
        <v>8.4</v>
      </c>
      <c r="I164" s="203"/>
      <c r="J164" s="204">
        <f>ROUND(I164*H164,2)</f>
        <v>0</v>
      </c>
      <c r="K164" s="200" t="s">
        <v>123</v>
      </c>
      <c r="L164" s="45"/>
      <c r="M164" s="205" t="s">
        <v>19</v>
      </c>
      <c r="N164" s="206" t="s">
        <v>43</v>
      </c>
      <c r="O164" s="85"/>
      <c r="P164" s="207">
        <f>O164*H164</f>
        <v>0</v>
      </c>
      <c r="Q164" s="207">
        <v>0.09868</v>
      </c>
      <c r="R164" s="207">
        <f>Q164*H164</f>
        <v>0.8289120000000001</v>
      </c>
      <c r="S164" s="207">
        <v>0</v>
      </c>
      <c r="T164" s="208">
        <f>S164*H164</f>
        <v>0</v>
      </c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R164" s="209" t="s">
        <v>124</v>
      </c>
      <c r="AT164" s="209" t="s">
        <v>119</v>
      </c>
      <c r="AU164" s="209" t="s">
        <v>79</v>
      </c>
      <c r="AY164" s="18" t="s">
        <v>117</v>
      </c>
      <c r="BE164" s="210">
        <f>IF(N164="základní",J164,0)</f>
        <v>0</v>
      </c>
      <c r="BF164" s="210">
        <f>IF(N164="snížená",J164,0)</f>
        <v>0</v>
      </c>
      <c r="BG164" s="210">
        <f>IF(N164="zákl. přenesená",J164,0)</f>
        <v>0</v>
      </c>
      <c r="BH164" s="210">
        <f>IF(N164="sníž. přenesená",J164,0)</f>
        <v>0</v>
      </c>
      <c r="BI164" s="210">
        <f>IF(N164="nulová",J164,0)</f>
        <v>0</v>
      </c>
      <c r="BJ164" s="18" t="s">
        <v>77</v>
      </c>
      <c r="BK164" s="210">
        <f>ROUND(I164*H164,2)</f>
        <v>0</v>
      </c>
      <c r="BL164" s="18" t="s">
        <v>124</v>
      </c>
      <c r="BM164" s="209" t="s">
        <v>248</v>
      </c>
    </row>
    <row r="165" spans="1:47" s="2" customFormat="1" ht="12">
      <c r="A165" s="39"/>
      <c r="B165" s="40"/>
      <c r="C165" s="41"/>
      <c r="D165" s="211" t="s">
        <v>126</v>
      </c>
      <c r="E165" s="41"/>
      <c r="F165" s="212" t="s">
        <v>249</v>
      </c>
      <c r="G165" s="41"/>
      <c r="H165" s="41"/>
      <c r="I165" s="213"/>
      <c r="J165" s="41"/>
      <c r="K165" s="41"/>
      <c r="L165" s="45"/>
      <c r="M165" s="214"/>
      <c r="N165" s="215"/>
      <c r="O165" s="85"/>
      <c r="P165" s="85"/>
      <c r="Q165" s="85"/>
      <c r="R165" s="85"/>
      <c r="S165" s="85"/>
      <c r="T165" s="86"/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T165" s="18" t="s">
        <v>126</v>
      </c>
      <c r="AU165" s="18" t="s">
        <v>79</v>
      </c>
    </row>
    <row r="166" spans="1:51" s="13" customFormat="1" ht="12">
      <c r="A166" s="13"/>
      <c r="B166" s="216"/>
      <c r="C166" s="217"/>
      <c r="D166" s="218" t="s">
        <v>128</v>
      </c>
      <c r="E166" s="219" t="s">
        <v>19</v>
      </c>
      <c r="F166" s="220" t="s">
        <v>250</v>
      </c>
      <c r="G166" s="217"/>
      <c r="H166" s="221">
        <v>8.4</v>
      </c>
      <c r="I166" s="222"/>
      <c r="J166" s="217"/>
      <c r="K166" s="217"/>
      <c r="L166" s="223"/>
      <c r="M166" s="224"/>
      <c r="N166" s="225"/>
      <c r="O166" s="225"/>
      <c r="P166" s="225"/>
      <c r="Q166" s="225"/>
      <c r="R166" s="225"/>
      <c r="S166" s="225"/>
      <c r="T166" s="226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27" t="s">
        <v>128</v>
      </c>
      <c r="AU166" s="227" t="s">
        <v>79</v>
      </c>
      <c r="AV166" s="13" t="s">
        <v>79</v>
      </c>
      <c r="AW166" s="13" t="s">
        <v>33</v>
      </c>
      <c r="AX166" s="13" t="s">
        <v>77</v>
      </c>
      <c r="AY166" s="227" t="s">
        <v>117</v>
      </c>
    </row>
    <row r="167" spans="1:65" s="2" customFormat="1" ht="33" customHeight="1">
      <c r="A167" s="39"/>
      <c r="B167" s="40"/>
      <c r="C167" s="198" t="s">
        <v>7</v>
      </c>
      <c r="D167" s="198" t="s">
        <v>119</v>
      </c>
      <c r="E167" s="199" t="s">
        <v>251</v>
      </c>
      <c r="F167" s="200" t="s">
        <v>252</v>
      </c>
      <c r="G167" s="201" t="s">
        <v>253</v>
      </c>
      <c r="H167" s="202">
        <v>20.4</v>
      </c>
      <c r="I167" s="203"/>
      <c r="J167" s="204">
        <f>ROUND(I167*H167,2)</f>
        <v>0</v>
      </c>
      <c r="K167" s="200" t="s">
        <v>139</v>
      </c>
      <c r="L167" s="45"/>
      <c r="M167" s="205" t="s">
        <v>19</v>
      </c>
      <c r="N167" s="206" t="s">
        <v>43</v>
      </c>
      <c r="O167" s="85"/>
      <c r="P167" s="207">
        <f>O167*H167</f>
        <v>0</v>
      </c>
      <c r="Q167" s="207">
        <v>0.0005</v>
      </c>
      <c r="R167" s="207">
        <f>Q167*H167</f>
        <v>0.010199999999999999</v>
      </c>
      <c r="S167" s="207">
        <v>0</v>
      </c>
      <c r="T167" s="208">
        <f>S167*H167</f>
        <v>0</v>
      </c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R167" s="209" t="s">
        <v>124</v>
      </c>
      <c r="AT167" s="209" t="s">
        <v>119</v>
      </c>
      <c r="AU167" s="209" t="s">
        <v>79</v>
      </c>
      <c r="AY167" s="18" t="s">
        <v>117</v>
      </c>
      <c r="BE167" s="210">
        <f>IF(N167="základní",J167,0)</f>
        <v>0</v>
      </c>
      <c r="BF167" s="210">
        <f>IF(N167="snížená",J167,0)</f>
        <v>0</v>
      </c>
      <c r="BG167" s="210">
        <f>IF(N167="zákl. přenesená",J167,0)</f>
        <v>0</v>
      </c>
      <c r="BH167" s="210">
        <f>IF(N167="sníž. přenesená",J167,0)</f>
        <v>0</v>
      </c>
      <c r="BI167" s="210">
        <f>IF(N167="nulová",J167,0)</f>
        <v>0</v>
      </c>
      <c r="BJ167" s="18" t="s">
        <v>77</v>
      </c>
      <c r="BK167" s="210">
        <f>ROUND(I167*H167,2)</f>
        <v>0</v>
      </c>
      <c r="BL167" s="18" t="s">
        <v>124</v>
      </c>
      <c r="BM167" s="209" t="s">
        <v>254</v>
      </c>
    </row>
    <row r="168" spans="1:47" s="2" customFormat="1" ht="12">
      <c r="A168" s="39"/>
      <c r="B168" s="40"/>
      <c r="C168" s="41"/>
      <c r="D168" s="211" t="s">
        <v>126</v>
      </c>
      <c r="E168" s="41"/>
      <c r="F168" s="212" t="s">
        <v>255</v>
      </c>
      <c r="G168" s="41"/>
      <c r="H168" s="41"/>
      <c r="I168" s="213"/>
      <c r="J168" s="41"/>
      <c r="K168" s="41"/>
      <c r="L168" s="45"/>
      <c r="M168" s="214"/>
      <c r="N168" s="215"/>
      <c r="O168" s="85"/>
      <c r="P168" s="85"/>
      <c r="Q168" s="85"/>
      <c r="R168" s="85"/>
      <c r="S168" s="85"/>
      <c r="T168" s="86"/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T168" s="18" t="s">
        <v>126</v>
      </c>
      <c r="AU168" s="18" t="s">
        <v>79</v>
      </c>
    </row>
    <row r="169" spans="1:51" s="13" customFormat="1" ht="12">
      <c r="A169" s="13"/>
      <c r="B169" s="216"/>
      <c r="C169" s="217"/>
      <c r="D169" s="218" t="s">
        <v>128</v>
      </c>
      <c r="E169" s="219" t="s">
        <v>19</v>
      </c>
      <c r="F169" s="220" t="s">
        <v>256</v>
      </c>
      <c r="G169" s="217"/>
      <c r="H169" s="221">
        <v>20.4</v>
      </c>
      <c r="I169" s="222"/>
      <c r="J169" s="217"/>
      <c r="K169" s="217"/>
      <c r="L169" s="223"/>
      <c r="M169" s="224"/>
      <c r="N169" s="225"/>
      <c r="O169" s="225"/>
      <c r="P169" s="225"/>
      <c r="Q169" s="225"/>
      <c r="R169" s="225"/>
      <c r="S169" s="225"/>
      <c r="T169" s="226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227" t="s">
        <v>128</v>
      </c>
      <c r="AU169" s="227" t="s">
        <v>79</v>
      </c>
      <c r="AV169" s="13" t="s">
        <v>79</v>
      </c>
      <c r="AW169" s="13" t="s">
        <v>33</v>
      </c>
      <c r="AX169" s="13" t="s">
        <v>77</v>
      </c>
      <c r="AY169" s="227" t="s">
        <v>117</v>
      </c>
    </row>
    <row r="170" spans="1:63" s="12" customFormat="1" ht="22.8" customHeight="1">
      <c r="A170" s="12"/>
      <c r="B170" s="182"/>
      <c r="C170" s="183"/>
      <c r="D170" s="184" t="s">
        <v>71</v>
      </c>
      <c r="E170" s="196" t="s">
        <v>167</v>
      </c>
      <c r="F170" s="196" t="s">
        <v>257</v>
      </c>
      <c r="G170" s="183"/>
      <c r="H170" s="183"/>
      <c r="I170" s="186"/>
      <c r="J170" s="197">
        <f>BK170</f>
        <v>0</v>
      </c>
      <c r="K170" s="183"/>
      <c r="L170" s="188"/>
      <c r="M170" s="189"/>
      <c r="N170" s="190"/>
      <c r="O170" s="190"/>
      <c r="P170" s="191">
        <f>SUM(P171:P189)</f>
        <v>0</v>
      </c>
      <c r="Q170" s="190"/>
      <c r="R170" s="191">
        <f>SUM(R171:R189)</f>
        <v>0.7240832</v>
      </c>
      <c r="S170" s="190"/>
      <c r="T170" s="192">
        <f>SUM(T171:T189)</f>
        <v>2.5200000000000005</v>
      </c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R170" s="193" t="s">
        <v>77</v>
      </c>
      <c r="AT170" s="194" t="s">
        <v>71</v>
      </c>
      <c r="AU170" s="194" t="s">
        <v>77</v>
      </c>
      <c r="AY170" s="193" t="s">
        <v>117</v>
      </c>
      <c r="BK170" s="195">
        <f>SUM(BK171:BK189)</f>
        <v>0</v>
      </c>
    </row>
    <row r="171" spans="1:65" s="2" customFormat="1" ht="44.25" customHeight="1">
      <c r="A171" s="39"/>
      <c r="B171" s="40"/>
      <c r="C171" s="198" t="s">
        <v>258</v>
      </c>
      <c r="D171" s="198" t="s">
        <v>119</v>
      </c>
      <c r="E171" s="199" t="s">
        <v>259</v>
      </c>
      <c r="F171" s="200" t="s">
        <v>260</v>
      </c>
      <c r="G171" s="201" t="s">
        <v>253</v>
      </c>
      <c r="H171" s="202">
        <v>2</v>
      </c>
      <c r="I171" s="203"/>
      <c r="J171" s="204">
        <f>ROUND(I171*H171,2)</f>
        <v>0</v>
      </c>
      <c r="K171" s="200" t="s">
        <v>139</v>
      </c>
      <c r="L171" s="45"/>
      <c r="M171" s="205" t="s">
        <v>19</v>
      </c>
      <c r="N171" s="206" t="s">
        <v>43</v>
      </c>
      <c r="O171" s="85"/>
      <c r="P171" s="207">
        <f>O171*H171</f>
        <v>0</v>
      </c>
      <c r="Q171" s="207">
        <v>0.0044</v>
      </c>
      <c r="R171" s="207">
        <f>Q171*H171</f>
        <v>0.0088</v>
      </c>
      <c r="S171" s="207">
        <v>0</v>
      </c>
      <c r="T171" s="208">
        <f>S171*H171</f>
        <v>0</v>
      </c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  <c r="AR171" s="209" t="s">
        <v>124</v>
      </c>
      <c r="AT171" s="209" t="s">
        <v>119</v>
      </c>
      <c r="AU171" s="209" t="s">
        <v>79</v>
      </c>
      <c r="AY171" s="18" t="s">
        <v>117</v>
      </c>
      <c r="BE171" s="210">
        <f>IF(N171="základní",J171,0)</f>
        <v>0</v>
      </c>
      <c r="BF171" s="210">
        <f>IF(N171="snížená",J171,0)</f>
        <v>0</v>
      </c>
      <c r="BG171" s="210">
        <f>IF(N171="zákl. přenesená",J171,0)</f>
        <v>0</v>
      </c>
      <c r="BH171" s="210">
        <f>IF(N171="sníž. přenesená",J171,0)</f>
        <v>0</v>
      </c>
      <c r="BI171" s="210">
        <f>IF(N171="nulová",J171,0)</f>
        <v>0</v>
      </c>
      <c r="BJ171" s="18" t="s">
        <v>77</v>
      </c>
      <c r="BK171" s="210">
        <f>ROUND(I171*H171,2)</f>
        <v>0</v>
      </c>
      <c r="BL171" s="18" t="s">
        <v>124</v>
      </c>
      <c r="BM171" s="209" t="s">
        <v>261</v>
      </c>
    </row>
    <row r="172" spans="1:47" s="2" customFormat="1" ht="12">
      <c r="A172" s="39"/>
      <c r="B172" s="40"/>
      <c r="C172" s="41"/>
      <c r="D172" s="211" t="s">
        <v>126</v>
      </c>
      <c r="E172" s="41"/>
      <c r="F172" s="212" t="s">
        <v>262</v>
      </c>
      <c r="G172" s="41"/>
      <c r="H172" s="41"/>
      <c r="I172" s="213"/>
      <c r="J172" s="41"/>
      <c r="K172" s="41"/>
      <c r="L172" s="45"/>
      <c r="M172" s="214"/>
      <c r="N172" s="215"/>
      <c r="O172" s="85"/>
      <c r="P172" s="85"/>
      <c r="Q172" s="85"/>
      <c r="R172" s="85"/>
      <c r="S172" s="85"/>
      <c r="T172" s="86"/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T172" s="18" t="s">
        <v>126</v>
      </c>
      <c r="AU172" s="18" t="s">
        <v>79</v>
      </c>
    </row>
    <row r="173" spans="1:51" s="13" customFormat="1" ht="12">
      <c r="A173" s="13"/>
      <c r="B173" s="216"/>
      <c r="C173" s="217"/>
      <c r="D173" s="218" t="s">
        <v>128</v>
      </c>
      <c r="E173" s="219" t="s">
        <v>19</v>
      </c>
      <c r="F173" s="220" t="s">
        <v>263</v>
      </c>
      <c r="G173" s="217"/>
      <c r="H173" s="221">
        <v>2</v>
      </c>
      <c r="I173" s="222"/>
      <c r="J173" s="217"/>
      <c r="K173" s="217"/>
      <c r="L173" s="223"/>
      <c r="M173" s="224"/>
      <c r="N173" s="225"/>
      <c r="O173" s="225"/>
      <c r="P173" s="225"/>
      <c r="Q173" s="225"/>
      <c r="R173" s="225"/>
      <c r="S173" s="225"/>
      <c r="T173" s="226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227" t="s">
        <v>128</v>
      </c>
      <c r="AU173" s="227" t="s">
        <v>79</v>
      </c>
      <c r="AV173" s="13" t="s">
        <v>79</v>
      </c>
      <c r="AW173" s="13" t="s">
        <v>33</v>
      </c>
      <c r="AX173" s="13" t="s">
        <v>77</v>
      </c>
      <c r="AY173" s="227" t="s">
        <v>117</v>
      </c>
    </row>
    <row r="174" spans="1:65" s="2" customFormat="1" ht="33" customHeight="1">
      <c r="A174" s="39"/>
      <c r="B174" s="40"/>
      <c r="C174" s="198" t="s">
        <v>264</v>
      </c>
      <c r="D174" s="198" t="s">
        <v>119</v>
      </c>
      <c r="E174" s="199" t="s">
        <v>265</v>
      </c>
      <c r="F174" s="200" t="s">
        <v>266</v>
      </c>
      <c r="G174" s="201" t="s">
        <v>253</v>
      </c>
      <c r="H174" s="202">
        <v>36</v>
      </c>
      <c r="I174" s="203"/>
      <c r="J174" s="204">
        <f>ROUND(I174*H174,2)</f>
        <v>0</v>
      </c>
      <c r="K174" s="200" t="s">
        <v>139</v>
      </c>
      <c r="L174" s="45"/>
      <c r="M174" s="205" t="s">
        <v>19</v>
      </c>
      <c r="N174" s="206" t="s">
        <v>43</v>
      </c>
      <c r="O174" s="85"/>
      <c r="P174" s="207">
        <f>O174*H174</f>
        <v>0</v>
      </c>
      <c r="Q174" s="207">
        <v>4E-05</v>
      </c>
      <c r="R174" s="207">
        <f>Q174*H174</f>
        <v>0.00144</v>
      </c>
      <c r="S174" s="207">
        <v>0</v>
      </c>
      <c r="T174" s="208">
        <f>S174*H174</f>
        <v>0</v>
      </c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  <c r="AR174" s="209" t="s">
        <v>124</v>
      </c>
      <c r="AT174" s="209" t="s">
        <v>119</v>
      </c>
      <c r="AU174" s="209" t="s">
        <v>79</v>
      </c>
      <c r="AY174" s="18" t="s">
        <v>117</v>
      </c>
      <c r="BE174" s="210">
        <f>IF(N174="základní",J174,0)</f>
        <v>0</v>
      </c>
      <c r="BF174" s="210">
        <f>IF(N174="snížená",J174,0)</f>
        <v>0</v>
      </c>
      <c r="BG174" s="210">
        <f>IF(N174="zákl. přenesená",J174,0)</f>
        <v>0</v>
      </c>
      <c r="BH174" s="210">
        <f>IF(N174="sníž. přenesená",J174,0)</f>
        <v>0</v>
      </c>
      <c r="BI174" s="210">
        <f>IF(N174="nulová",J174,0)</f>
        <v>0</v>
      </c>
      <c r="BJ174" s="18" t="s">
        <v>77</v>
      </c>
      <c r="BK174" s="210">
        <f>ROUND(I174*H174,2)</f>
        <v>0</v>
      </c>
      <c r="BL174" s="18" t="s">
        <v>124</v>
      </c>
      <c r="BM174" s="209" t="s">
        <v>267</v>
      </c>
    </row>
    <row r="175" spans="1:47" s="2" customFormat="1" ht="12">
      <c r="A175" s="39"/>
      <c r="B175" s="40"/>
      <c r="C175" s="41"/>
      <c r="D175" s="211" t="s">
        <v>126</v>
      </c>
      <c r="E175" s="41"/>
      <c r="F175" s="212" t="s">
        <v>268</v>
      </c>
      <c r="G175" s="41"/>
      <c r="H175" s="41"/>
      <c r="I175" s="213"/>
      <c r="J175" s="41"/>
      <c r="K175" s="41"/>
      <c r="L175" s="45"/>
      <c r="M175" s="214"/>
      <c r="N175" s="215"/>
      <c r="O175" s="85"/>
      <c r="P175" s="85"/>
      <c r="Q175" s="85"/>
      <c r="R175" s="85"/>
      <c r="S175" s="85"/>
      <c r="T175" s="86"/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  <c r="AT175" s="18" t="s">
        <v>126</v>
      </c>
      <c r="AU175" s="18" t="s">
        <v>79</v>
      </c>
    </row>
    <row r="176" spans="1:51" s="13" customFormat="1" ht="12">
      <c r="A176" s="13"/>
      <c r="B176" s="216"/>
      <c r="C176" s="217"/>
      <c r="D176" s="218" t="s">
        <v>128</v>
      </c>
      <c r="E176" s="219" t="s">
        <v>19</v>
      </c>
      <c r="F176" s="220" t="s">
        <v>269</v>
      </c>
      <c r="G176" s="217"/>
      <c r="H176" s="221">
        <v>36</v>
      </c>
      <c r="I176" s="222"/>
      <c r="J176" s="217"/>
      <c r="K176" s="217"/>
      <c r="L176" s="223"/>
      <c r="M176" s="224"/>
      <c r="N176" s="225"/>
      <c r="O176" s="225"/>
      <c r="P176" s="225"/>
      <c r="Q176" s="225"/>
      <c r="R176" s="225"/>
      <c r="S176" s="225"/>
      <c r="T176" s="226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227" t="s">
        <v>128</v>
      </c>
      <c r="AU176" s="227" t="s">
        <v>79</v>
      </c>
      <c r="AV176" s="13" t="s">
        <v>79</v>
      </c>
      <c r="AW176" s="13" t="s">
        <v>33</v>
      </c>
      <c r="AX176" s="13" t="s">
        <v>77</v>
      </c>
      <c r="AY176" s="227" t="s">
        <v>117</v>
      </c>
    </row>
    <row r="177" spans="1:65" s="2" customFormat="1" ht="24.15" customHeight="1">
      <c r="A177" s="39"/>
      <c r="B177" s="40"/>
      <c r="C177" s="249" t="s">
        <v>270</v>
      </c>
      <c r="D177" s="249" t="s">
        <v>200</v>
      </c>
      <c r="E177" s="250" t="s">
        <v>271</v>
      </c>
      <c r="F177" s="251" t="s">
        <v>272</v>
      </c>
      <c r="G177" s="252" t="s">
        <v>253</v>
      </c>
      <c r="H177" s="253">
        <v>12.18</v>
      </c>
      <c r="I177" s="254"/>
      <c r="J177" s="255">
        <f>ROUND(I177*H177,2)</f>
        <v>0</v>
      </c>
      <c r="K177" s="251" t="s">
        <v>139</v>
      </c>
      <c r="L177" s="256"/>
      <c r="M177" s="257" t="s">
        <v>19</v>
      </c>
      <c r="N177" s="258" t="s">
        <v>43</v>
      </c>
      <c r="O177" s="85"/>
      <c r="P177" s="207">
        <f>O177*H177</f>
        <v>0</v>
      </c>
      <c r="Q177" s="207">
        <v>0.02024</v>
      </c>
      <c r="R177" s="207">
        <f>Q177*H177</f>
        <v>0.2465232</v>
      </c>
      <c r="S177" s="207">
        <v>0</v>
      </c>
      <c r="T177" s="208">
        <f>S177*H177</f>
        <v>0</v>
      </c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R177" s="209" t="s">
        <v>167</v>
      </c>
      <c r="AT177" s="209" t="s">
        <v>200</v>
      </c>
      <c r="AU177" s="209" t="s">
        <v>79</v>
      </c>
      <c r="AY177" s="18" t="s">
        <v>117</v>
      </c>
      <c r="BE177" s="210">
        <f>IF(N177="základní",J177,0)</f>
        <v>0</v>
      </c>
      <c r="BF177" s="210">
        <f>IF(N177="snížená",J177,0)</f>
        <v>0</v>
      </c>
      <c r="BG177" s="210">
        <f>IF(N177="zákl. přenesená",J177,0)</f>
        <v>0</v>
      </c>
      <c r="BH177" s="210">
        <f>IF(N177="sníž. přenesená",J177,0)</f>
        <v>0</v>
      </c>
      <c r="BI177" s="210">
        <f>IF(N177="nulová",J177,0)</f>
        <v>0</v>
      </c>
      <c r="BJ177" s="18" t="s">
        <v>77</v>
      </c>
      <c r="BK177" s="210">
        <f>ROUND(I177*H177,2)</f>
        <v>0</v>
      </c>
      <c r="BL177" s="18" t="s">
        <v>124</v>
      </c>
      <c r="BM177" s="209" t="s">
        <v>273</v>
      </c>
    </row>
    <row r="178" spans="1:51" s="13" customFormat="1" ht="12">
      <c r="A178" s="13"/>
      <c r="B178" s="216"/>
      <c r="C178" s="217"/>
      <c r="D178" s="218" t="s">
        <v>128</v>
      </c>
      <c r="E178" s="219" t="s">
        <v>19</v>
      </c>
      <c r="F178" s="220" t="s">
        <v>274</v>
      </c>
      <c r="G178" s="217"/>
      <c r="H178" s="221">
        <v>12.18</v>
      </c>
      <c r="I178" s="222"/>
      <c r="J178" s="217"/>
      <c r="K178" s="217"/>
      <c r="L178" s="223"/>
      <c r="M178" s="224"/>
      <c r="N178" s="225"/>
      <c r="O178" s="225"/>
      <c r="P178" s="225"/>
      <c r="Q178" s="225"/>
      <c r="R178" s="225"/>
      <c r="S178" s="225"/>
      <c r="T178" s="226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T178" s="227" t="s">
        <v>128</v>
      </c>
      <c r="AU178" s="227" t="s">
        <v>79</v>
      </c>
      <c r="AV178" s="13" t="s">
        <v>79</v>
      </c>
      <c r="AW178" s="13" t="s">
        <v>33</v>
      </c>
      <c r="AX178" s="13" t="s">
        <v>77</v>
      </c>
      <c r="AY178" s="227" t="s">
        <v>117</v>
      </c>
    </row>
    <row r="179" spans="1:65" s="2" customFormat="1" ht="33" customHeight="1">
      <c r="A179" s="39"/>
      <c r="B179" s="40"/>
      <c r="C179" s="198" t="s">
        <v>275</v>
      </c>
      <c r="D179" s="198" t="s">
        <v>119</v>
      </c>
      <c r="E179" s="199" t="s">
        <v>276</v>
      </c>
      <c r="F179" s="200" t="s">
        <v>277</v>
      </c>
      <c r="G179" s="201" t="s">
        <v>253</v>
      </c>
      <c r="H179" s="202">
        <v>36</v>
      </c>
      <c r="I179" s="203"/>
      <c r="J179" s="204">
        <f>ROUND(I179*H179,2)</f>
        <v>0</v>
      </c>
      <c r="K179" s="200" t="s">
        <v>139</v>
      </c>
      <c r="L179" s="45"/>
      <c r="M179" s="205" t="s">
        <v>19</v>
      </c>
      <c r="N179" s="206" t="s">
        <v>43</v>
      </c>
      <c r="O179" s="85"/>
      <c r="P179" s="207">
        <f>O179*H179</f>
        <v>0</v>
      </c>
      <c r="Q179" s="207">
        <v>0</v>
      </c>
      <c r="R179" s="207">
        <f>Q179*H179</f>
        <v>0</v>
      </c>
      <c r="S179" s="207">
        <v>0.07</v>
      </c>
      <c r="T179" s="208">
        <f>S179*H179</f>
        <v>2.5200000000000005</v>
      </c>
      <c r="U179" s="39"/>
      <c r="V179" s="39"/>
      <c r="W179" s="39"/>
      <c r="X179" s="39"/>
      <c r="Y179" s="39"/>
      <c r="Z179" s="39"/>
      <c r="AA179" s="39"/>
      <c r="AB179" s="39"/>
      <c r="AC179" s="39"/>
      <c r="AD179" s="39"/>
      <c r="AE179" s="39"/>
      <c r="AR179" s="209" t="s">
        <v>124</v>
      </c>
      <c r="AT179" s="209" t="s">
        <v>119</v>
      </c>
      <c r="AU179" s="209" t="s">
        <v>79</v>
      </c>
      <c r="AY179" s="18" t="s">
        <v>117</v>
      </c>
      <c r="BE179" s="210">
        <f>IF(N179="základní",J179,0)</f>
        <v>0</v>
      </c>
      <c r="BF179" s="210">
        <f>IF(N179="snížená",J179,0)</f>
        <v>0</v>
      </c>
      <c r="BG179" s="210">
        <f>IF(N179="zákl. přenesená",J179,0)</f>
        <v>0</v>
      </c>
      <c r="BH179" s="210">
        <f>IF(N179="sníž. přenesená",J179,0)</f>
        <v>0</v>
      </c>
      <c r="BI179" s="210">
        <f>IF(N179="nulová",J179,0)</f>
        <v>0</v>
      </c>
      <c r="BJ179" s="18" t="s">
        <v>77</v>
      </c>
      <c r="BK179" s="210">
        <f>ROUND(I179*H179,2)</f>
        <v>0</v>
      </c>
      <c r="BL179" s="18" t="s">
        <v>124</v>
      </c>
      <c r="BM179" s="209" t="s">
        <v>278</v>
      </c>
    </row>
    <row r="180" spans="1:47" s="2" customFormat="1" ht="12">
      <c r="A180" s="39"/>
      <c r="B180" s="40"/>
      <c r="C180" s="41"/>
      <c r="D180" s="211" t="s">
        <v>126</v>
      </c>
      <c r="E180" s="41"/>
      <c r="F180" s="212" t="s">
        <v>279</v>
      </c>
      <c r="G180" s="41"/>
      <c r="H180" s="41"/>
      <c r="I180" s="213"/>
      <c r="J180" s="41"/>
      <c r="K180" s="41"/>
      <c r="L180" s="45"/>
      <c r="M180" s="214"/>
      <c r="N180" s="215"/>
      <c r="O180" s="85"/>
      <c r="P180" s="85"/>
      <c r="Q180" s="85"/>
      <c r="R180" s="85"/>
      <c r="S180" s="85"/>
      <c r="T180" s="86"/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  <c r="AT180" s="18" t="s">
        <v>126</v>
      </c>
      <c r="AU180" s="18" t="s">
        <v>79</v>
      </c>
    </row>
    <row r="181" spans="1:65" s="2" customFormat="1" ht="44.25" customHeight="1">
      <c r="A181" s="39"/>
      <c r="B181" s="40"/>
      <c r="C181" s="198" t="s">
        <v>280</v>
      </c>
      <c r="D181" s="198" t="s">
        <v>119</v>
      </c>
      <c r="E181" s="199" t="s">
        <v>281</v>
      </c>
      <c r="F181" s="200" t="s">
        <v>282</v>
      </c>
      <c r="G181" s="201" t="s">
        <v>253</v>
      </c>
      <c r="H181" s="202">
        <v>36</v>
      </c>
      <c r="I181" s="203"/>
      <c r="J181" s="204">
        <f>ROUND(I181*H181,2)</f>
        <v>0</v>
      </c>
      <c r="K181" s="200" t="s">
        <v>139</v>
      </c>
      <c r="L181" s="45"/>
      <c r="M181" s="205" t="s">
        <v>19</v>
      </c>
      <c r="N181" s="206" t="s">
        <v>43</v>
      </c>
      <c r="O181" s="85"/>
      <c r="P181" s="207">
        <f>O181*H181</f>
        <v>0</v>
      </c>
      <c r="Q181" s="207">
        <v>0</v>
      </c>
      <c r="R181" s="207">
        <f>Q181*H181</f>
        <v>0</v>
      </c>
      <c r="S181" s="207">
        <v>0</v>
      </c>
      <c r="T181" s="208">
        <f>S181*H181</f>
        <v>0</v>
      </c>
      <c r="U181" s="39"/>
      <c r="V181" s="39"/>
      <c r="W181" s="39"/>
      <c r="X181" s="39"/>
      <c r="Y181" s="39"/>
      <c r="Z181" s="39"/>
      <c r="AA181" s="39"/>
      <c r="AB181" s="39"/>
      <c r="AC181" s="39"/>
      <c r="AD181" s="39"/>
      <c r="AE181" s="39"/>
      <c r="AR181" s="209" t="s">
        <v>124</v>
      </c>
      <c r="AT181" s="209" t="s">
        <v>119</v>
      </c>
      <c r="AU181" s="209" t="s">
        <v>79</v>
      </c>
      <c r="AY181" s="18" t="s">
        <v>117</v>
      </c>
      <c r="BE181" s="210">
        <f>IF(N181="základní",J181,0)</f>
        <v>0</v>
      </c>
      <c r="BF181" s="210">
        <f>IF(N181="snížená",J181,0)</f>
        <v>0</v>
      </c>
      <c r="BG181" s="210">
        <f>IF(N181="zákl. přenesená",J181,0)</f>
        <v>0</v>
      </c>
      <c r="BH181" s="210">
        <f>IF(N181="sníž. přenesená",J181,0)</f>
        <v>0</v>
      </c>
      <c r="BI181" s="210">
        <f>IF(N181="nulová",J181,0)</f>
        <v>0</v>
      </c>
      <c r="BJ181" s="18" t="s">
        <v>77</v>
      </c>
      <c r="BK181" s="210">
        <f>ROUND(I181*H181,2)</f>
        <v>0</v>
      </c>
      <c r="BL181" s="18" t="s">
        <v>124</v>
      </c>
      <c r="BM181" s="209" t="s">
        <v>283</v>
      </c>
    </row>
    <row r="182" spans="1:47" s="2" customFormat="1" ht="12">
      <c r="A182" s="39"/>
      <c r="B182" s="40"/>
      <c r="C182" s="41"/>
      <c r="D182" s="211" t="s">
        <v>126</v>
      </c>
      <c r="E182" s="41"/>
      <c r="F182" s="212" t="s">
        <v>284</v>
      </c>
      <c r="G182" s="41"/>
      <c r="H182" s="41"/>
      <c r="I182" s="213"/>
      <c r="J182" s="41"/>
      <c r="K182" s="41"/>
      <c r="L182" s="45"/>
      <c r="M182" s="214"/>
      <c r="N182" s="215"/>
      <c r="O182" s="85"/>
      <c r="P182" s="85"/>
      <c r="Q182" s="85"/>
      <c r="R182" s="85"/>
      <c r="S182" s="85"/>
      <c r="T182" s="86"/>
      <c r="U182" s="39"/>
      <c r="V182" s="39"/>
      <c r="W182" s="39"/>
      <c r="X182" s="39"/>
      <c r="Y182" s="39"/>
      <c r="Z182" s="39"/>
      <c r="AA182" s="39"/>
      <c r="AB182" s="39"/>
      <c r="AC182" s="39"/>
      <c r="AD182" s="39"/>
      <c r="AE182" s="39"/>
      <c r="AT182" s="18" t="s">
        <v>126</v>
      </c>
      <c r="AU182" s="18" t="s">
        <v>79</v>
      </c>
    </row>
    <row r="183" spans="1:65" s="2" customFormat="1" ht="24.15" customHeight="1">
      <c r="A183" s="39"/>
      <c r="B183" s="40"/>
      <c r="C183" s="198" t="s">
        <v>285</v>
      </c>
      <c r="D183" s="198" t="s">
        <v>119</v>
      </c>
      <c r="E183" s="199" t="s">
        <v>286</v>
      </c>
      <c r="F183" s="200" t="s">
        <v>287</v>
      </c>
      <c r="G183" s="201" t="s">
        <v>288</v>
      </c>
      <c r="H183" s="202">
        <v>2</v>
      </c>
      <c r="I183" s="203"/>
      <c r="J183" s="204">
        <f>ROUND(I183*H183,2)</f>
        <v>0</v>
      </c>
      <c r="K183" s="200" t="s">
        <v>123</v>
      </c>
      <c r="L183" s="45"/>
      <c r="M183" s="205" t="s">
        <v>19</v>
      </c>
      <c r="N183" s="206" t="s">
        <v>43</v>
      </c>
      <c r="O183" s="85"/>
      <c r="P183" s="207">
        <f>O183*H183</f>
        <v>0</v>
      </c>
      <c r="Q183" s="207">
        <v>0.21734</v>
      </c>
      <c r="R183" s="207">
        <f>Q183*H183</f>
        <v>0.43468</v>
      </c>
      <c r="S183" s="207">
        <v>0</v>
      </c>
      <c r="T183" s="208">
        <f>S183*H183</f>
        <v>0</v>
      </c>
      <c r="U183" s="39"/>
      <c r="V183" s="39"/>
      <c r="W183" s="39"/>
      <c r="X183" s="39"/>
      <c r="Y183" s="39"/>
      <c r="Z183" s="39"/>
      <c r="AA183" s="39"/>
      <c r="AB183" s="39"/>
      <c r="AC183" s="39"/>
      <c r="AD183" s="39"/>
      <c r="AE183" s="39"/>
      <c r="AR183" s="209" t="s">
        <v>124</v>
      </c>
      <c r="AT183" s="209" t="s">
        <v>119</v>
      </c>
      <c r="AU183" s="209" t="s">
        <v>79</v>
      </c>
      <c r="AY183" s="18" t="s">
        <v>117</v>
      </c>
      <c r="BE183" s="210">
        <f>IF(N183="základní",J183,0)</f>
        <v>0</v>
      </c>
      <c r="BF183" s="210">
        <f>IF(N183="snížená",J183,0)</f>
        <v>0</v>
      </c>
      <c r="BG183" s="210">
        <f>IF(N183="zákl. přenesená",J183,0)</f>
        <v>0</v>
      </c>
      <c r="BH183" s="210">
        <f>IF(N183="sníž. přenesená",J183,0)</f>
        <v>0</v>
      </c>
      <c r="BI183" s="210">
        <f>IF(N183="nulová",J183,0)</f>
        <v>0</v>
      </c>
      <c r="BJ183" s="18" t="s">
        <v>77</v>
      </c>
      <c r="BK183" s="210">
        <f>ROUND(I183*H183,2)</f>
        <v>0</v>
      </c>
      <c r="BL183" s="18" t="s">
        <v>124</v>
      </c>
      <c r="BM183" s="209" t="s">
        <v>289</v>
      </c>
    </row>
    <row r="184" spans="1:47" s="2" customFormat="1" ht="12">
      <c r="A184" s="39"/>
      <c r="B184" s="40"/>
      <c r="C184" s="41"/>
      <c r="D184" s="211" t="s">
        <v>126</v>
      </c>
      <c r="E184" s="41"/>
      <c r="F184" s="212" t="s">
        <v>290</v>
      </c>
      <c r="G184" s="41"/>
      <c r="H184" s="41"/>
      <c r="I184" s="213"/>
      <c r="J184" s="41"/>
      <c r="K184" s="41"/>
      <c r="L184" s="45"/>
      <c r="M184" s="214"/>
      <c r="N184" s="215"/>
      <c r="O184" s="85"/>
      <c r="P184" s="85"/>
      <c r="Q184" s="85"/>
      <c r="R184" s="85"/>
      <c r="S184" s="85"/>
      <c r="T184" s="86"/>
      <c r="U184" s="39"/>
      <c r="V184" s="39"/>
      <c r="W184" s="39"/>
      <c r="X184" s="39"/>
      <c r="Y184" s="39"/>
      <c r="Z184" s="39"/>
      <c r="AA184" s="39"/>
      <c r="AB184" s="39"/>
      <c r="AC184" s="39"/>
      <c r="AD184" s="39"/>
      <c r="AE184" s="39"/>
      <c r="AT184" s="18" t="s">
        <v>126</v>
      </c>
      <c r="AU184" s="18" t="s">
        <v>79</v>
      </c>
    </row>
    <row r="185" spans="1:51" s="13" customFormat="1" ht="12">
      <c r="A185" s="13"/>
      <c r="B185" s="216"/>
      <c r="C185" s="217"/>
      <c r="D185" s="218" t="s">
        <v>128</v>
      </c>
      <c r="E185" s="219" t="s">
        <v>19</v>
      </c>
      <c r="F185" s="220" t="s">
        <v>291</v>
      </c>
      <c r="G185" s="217"/>
      <c r="H185" s="221">
        <v>2</v>
      </c>
      <c r="I185" s="222"/>
      <c r="J185" s="217"/>
      <c r="K185" s="217"/>
      <c r="L185" s="223"/>
      <c r="M185" s="224"/>
      <c r="N185" s="225"/>
      <c r="O185" s="225"/>
      <c r="P185" s="225"/>
      <c r="Q185" s="225"/>
      <c r="R185" s="225"/>
      <c r="S185" s="225"/>
      <c r="T185" s="226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T185" s="227" t="s">
        <v>128</v>
      </c>
      <c r="AU185" s="227" t="s">
        <v>79</v>
      </c>
      <c r="AV185" s="13" t="s">
        <v>79</v>
      </c>
      <c r="AW185" s="13" t="s">
        <v>33</v>
      </c>
      <c r="AX185" s="13" t="s">
        <v>77</v>
      </c>
      <c r="AY185" s="227" t="s">
        <v>117</v>
      </c>
    </row>
    <row r="186" spans="1:65" s="2" customFormat="1" ht="24.15" customHeight="1">
      <c r="A186" s="39"/>
      <c r="B186" s="40"/>
      <c r="C186" s="249" t="s">
        <v>292</v>
      </c>
      <c r="D186" s="249" t="s">
        <v>200</v>
      </c>
      <c r="E186" s="250" t="s">
        <v>293</v>
      </c>
      <c r="F186" s="251" t="s">
        <v>294</v>
      </c>
      <c r="G186" s="252" t="s">
        <v>288</v>
      </c>
      <c r="H186" s="253">
        <v>2</v>
      </c>
      <c r="I186" s="254"/>
      <c r="J186" s="255">
        <f>ROUND(I186*H186,2)</f>
        <v>0</v>
      </c>
      <c r="K186" s="251" t="s">
        <v>123</v>
      </c>
      <c r="L186" s="256"/>
      <c r="M186" s="257" t="s">
        <v>19</v>
      </c>
      <c r="N186" s="258" t="s">
        <v>43</v>
      </c>
      <c r="O186" s="85"/>
      <c r="P186" s="207">
        <f>O186*H186</f>
        <v>0</v>
      </c>
      <c r="Q186" s="207">
        <v>0</v>
      </c>
      <c r="R186" s="207">
        <f>Q186*H186</f>
        <v>0</v>
      </c>
      <c r="S186" s="207">
        <v>0</v>
      </c>
      <c r="T186" s="208">
        <f>S186*H186</f>
        <v>0</v>
      </c>
      <c r="U186" s="39"/>
      <c r="V186" s="39"/>
      <c r="W186" s="39"/>
      <c r="X186" s="39"/>
      <c r="Y186" s="39"/>
      <c r="Z186" s="39"/>
      <c r="AA186" s="39"/>
      <c r="AB186" s="39"/>
      <c r="AC186" s="39"/>
      <c r="AD186" s="39"/>
      <c r="AE186" s="39"/>
      <c r="AR186" s="209" t="s">
        <v>167</v>
      </c>
      <c r="AT186" s="209" t="s">
        <v>200</v>
      </c>
      <c r="AU186" s="209" t="s">
        <v>79</v>
      </c>
      <c r="AY186" s="18" t="s">
        <v>117</v>
      </c>
      <c r="BE186" s="210">
        <f>IF(N186="základní",J186,0)</f>
        <v>0</v>
      </c>
      <c r="BF186" s="210">
        <f>IF(N186="snížená",J186,0)</f>
        <v>0</v>
      </c>
      <c r="BG186" s="210">
        <f>IF(N186="zákl. přenesená",J186,0)</f>
        <v>0</v>
      </c>
      <c r="BH186" s="210">
        <f>IF(N186="sníž. přenesená",J186,0)</f>
        <v>0</v>
      </c>
      <c r="BI186" s="210">
        <f>IF(N186="nulová",J186,0)</f>
        <v>0</v>
      </c>
      <c r="BJ186" s="18" t="s">
        <v>77</v>
      </c>
      <c r="BK186" s="210">
        <f>ROUND(I186*H186,2)</f>
        <v>0</v>
      </c>
      <c r="BL186" s="18" t="s">
        <v>124</v>
      </c>
      <c r="BM186" s="209" t="s">
        <v>295</v>
      </c>
    </row>
    <row r="187" spans="1:65" s="2" customFormat="1" ht="37.8" customHeight="1">
      <c r="A187" s="39"/>
      <c r="B187" s="40"/>
      <c r="C187" s="198" t="s">
        <v>296</v>
      </c>
      <c r="D187" s="198" t="s">
        <v>119</v>
      </c>
      <c r="E187" s="199" t="s">
        <v>297</v>
      </c>
      <c r="F187" s="200" t="s">
        <v>298</v>
      </c>
      <c r="G187" s="201" t="s">
        <v>288</v>
      </c>
      <c r="H187" s="202">
        <v>24</v>
      </c>
      <c r="I187" s="203"/>
      <c r="J187" s="204">
        <f>ROUND(I187*H187,2)</f>
        <v>0</v>
      </c>
      <c r="K187" s="200" t="s">
        <v>123</v>
      </c>
      <c r="L187" s="45"/>
      <c r="M187" s="205" t="s">
        <v>19</v>
      </c>
      <c r="N187" s="206" t="s">
        <v>43</v>
      </c>
      <c r="O187" s="85"/>
      <c r="P187" s="207">
        <f>O187*H187</f>
        <v>0</v>
      </c>
      <c r="Q187" s="207">
        <v>0.00136</v>
      </c>
      <c r="R187" s="207">
        <f>Q187*H187</f>
        <v>0.03264</v>
      </c>
      <c r="S187" s="207">
        <v>0</v>
      </c>
      <c r="T187" s="208">
        <f>S187*H187</f>
        <v>0</v>
      </c>
      <c r="U187" s="39"/>
      <c r="V187" s="39"/>
      <c r="W187" s="39"/>
      <c r="X187" s="39"/>
      <c r="Y187" s="39"/>
      <c r="Z187" s="39"/>
      <c r="AA187" s="39"/>
      <c r="AB187" s="39"/>
      <c r="AC187" s="39"/>
      <c r="AD187" s="39"/>
      <c r="AE187" s="39"/>
      <c r="AR187" s="209" t="s">
        <v>124</v>
      </c>
      <c r="AT187" s="209" t="s">
        <v>119</v>
      </c>
      <c r="AU187" s="209" t="s">
        <v>79</v>
      </c>
      <c r="AY187" s="18" t="s">
        <v>117</v>
      </c>
      <c r="BE187" s="210">
        <f>IF(N187="základní",J187,0)</f>
        <v>0</v>
      </c>
      <c r="BF187" s="210">
        <f>IF(N187="snížená",J187,0)</f>
        <v>0</v>
      </c>
      <c r="BG187" s="210">
        <f>IF(N187="zákl. přenesená",J187,0)</f>
        <v>0</v>
      </c>
      <c r="BH187" s="210">
        <f>IF(N187="sníž. přenesená",J187,0)</f>
        <v>0</v>
      </c>
      <c r="BI187" s="210">
        <f>IF(N187="nulová",J187,0)</f>
        <v>0</v>
      </c>
      <c r="BJ187" s="18" t="s">
        <v>77</v>
      </c>
      <c r="BK187" s="210">
        <f>ROUND(I187*H187,2)</f>
        <v>0</v>
      </c>
      <c r="BL187" s="18" t="s">
        <v>124</v>
      </c>
      <c r="BM187" s="209" t="s">
        <v>299</v>
      </c>
    </row>
    <row r="188" spans="1:47" s="2" customFormat="1" ht="12">
      <c r="A188" s="39"/>
      <c r="B188" s="40"/>
      <c r="C188" s="41"/>
      <c r="D188" s="211" t="s">
        <v>126</v>
      </c>
      <c r="E188" s="41"/>
      <c r="F188" s="212" t="s">
        <v>300</v>
      </c>
      <c r="G188" s="41"/>
      <c r="H188" s="41"/>
      <c r="I188" s="213"/>
      <c r="J188" s="41"/>
      <c r="K188" s="41"/>
      <c r="L188" s="45"/>
      <c r="M188" s="214"/>
      <c r="N188" s="215"/>
      <c r="O188" s="85"/>
      <c r="P188" s="85"/>
      <c r="Q188" s="85"/>
      <c r="R188" s="85"/>
      <c r="S188" s="85"/>
      <c r="T188" s="86"/>
      <c r="U188" s="39"/>
      <c r="V188" s="39"/>
      <c r="W188" s="39"/>
      <c r="X188" s="39"/>
      <c r="Y188" s="39"/>
      <c r="Z188" s="39"/>
      <c r="AA188" s="39"/>
      <c r="AB188" s="39"/>
      <c r="AC188" s="39"/>
      <c r="AD188" s="39"/>
      <c r="AE188" s="39"/>
      <c r="AT188" s="18" t="s">
        <v>126</v>
      </c>
      <c r="AU188" s="18" t="s">
        <v>79</v>
      </c>
    </row>
    <row r="189" spans="1:51" s="13" customFormat="1" ht="12">
      <c r="A189" s="13"/>
      <c r="B189" s="216"/>
      <c r="C189" s="217"/>
      <c r="D189" s="218" t="s">
        <v>128</v>
      </c>
      <c r="E189" s="219" t="s">
        <v>19</v>
      </c>
      <c r="F189" s="220" t="s">
        <v>301</v>
      </c>
      <c r="G189" s="217"/>
      <c r="H189" s="221">
        <v>24</v>
      </c>
      <c r="I189" s="222"/>
      <c r="J189" s="217"/>
      <c r="K189" s="217"/>
      <c r="L189" s="223"/>
      <c r="M189" s="224"/>
      <c r="N189" s="225"/>
      <c r="O189" s="225"/>
      <c r="P189" s="225"/>
      <c r="Q189" s="225"/>
      <c r="R189" s="225"/>
      <c r="S189" s="225"/>
      <c r="T189" s="226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T189" s="227" t="s">
        <v>128</v>
      </c>
      <c r="AU189" s="227" t="s">
        <v>79</v>
      </c>
      <c r="AV189" s="13" t="s">
        <v>79</v>
      </c>
      <c r="AW189" s="13" t="s">
        <v>33</v>
      </c>
      <c r="AX189" s="13" t="s">
        <v>77</v>
      </c>
      <c r="AY189" s="227" t="s">
        <v>117</v>
      </c>
    </row>
    <row r="190" spans="1:63" s="12" customFormat="1" ht="22.8" customHeight="1">
      <c r="A190" s="12"/>
      <c r="B190" s="182"/>
      <c r="C190" s="183"/>
      <c r="D190" s="184" t="s">
        <v>71</v>
      </c>
      <c r="E190" s="196" t="s">
        <v>174</v>
      </c>
      <c r="F190" s="196" t="s">
        <v>302</v>
      </c>
      <c r="G190" s="183"/>
      <c r="H190" s="183"/>
      <c r="I190" s="186"/>
      <c r="J190" s="197">
        <f>BK190</f>
        <v>0</v>
      </c>
      <c r="K190" s="183"/>
      <c r="L190" s="188"/>
      <c r="M190" s="189"/>
      <c r="N190" s="190"/>
      <c r="O190" s="190"/>
      <c r="P190" s="191">
        <f>SUM(P191:P211)</f>
        <v>0</v>
      </c>
      <c r="Q190" s="190"/>
      <c r="R190" s="191">
        <f>SUM(R191:R211)</f>
        <v>5.6292</v>
      </c>
      <c r="S190" s="190"/>
      <c r="T190" s="192">
        <f>SUM(T191:T211)</f>
        <v>24.948</v>
      </c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R190" s="193" t="s">
        <v>77</v>
      </c>
      <c r="AT190" s="194" t="s">
        <v>71</v>
      </c>
      <c r="AU190" s="194" t="s">
        <v>77</v>
      </c>
      <c r="AY190" s="193" t="s">
        <v>117</v>
      </c>
      <c r="BK190" s="195">
        <f>SUM(BK191:BK211)</f>
        <v>0</v>
      </c>
    </row>
    <row r="191" spans="1:65" s="2" customFormat="1" ht="24.15" customHeight="1">
      <c r="A191" s="39"/>
      <c r="B191" s="40"/>
      <c r="C191" s="198" t="s">
        <v>303</v>
      </c>
      <c r="D191" s="198" t="s">
        <v>119</v>
      </c>
      <c r="E191" s="199" t="s">
        <v>304</v>
      </c>
      <c r="F191" s="200" t="s">
        <v>305</v>
      </c>
      <c r="G191" s="201" t="s">
        <v>253</v>
      </c>
      <c r="H191" s="202">
        <v>12</v>
      </c>
      <c r="I191" s="203"/>
      <c r="J191" s="204">
        <f>ROUND(I191*H191,2)</f>
        <v>0</v>
      </c>
      <c r="K191" s="200" t="s">
        <v>123</v>
      </c>
      <c r="L191" s="45"/>
      <c r="M191" s="205" t="s">
        <v>19</v>
      </c>
      <c r="N191" s="206" t="s">
        <v>43</v>
      </c>
      <c r="O191" s="85"/>
      <c r="P191" s="207">
        <f>O191*H191</f>
        <v>0</v>
      </c>
      <c r="Q191" s="207">
        <v>0.00014</v>
      </c>
      <c r="R191" s="207">
        <f>Q191*H191</f>
        <v>0.0016799999999999999</v>
      </c>
      <c r="S191" s="207">
        <v>0</v>
      </c>
      <c r="T191" s="208">
        <f>S191*H191</f>
        <v>0</v>
      </c>
      <c r="U191" s="39"/>
      <c r="V191" s="39"/>
      <c r="W191" s="39"/>
      <c r="X191" s="39"/>
      <c r="Y191" s="39"/>
      <c r="Z191" s="39"/>
      <c r="AA191" s="39"/>
      <c r="AB191" s="39"/>
      <c r="AC191" s="39"/>
      <c r="AD191" s="39"/>
      <c r="AE191" s="39"/>
      <c r="AR191" s="209" t="s">
        <v>124</v>
      </c>
      <c r="AT191" s="209" t="s">
        <v>119</v>
      </c>
      <c r="AU191" s="209" t="s">
        <v>79</v>
      </c>
      <c r="AY191" s="18" t="s">
        <v>117</v>
      </c>
      <c r="BE191" s="210">
        <f>IF(N191="základní",J191,0)</f>
        <v>0</v>
      </c>
      <c r="BF191" s="210">
        <f>IF(N191="snížená",J191,0)</f>
        <v>0</v>
      </c>
      <c r="BG191" s="210">
        <f>IF(N191="zákl. přenesená",J191,0)</f>
        <v>0</v>
      </c>
      <c r="BH191" s="210">
        <f>IF(N191="sníž. přenesená",J191,0)</f>
        <v>0</v>
      </c>
      <c r="BI191" s="210">
        <f>IF(N191="nulová",J191,0)</f>
        <v>0</v>
      </c>
      <c r="BJ191" s="18" t="s">
        <v>77</v>
      </c>
      <c r="BK191" s="210">
        <f>ROUND(I191*H191,2)</f>
        <v>0</v>
      </c>
      <c r="BL191" s="18" t="s">
        <v>124</v>
      </c>
      <c r="BM191" s="209" t="s">
        <v>306</v>
      </c>
    </row>
    <row r="192" spans="1:47" s="2" customFormat="1" ht="12">
      <c r="A192" s="39"/>
      <c r="B192" s="40"/>
      <c r="C192" s="41"/>
      <c r="D192" s="211" t="s">
        <v>126</v>
      </c>
      <c r="E192" s="41"/>
      <c r="F192" s="212" t="s">
        <v>307</v>
      </c>
      <c r="G192" s="41"/>
      <c r="H192" s="41"/>
      <c r="I192" s="213"/>
      <c r="J192" s="41"/>
      <c r="K192" s="41"/>
      <c r="L192" s="45"/>
      <c r="M192" s="214"/>
      <c r="N192" s="215"/>
      <c r="O192" s="85"/>
      <c r="P192" s="85"/>
      <c r="Q192" s="85"/>
      <c r="R192" s="85"/>
      <c r="S192" s="85"/>
      <c r="T192" s="86"/>
      <c r="U192" s="39"/>
      <c r="V192" s="39"/>
      <c r="W192" s="39"/>
      <c r="X192" s="39"/>
      <c r="Y192" s="39"/>
      <c r="Z192" s="39"/>
      <c r="AA192" s="39"/>
      <c r="AB192" s="39"/>
      <c r="AC192" s="39"/>
      <c r="AD192" s="39"/>
      <c r="AE192" s="39"/>
      <c r="AT192" s="18" t="s">
        <v>126</v>
      </c>
      <c r="AU192" s="18" t="s">
        <v>79</v>
      </c>
    </row>
    <row r="193" spans="1:51" s="13" customFormat="1" ht="12">
      <c r="A193" s="13"/>
      <c r="B193" s="216"/>
      <c r="C193" s="217"/>
      <c r="D193" s="218" t="s">
        <v>128</v>
      </c>
      <c r="E193" s="219" t="s">
        <v>19</v>
      </c>
      <c r="F193" s="220" t="s">
        <v>308</v>
      </c>
      <c r="G193" s="217"/>
      <c r="H193" s="221">
        <v>12</v>
      </c>
      <c r="I193" s="222"/>
      <c r="J193" s="217"/>
      <c r="K193" s="217"/>
      <c r="L193" s="223"/>
      <c r="M193" s="224"/>
      <c r="N193" s="225"/>
      <c r="O193" s="225"/>
      <c r="P193" s="225"/>
      <c r="Q193" s="225"/>
      <c r="R193" s="225"/>
      <c r="S193" s="225"/>
      <c r="T193" s="226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T193" s="227" t="s">
        <v>128</v>
      </c>
      <c r="AU193" s="227" t="s">
        <v>79</v>
      </c>
      <c r="AV193" s="13" t="s">
        <v>79</v>
      </c>
      <c r="AW193" s="13" t="s">
        <v>33</v>
      </c>
      <c r="AX193" s="13" t="s">
        <v>77</v>
      </c>
      <c r="AY193" s="227" t="s">
        <v>117</v>
      </c>
    </row>
    <row r="194" spans="1:65" s="2" customFormat="1" ht="24.15" customHeight="1">
      <c r="A194" s="39"/>
      <c r="B194" s="40"/>
      <c r="C194" s="198" t="s">
        <v>309</v>
      </c>
      <c r="D194" s="198" t="s">
        <v>119</v>
      </c>
      <c r="E194" s="199" t="s">
        <v>310</v>
      </c>
      <c r="F194" s="200" t="s">
        <v>311</v>
      </c>
      <c r="G194" s="201" t="s">
        <v>122</v>
      </c>
      <c r="H194" s="202">
        <v>1.512</v>
      </c>
      <c r="I194" s="203"/>
      <c r="J194" s="204">
        <f>ROUND(I194*H194,2)</f>
        <v>0</v>
      </c>
      <c r="K194" s="200" t="s">
        <v>123</v>
      </c>
      <c r="L194" s="45"/>
      <c r="M194" s="205" t="s">
        <v>19</v>
      </c>
      <c r="N194" s="206" t="s">
        <v>43</v>
      </c>
      <c r="O194" s="85"/>
      <c r="P194" s="207">
        <f>O194*H194</f>
        <v>0</v>
      </c>
      <c r="Q194" s="207">
        <v>0</v>
      </c>
      <c r="R194" s="207">
        <f>Q194*H194</f>
        <v>0</v>
      </c>
      <c r="S194" s="207">
        <v>2.5</v>
      </c>
      <c r="T194" s="208">
        <f>S194*H194</f>
        <v>3.7800000000000002</v>
      </c>
      <c r="U194" s="39"/>
      <c r="V194" s="39"/>
      <c r="W194" s="39"/>
      <c r="X194" s="39"/>
      <c r="Y194" s="39"/>
      <c r="Z194" s="39"/>
      <c r="AA194" s="39"/>
      <c r="AB194" s="39"/>
      <c r="AC194" s="39"/>
      <c r="AD194" s="39"/>
      <c r="AE194" s="39"/>
      <c r="AR194" s="209" t="s">
        <v>124</v>
      </c>
      <c r="AT194" s="209" t="s">
        <v>119</v>
      </c>
      <c r="AU194" s="209" t="s">
        <v>79</v>
      </c>
      <c r="AY194" s="18" t="s">
        <v>117</v>
      </c>
      <c r="BE194" s="210">
        <f>IF(N194="základní",J194,0)</f>
        <v>0</v>
      </c>
      <c r="BF194" s="210">
        <f>IF(N194="snížená",J194,0)</f>
        <v>0</v>
      </c>
      <c r="BG194" s="210">
        <f>IF(N194="zákl. přenesená",J194,0)</f>
        <v>0</v>
      </c>
      <c r="BH194" s="210">
        <f>IF(N194="sníž. přenesená",J194,0)</f>
        <v>0</v>
      </c>
      <c r="BI194" s="210">
        <f>IF(N194="nulová",J194,0)</f>
        <v>0</v>
      </c>
      <c r="BJ194" s="18" t="s">
        <v>77</v>
      </c>
      <c r="BK194" s="210">
        <f>ROUND(I194*H194,2)</f>
        <v>0</v>
      </c>
      <c r="BL194" s="18" t="s">
        <v>124</v>
      </c>
      <c r="BM194" s="209" t="s">
        <v>312</v>
      </c>
    </row>
    <row r="195" spans="1:47" s="2" customFormat="1" ht="12">
      <c r="A195" s="39"/>
      <c r="B195" s="40"/>
      <c r="C195" s="41"/>
      <c r="D195" s="211" t="s">
        <v>126</v>
      </c>
      <c r="E195" s="41"/>
      <c r="F195" s="212" t="s">
        <v>313</v>
      </c>
      <c r="G195" s="41"/>
      <c r="H195" s="41"/>
      <c r="I195" s="213"/>
      <c r="J195" s="41"/>
      <c r="K195" s="41"/>
      <c r="L195" s="45"/>
      <c r="M195" s="214"/>
      <c r="N195" s="215"/>
      <c r="O195" s="85"/>
      <c r="P195" s="85"/>
      <c r="Q195" s="85"/>
      <c r="R195" s="85"/>
      <c r="S195" s="85"/>
      <c r="T195" s="86"/>
      <c r="U195" s="39"/>
      <c r="V195" s="39"/>
      <c r="W195" s="39"/>
      <c r="X195" s="39"/>
      <c r="Y195" s="39"/>
      <c r="Z195" s="39"/>
      <c r="AA195" s="39"/>
      <c r="AB195" s="39"/>
      <c r="AC195" s="39"/>
      <c r="AD195" s="39"/>
      <c r="AE195" s="39"/>
      <c r="AT195" s="18" t="s">
        <v>126</v>
      </c>
      <c r="AU195" s="18" t="s">
        <v>79</v>
      </c>
    </row>
    <row r="196" spans="1:51" s="15" customFormat="1" ht="12">
      <c r="A196" s="15"/>
      <c r="B196" s="239"/>
      <c r="C196" s="240"/>
      <c r="D196" s="218" t="s">
        <v>128</v>
      </c>
      <c r="E196" s="241" t="s">
        <v>19</v>
      </c>
      <c r="F196" s="242" t="s">
        <v>192</v>
      </c>
      <c r="G196" s="240"/>
      <c r="H196" s="241" t="s">
        <v>19</v>
      </c>
      <c r="I196" s="243"/>
      <c r="J196" s="240"/>
      <c r="K196" s="240"/>
      <c r="L196" s="244"/>
      <c r="M196" s="245"/>
      <c r="N196" s="246"/>
      <c r="O196" s="246"/>
      <c r="P196" s="246"/>
      <c r="Q196" s="246"/>
      <c r="R196" s="246"/>
      <c r="S196" s="246"/>
      <c r="T196" s="247"/>
      <c r="U196" s="15"/>
      <c r="V196" s="15"/>
      <c r="W196" s="15"/>
      <c r="X196" s="15"/>
      <c r="Y196" s="15"/>
      <c r="Z196" s="15"/>
      <c r="AA196" s="15"/>
      <c r="AB196" s="15"/>
      <c r="AC196" s="15"/>
      <c r="AD196" s="15"/>
      <c r="AE196" s="15"/>
      <c r="AT196" s="248" t="s">
        <v>128</v>
      </c>
      <c r="AU196" s="248" t="s">
        <v>79</v>
      </c>
      <c r="AV196" s="15" t="s">
        <v>77</v>
      </c>
      <c r="AW196" s="15" t="s">
        <v>33</v>
      </c>
      <c r="AX196" s="15" t="s">
        <v>72</v>
      </c>
      <c r="AY196" s="248" t="s">
        <v>117</v>
      </c>
    </row>
    <row r="197" spans="1:51" s="13" customFormat="1" ht="12">
      <c r="A197" s="13"/>
      <c r="B197" s="216"/>
      <c r="C197" s="217"/>
      <c r="D197" s="218" t="s">
        <v>128</v>
      </c>
      <c r="E197" s="219" t="s">
        <v>19</v>
      </c>
      <c r="F197" s="220" t="s">
        <v>314</v>
      </c>
      <c r="G197" s="217"/>
      <c r="H197" s="221">
        <v>1.512</v>
      </c>
      <c r="I197" s="222"/>
      <c r="J197" s="217"/>
      <c r="K197" s="217"/>
      <c r="L197" s="223"/>
      <c r="M197" s="224"/>
      <c r="N197" s="225"/>
      <c r="O197" s="225"/>
      <c r="P197" s="225"/>
      <c r="Q197" s="225"/>
      <c r="R197" s="225"/>
      <c r="S197" s="225"/>
      <c r="T197" s="226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T197" s="227" t="s">
        <v>128</v>
      </c>
      <c r="AU197" s="227" t="s">
        <v>79</v>
      </c>
      <c r="AV197" s="13" t="s">
        <v>79</v>
      </c>
      <c r="AW197" s="13" t="s">
        <v>33</v>
      </c>
      <c r="AX197" s="13" t="s">
        <v>77</v>
      </c>
      <c r="AY197" s="227" t="s">
        <v>117</v>
      </c>
    </row>
    <row r="198" spans="1:65" s="2" customFormat="1" ht="24.15" customHeight="1">
      <c r="A198" s="39"/>
      <c r="B198" s="40"/>
      <c r="C198" s="198" t="s">
        <v>315</v>
      </c>
      <c r="D198" s="198" t="s">
        <v>119</v>
      </c>
      <c r="E198" s="199" t="s">
        <v>316</v>
      </c>
      <c r="F198" s="200" t="s">
        <v>317</v>
      </c>
      <c r="G198" s="201" t="s">
        <v>122</v>
      </c>
      <c r="H198" s="202">
        <v>8.4</v>
      </c>
      <c r="I198" s="203"/>
      <c r="J198" s="204">
        <f>ROUND(I198*H198,2)</f>
        <v>0</v>
      </c>
      <c r="K198" s="200" t="s">
        <v>123</v>
      </c>
      <c r="L198" s="45"/>
      <c r="M198" s="205" t="s">
        <v>19</v>
      </c>
      <c r="N198" s="206" t="s">
        <v>43</v>
      </c>
      <c r="O198" s="85"/>
      <c r="P198" s="207">
        <f>O198*H198</f>
        <v>0</v>
      </c>
      <c r="Q198" s="207">
        <v>0</v>
      </c>
      <c r="R198" s="207">
        <f>Q198*H198</f>
        <v>0</v>
      </c>
      <c r="S198" s="207">
        <v>2.4</v>
      </c>
      <c r="T198" s="208">
        <f>S198*H198</f>
        <v>20.16</v>
      </c>
      <c r="U198" s="39"/>
      <c r="V198" s="39"/>
      <c r="W198" s="39"/>
      <c r="X198" s="39"/>
      <c r="Y198" s="39"/>
      <c r="Z198" s="39"/>
      <c r="AA198" s="39"/>
      <c r="AB198" s="39"/>
      <c r="AC198" s="39"/>
      <c r="AD198" s="39"/>
      <c r="AE198" s="39"/>
      <c r="AR198" s="209" t="s">
        <v>124</v>
      </c>
      <c r="AT198" s="209" t="s">
        <v>119</v>
      </c>
      <c r="AU198" s="209" t="s">
        <v>79</v>
      </c>
      <c r="AY198" s="18" t="s">
        <v>117</v>
      </c>
      <c r="BE198" s="210">
        <f>IF(N198="základní",J198,0)</f>
        <v>0</v>
      </c>
      <c r="BF198" s="210">
        <f>IF(N198="snížená",J198,0)</f>
        <v>0</v>
      </c>
      <c r="BG198" s="210">
        <f>IF(N198="zákl. přenesená",J198,0)</f>
        <v>0</v>
      </c>
      <c r="BH198" s="210">
        <f>IF(N198="sníž. přenesená",J198,0)</f>
        <v>0</v>
      </c>
      <c r="BI198" s="210">
        <f>IF(N198="nulová",J198,0)</f>
        <v>0</v>
      </c>
      <c r="BJ198" s="18" t="s">
        <v>77</v>
      </c>
      <c r="BK198" s="210">
        <f>ROUND(I198*H198,2)</f>
        <v>0</v>
      </c>
      <c r="BL198" s="18" t="s">
        <v>124</v>
      </c>
      <c r="BM198" s="209" t="s">
        <v>318</v>
      </c>
    </row>
    <row r="199" spans="1:47" s="2" customFormat="1" ht="12">
      <c r="A199" s="39"/>
      <c r="B199" s="40"/>
      <c r="C199" s="41"/>
      <c r="D199" s="211" t="s">
        <v>126</v>
      </c>
      <c r="E199" s="41"/>
      <c r="F199" s="212" t="s">
        <v>319</v>
      </c>
      <c r="G199" s="41"/>
      <c r="H199" s="41"/>
      <c r="I199" s="213"/>
      <c r="J199" s="41"/>
      <c r="K199" s="41"/>
      <c r="L199" s="45"/>
      <c r="M199" s="214"/>
      <c r="N199" s="215"/>
      <c r="O199" s="85"/>
      <c r="P199" s="85"/>
      <c r="Q199" s="85"/>
      <c r="R199" s="85"/>
      <c r="S199" s="85"/>
      <c r="T199" s="86"/>
      <c r="U199" s="39"/>
      <c r="V199" s="39"/>
      <c r="W199" s="39"/>
      <c r="X199" s="39"/>
      <c r="Y199" s="39"/>
      <c r="Z199" s="39"/>
      <c r="AA199" s="39"/>
      <c r="AB199" s="39"/>
      <c r="AC199" s="39"/>
      <c r="AD199" s="39"/>
      <c r="AE199" s="39"/>
      <c r="AT199" s="18" t="s">
        <v>126</v>
      </c>
      <c r="AU199" s="18" t="s">
        <v>79</v>
      </c>
    </row>
    <row r="200" spans="1:51" s="13" customFormat="1" ht="12">
      <c r="A200" s="13"/>
      <c r="B200" s="216"/>
      <c r="C200" s="217"/>
      <c r="D200" s="218" t="s">
        <v>128</v>
      </c>
      <c r="E200" s="219" t="s">
        <v>19</v>
      </c>
      <c r="F200" s="220" t="s">
        <v>320</v>
      </c>
      <c r="G200" s="217"/>
      <c r="H200" s="221">
        <v>4.2</v>
      </c>
      <c r="I200" s="222"/>
      <c r="J200" s="217"/>
      <c r="K200" s="217"/>
      <c r="L200" s="223"/>
      <c r="M200" s="224"/>
      <c r="N200" s="225"/>
      <c r="O200" s="225"/>
      <c r="P200" s="225"/>
      <c r="Q200" s="225"/>
      <c r="R200" s="225"/>
      <c r="S200" s="225"/>
      <c r="T200" s="226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T200" s="227" t="s">
        <v>128</v>
      </c>
      <c r="AU200" s="227" t="s">
        <v>79</v>
      </c>
      <c r="AV200" s="13" t="s">
        <v>79</v>
      </c>
      <c r="AW200" s="13" t="s">
        <v>33</v>
      </c>
      <c r="AX200" s="13" t="s">
        <v>72</v>
      </c>
      <c r="AY200" s="227" t="s">
        <v>117</v>
      </c>
    </row>
    <row r="201" spans="1:51" s="13" customFormat="1" ht="12">
      <c r="A201" s="13"/>
      <c r="B201" s="216"/>
      <c r="C201" s="217"/>
      <c r="D201" s="218" t="s">
        <v>128</v>
      </c>
      <c r="E201" s="219" t="s">
        <v>19</v>
      </c>
      <c r="F201" s="220" t="s">
        <v>321</v>
      </c>
      <c r="G201" s="217"/>
      <c r="H201" s="221">
        <v>4.2</v>
      </c>
      <c r="I201" s="222"/>
      <c r="J201" s="217"/>
      <c r="K201" s="217"/>
      <c r="L201" s="223"/>
      <c r="M201" s="224"/>
      <c r="N201" s="225"/>
      <c r="O201" s="225"/>
      <c r="P201" s="225"/>
      <c r="Q201" s="225"/>
      <c r="R201" s="225"/>
      <c r="S201" s="225"/>
      <c r="T201" s="226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T201" s="227" t="s">
        <v>128</v>
      </c>
      <c r="AU201" s="227" t="s">
        <v>79</v>
      </c>
      <c r="AV201" s="13" t="s">
        <v>79</v>
      </c>
      <c r="AW201" s="13" t="s">
        <v>33</v>
      </c>
      <c r="AX201" s="13" t="s">
        <v>72</v>
      </c>
      <c r="AY201" s="227" t="s">
        <v>117</v>
      </c>
    </row>
    <row r="202" spans="1:51" s="14" customFormat="1" ht="12">
      <c r="A202" s="14"/>
      <c r="B202" s="228"/>
      <c r="C202" s="229"/>
      <c r="D202" s="218" t="s">
        <v>128</v>
      </c>
      <c r="E202" s="230" t="s">
        <v>19</v>
      </c>
      <c r="F202" s="231" t="s">
        <v>135</v>
      </c>
      <c r="G202" s="229"/>
      <c r="H202" s="232">
        <v>8.4</v>
      </c>
      <c r="I202" s="233"/>
      <c r="J202" s="229"/>
      <c r="K202" s="229"/>
      <c r="L202" s="234"/>
      <c r="M202" s="235"/>
      <c r="N202" s="236"/>
      <c r="O202" s="236"/>
      <c r="P202" s="236"/>
      <c r="Q202" s="236"/>
      <c r="R202" s="236"/>
      <c r="S202" s="236"/>
      <c r="T202" s="237"/>
      <c r="U202" s="14"/>
      <c r="V202" s="14"/>
      <c r="W202" s="14"/>
      <c r="X202" s="14"/>
      <c r="Y202" s="14"/>
      <c r="Z202" s="14"/>
      <c r="AA202" s="14"/>
      <c r="AB202" s="14"/>
      <c r="AC202" s="14"/>
      <c r="AD202" s="14"/>
      <c r="AE202" s="14"/>
      <c r="AT202" s="238" t="s">
        <v>128</v>
      </c>
      <c r="AU202" s="238" t="s">
        <v>79</v>
      </c>
      <c r="AV202" s="14" t="s">
        <v>124</v>
      </c>
      <c r="AW202" s="14" t="s">
        <v>33</v>
      </c>
      <c r="AX202" s="14" t="s">
        <v>77</v>
      </c>
      <c r="AY202" s="238" t="s">
        <v>117</v>
      </c>
    </row>
    <row r="203" spans="1:65" s="2" customFormat="1" ht="24.15" customHeight="1">
      <c r="A203" s="39"/>
      <c r="B203" s="40"/>
      <c r="C203" s="198" t="s">
        <v>322</v>
      </c>
      <c r="D203" s="198" t="s">
        <v>119</v>
      </c>
      <c r="E203" s="199" t="s">
        <v>323</v>
      </c>
      <c r="F203" s="200" t="s">
        <v>324</v>
      </c>
      <c r="G203" s="201" t="s">
        <v>221</v>
      </c>
      <c r="H203" s="202">
        <v>72</v>
      </c>
      <c r="I203" s="203"/>
      <c r="J203" s="204">
        <f>ROUND(I203*H203,2)</f>
        <v>0</v>
      </c>
      <c r="K203" s="200" t="s">
        <v>123</v>
      </c>
      <c r="L203" s="45"/>
      <c r="M203" s="205" t="s">
        <v>19</v>
      </c>
      <c r="N203" s="206" t="s">
        <v>43</v>
      </c>
      <c r="O203" s="85"/>
      <c r="P203" s="207">
        <f>O203*H203</f>
        <v>0</v>
      </c>
      <c r="Q203" s="207">
        <v>0</v>
      </c>
      <c r="R203" s="207">
        <f>Q203*H203</f>
        <v>0</v>
      </c>
      <c r="S203" s="207">
        <v>0.014</v>
      </c>
      <c r="T203" s="208">
        <f>S203*H203</f>
        <v>1.008</v>
      </c>
      <c r="U203" s="39"/>
      <c r="V203" s="39"/>
      <c r="W203" s="39"/>
      <c r="X203" s="39"/>
      <c r="Y203" s="39"/>
      <c r="Z203" s="39"/>
      <c r="AA203" s="39"/>
      <c r="AB203" s="39"/>
      <c r="AC203" s="39"/>
      <c r="AD203" s="39"/>
      <c r="AE203" s="39"/>
      <c r="AR203" s="209" t="s">
        <v>124</v>
      </c>
      <c r="AT203" s="209" t="s">
        <v>119</v>
      </c>
      <c r="AU203" s="209" t="s">
        <v>79</v>
      </c>
      <c r="AY203" s="18" t="s">
        <v>117</v>
      </c>
      <c r="BE203" s="210">
        <f>IF(N203="základní",J203,0)</f>
        <v>0</v>
      </c>
      <c r="BF203" s="210">
        <f>IF(N203="snížená",J203,0)</f>
        <v>0</v>
      </c>
      <c r="BG203" s="210">
        <f>IF(N203="zákl. přenesená",J203,0)</f>
        <v>0</v>
      </c>
      <c r="BH203" s="210">
        <f>IF(N203="sníž. přenesená",J203,0)</f>
        <v>0</v>
      </c>
      <c r="BI203" s="210">
        <f>IF(N203="nulová",J203,0)</f>
        <v>0</v>
      </c>
      <c r="BJ203" s="18" t="s">
        <v>77</v>
      </c>
      <c r="BK203" s="210">
        <f>ROUND(I203*H203,2)</f>
        <v>0</v>
      </c>
      <c r="BL203" s="18" t="s">
        <v>124</v>
      </c>
      <c r="BM203" s="209" t="s">
        <v>325</v>
      </c>
    </row>
    <row r="204" spans="1:47" s="2" customFormat="1" ht="12">
      <c r="A204" s="39"/>
      <c r="B204" s="40"/>
      <c r="C204" s="41"/>
      <c r="D204" s="211" t="s">
        <v>126</v>
      </c>
      <c r="E204" s="41"/>
      <c r="F204" s="212" t="s">
        <v>326</v>
      </c>
      <c r="G204" s="41"/>
      <c r="H204" s="41"/>
      <c r="I204" s="213"/>
      <c r="J204" s="41"/>
      <c r="K204" s="41"/>
      <c r="L204" s="45"/>
      <c r="M204" s="214"/>
      <c r="N204" s="215"/>
      <c r="O204" s="85"/>
      <c r="P204" s="85"/>
      <c r="Q204" s="85"/>
      <c r="R204" s="85"/>
      <c r="S204" s="85"/>
      <c r="T204" s="86"/>
      <c r="U204" s="39"/>
      <c r="V204" s="39"/>
      <c r="W204" s="39"/>
      <c r="X204" s="39"/>
      <c r="Y204" s="39"/>
      <c r="Z204" s="39"/>
      <c r="AA204" s="39"/>
      <c r="AB204" s="39"/>
      <c r="AC204" s="39"/>
      <c r="AD204" s="39"/>
      <c r="AE204" s="39"/>
      <c r="AT204" s="18" t="s">
        <v>126</v>
      </c>
      <c r="AU204" s="18" t="s">
        <v>79</v>
      </c>
    </row>
    <row r="205" spans="1:51" s="13" customFormat="1" ht="12">
      <c r="A205" s="13"/>
      <c r="B205" s="216"/>
      <c r="C205" s="217"/>
      <c r="D205" s="218" t="s">
        <v>128</v>
      </c>
      <c r="E205" s="219" t="s">
        <v>19</v>
      </c>
      <c r="F205" s="220" t="s">
        <v>327</v>
      </c>
      <c r="G205" s="217"/>
      <c r="H205" s="221">
        <v>72</v>
      </c>
      <c r="I205" s="222"/>
      <c r="J205" s="217"/>
      <c r="K205" s="217"/>
      <c r="L205" s="223"/>
      <c r="M205" s="224"/>
      <c r="N205" s="225"/>
      <c r="O205" s="225"/>
      <c r="P205" s="225"/>
      <c r="Q205" s="225"/>
      <c r="R205" s="225"/>
      <c r="S205" s="225"/>
      <c r="T205" s="226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T205" s="227" t="s">
        <v>128</v>
      </c>
      <c r="AU205" s="227" t="s">
        <v>79</v>
      </c>
      <c r="AV205" s="13" t="s">
        <v>79</v>
      </c>
      <c r="AW205" s="13" t="s">
        <v>33</v>
      </c>
      <c r="AX205" s="13" t="s">
        <v>77</v>
      </c>
      <c r="AY205" s="227" t="s">
        <v>117</v>
      </c>
    </row>
    <row r="206" spans="1:65" s="2" customFormat="1" ht="37.8" customHeight="1">
      <c r="A206" s="39"/>
      <c r="B206" s="40"/>
      <c r="C206" s="198" t="s">
        <v>328</v>
      </c>
      <c r="D206" s="198" t="s">
        <v>119</v>
      </c>
      <c r="E206" s="199" t="s">
        <v>329</v>
      </c>
      <c r="F206" s="200" t="s">
        <v>330</v>
      </c>
      <c r="G206" s="201" t="s">
        <v>221</v>
      </c>
      <c r="H206" s="202">
        <v>72</v>
      </c>
      <c r="I206" s="203"/>
      <c r="J206" s="204">
        <f>ROUND(I206*H206,2)</f>
        <v>0</v>
      </c>
      <c r="K206" s="200" t="s">
        <v>123</v>
      </c>
      <c r="L206" s="45"/>
      <c r="M206" s="205" t="s">
        <v>19</v>
      </c>
      <c r="N206" s="206" t="s">
        <v>43</v>
      </c>
      <c r="O206" s="85"/>
      <c r="P206" s="207">
        <f>O206*H206</f>
        <v>0</v>
      </c>
      <c r="Q206" s="207">
        <v>0.07816</v>
      </c>
      <c r="R206" s="207">
        <f>Q206*H206</f>
        <v>5.62752</v>
      </c>
      <c r="S206" s="207">
        <v>0</v>
      </c>
      <c r="T206" s="208">
        <f>S206*H206</f>
        <v>0</v>
      </c>
      <c r="U206" s="39"/>
      <c r="V206" s="39"/>
      <c r="W206" s="39"/>
      <c r="X206" s="39"/>
      <c r="Y206" s="39"/>
      <c r="Z206" s="39"/>
      <c r="AA206" s="39"/>
      <c r="AB206" s="39"/>
      <c r="AC206" s="39"/>
      <c r="AD206" s="39"/>
      <c r="AE206" s="39"/>
      <c r="AR206" s="209" t="s">
        <v>124</v>
      </c>
      <c r="AT206" s="209" t="s">
        <v>119</v>
      </c>
      <c r="AU206" s="209" t="s">
        <v>79</v>
      </c>
      <c r="AY206" s="18" t="s">
        <v>117</v>
      </c>
      <c r="BE206" s="210">
        <f>IF(N206="základní",J206,0)</f>
        <v>0</v>
      </c>
      <c r="BF206" s="210">
        <f>IF(N206="snížená",J206,0)</f>
        <v>0</v>
      </c>
      <c r="BG206" s="210">
        <f>IF(N206="zákl. přenesená",J206,0)</f>
        <v>0</v>
      </c>
      <c r="BH206" s="210">
        <f>IF(N206="sníž. přenesená",J206,0)</f>
        <v>0</v>
      </c>
      <c r="BI206" s="210">
        <f>IF(N206="nulová",J206,0)</f>
        <v>0</v>
      </c>
      <c r="BJ206" s="18" t="s">
        <v>77</v>
      </c>
      <c r="BK206" s="210">
        <f>ROUND(I206*H206,2)</f>
        <v>0</v>
      </c>
      <c r="BL206" s="18" t="s">
        <v>124</v>
      </c>
      <c r="BM206" s="209" t="s">
        <v>331</v>
      </c>
    </row>
    <row r="207" spans="1:47" s="2" customFormat="1" ht="12">
      <c r="A207" s="39"/>
      <c r="B207" s="40"/>
      <c r="C207" s="41"/>
      <c r="D207" s="211" t="s">
        <v>126</v>
      </c>
      <c r="E207" s="41"/>
      <c r="F207" s="212" t="s">
        <v>332</v>
      </c>
      <c r="G207" s="41"/>
      <c r="H207" s="41"/>
      <c r="I207" s="213"/>
      <c r="J207" s="41"/>
      <c r="K207" s="41"/>
      <c r="L207" s="45"/>
      <c r="M207" s="214"/>
      <c r="N207" s="215"/>
      <c r="O207" s="85"/>
      <c r="P207" s="85"/>
      <c r="Q207" s="85"/>
      <c r="R207" s="85"/>
      <c r="S207" s="85"/>
      <c r="T207" s="86"/>
      <c r="U207" s="39"/>
      <c r="V207" s="39"/>
      <c r="W207" s="39"/>
      <c r="X207" s="39"/>
      <c r="Y207" s="39"/>
      <c r="Z207" s="39"/>
      <c r="AA207" s="39"/>
      <c r="AB207" s="39"/>
      <c r="AC207" s="39"/>
      <c r="AD207" s="39"/>
      <c r="AE207" s="39"/>
      <c r="AT207" s="18" t="s">
        <v>126</v>
      </c>
      <c r="AU207" s="18" t="s">
        <v>79</v>
      </c>
    </row>
    <row r="208" spans="1:51" s="13" customFormat="1" ht="12">
      <c r="A208" s="13"/>
      <c r="B208" s="216"/>
      <c r="C208" s="217"/>
      <c r="D208" s="218" t="s">
        <v>128</v>
      </c>
      <c r="E208" s="219" t="s">
        <v>19</v>
      </c>
      <c r="F208" s="220" t="s">
        <v>327</v>
      </c>
      <c r="G208" s="217"/>
      <c r="H208" s="221">
        <v>72</v>
      </c>
      <c r="I208" s="222"/>
      <c r="J208" s="217"/>
      <c r="K208" s="217"/>
      <c r="L208" s="223"/>
      <c r="M208" s="224"/>
      <c r="N208" s="225"/>
      <c r="O208" s="225"/>
      <c r="P208" s="225"/>
      <c r="Q208" s="225"/>
      <c r="R208" s="225"/>
      <c r="S208" s="225"/>
      <c r="T208" s="226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T208" s="227" t="s">
        <v>128</v>
      </c>
      <c r="AU208" s="227" t="s">
        <v>79</v>
      </c>
      <c r="AV208" s="13" t="s">
        <v>79</v>
      </c>
      <c r="AW208" s="13" t="s">
        <v>33</v>
      </c>
      <c r="AX208" s="13" t="s">
        <v>77</v>
      </c>
      <c r="AY208" s="227" t="s">
        <v>117</v>
      </c>
    </row>
    <row r="209" spans="1:65" s="2" customFormat="1" ht="37.8" customHeight="1">
      <c r="A209" s="39"/>
      <c r="B209" s="40"/>
      <c r="C209" s="198" t="s">
        <v>333</v>
      </c>
      <c r="D209" s="198" t="s">
        <v>119</v>
      </c>
      <c r="E209" s="199" t="s">
        <v>334</v>
      </c>
      <c r="F209" s="200" t="s">
        <v>335</v>
      </c>
      <c r="G209" s="201" t="s">
        <v>221</v>
      </c>
      <c r="H209" s="202">
        <v>72</v>
      </c>
      <c r="I209" s="203"/>
      <c r="J209" s="204">
        <f>ROUND(I209*H209,2)</f>
        <v>0</v>
      </c>
      <c r="K209" s="200" t="s">
        <v>123</v>
      </c>
      <c r="L209" s="45"/>
      <c r="M209" s="205" t="s">
        <v>19</v>
      </c>
      <c r="N209" s="206" t="s">
        <v>43</v>
      </c>
      <c r="O209" s="85"/>
      <c r="P209" s="207">
        <f>O209*H209</f>
        <v>0</v>
      </c>
      <c r="Q209" s="207">
        <v>0</v>
      </c>
      <c r="R209" s="207">
        <f>Q209*H209</f>
        <v>0</v>
      </c>
      <c r="S209" s="207">
        <v>0</v>
      </c>
      <c r="T209" s="208">
        <f>S209*H209</f>
        <v>0</v>
      </c>
      <c r="U209" s="39"/>
      <c r="V209" s="39"/>
      <c r="W209" s="39"/>
      <c r="X209" s="39"/>
      <c r="Y209" s="39"/>
      <c r="Z209" s="39"/>
      <c r="AA209" s="39"/>
      <c r="AB209" s="39"/>
      <c r="AC209" s="39"/>
      <c r="AD209" s="39"/>
      <c r="AE209" s="39"/>
      <c r="AR209" s="209" t="s">
        <v>124</v>
      </c>
      <c r="AT209" s="209" t="s">
        <v>119</v>
      </c>
      <c r="AU209" s="209" t="s">
        <v>79</v>
      </c>
      <c r="AY209" s="18" t="s">
        <v>117</v>
      </c>
      <c r="BE209" s="210">
        <f>IF(N209="základní",J209,0)</f>
        <v>0</v>
      </c>
      <c r="BF209" s="210">
        <f>IF(N209="snížená",J209,0)</f>
        <v>0</v>
      </c>
      <c r="BG209" s="210">
        <f>IF(N209="zákl. přenesená",J209,0)</f>
        <v>0</v>
      </c>
      <c r="BH209" s="210">
        <f>IF(N209="sníž. přenesená",J209,0)</f>
        <v>0</v>
      </c>
      <c r="BI209" s="210">
        <f>IF(N209="nulová",J209,0)</f>
        <v>0</v>
      </c>
      <c r="BJ209" s="18" t="s">
        <v>77</v>
      </c>
      <c r="BK209" s="210">
        <f>ROUND(I209*H209,2)</f>
        <v>0</v>
      </c>
      <c r="BL209" s="18" t="s">
        <v>124</v>
      </c>
      <c r="BM209" s="209" t="s">
        <v>336</v>
      </c>
    </row>
    <row r="210" spans="1:47" s="2" customFormat="1" ht="12">
      <c r="A210" s="39"/>
      <c r="B210" s="40"/>
      <c r="C210" s="41"/>
      <c r="D210" s="211" t="s">
        <v>126</v>
      </c>
      <c r="E210" s="41"/>
      <c r="F210" s="212" t="s">
        <v>337</v>
      </c>
      <c r="G210" s="41"/>
      <c r="H210" s="41"/>
      <c r="I210" s="213"/>
      <c r="J210" s="41"/>
      <c r="K210" s="41"/>
      <c r="L210" s="45"/>
      <c r="M210" s="214"/>
      <c r="N210" s="215"/>
      <c r="O210" s="85"/>
      <c r="P210" s="85"/>
      <c r="Q210" s="85"/>
      <c r="R210" s="85"/>
      <c r="S210" s="85"/>
      <c r="T210" s="86"/>
      <c r="U210" s="39"/>
      <c r="V210" s="39"/>
      <c r="W210" s="39"/>
      <c r="X210" s="39"/>
      <c r="Y210" s="39"/>
      <c r="Z210" s="39"/>
      <c r="AA210" s="39"/>
      <c r="AB210" s="39"/>
      <c r="AC210" s="39"/>
      <c r="AD210" s="39"/>
      <c r="AE210" s="39"/>
      <c r="AT210" s="18" t="s">
        <v>126</v>
      </c>
      <c r="AU210" s="18" t="s">
        <v>79</v>
      </c>
    </row>
    <row r="211" spans="1:51" s="13" customFormat="1" ht="12">
      <c r="A211" s="13"/>
      <c r="B211" s="216"/>
      <c r="C211" s="217"/>
      <c r="D211" s="218" t="s">
        <v>128</v>
      </c>
      <c r="E211" s="219" t="s">
        <v>19</v>
      </c>
      <c r="F211" s="220" t="s">
        <v>327</v>
      </c>
      <c r="G211" s="217"/>
      <c r="H211" s="221">
        <v>72</v>
      </c>
      <c r="I211" s="222"/>
      <c r="J211" s="217"/>
      <c r="K211" s="217"/>
      <c r="L211" s="223"/>
      <c r="M211" s="224"/>
      <c r="N211" s="225"/>
      <c r="O211" s="225"/>
      <c r="P211" s="225"/>
      <c r="Q211" s="225"/>
      <c r="R211" s="225"/>
      <c r="S211" s="225"/>
      <c r="T211" s="226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T211" s="227" t="s">
        <v>128</v>
      </c>
      <c r="AU211" s="227" t="s">
        <v>79</v>
      </c>
      <c r="AV211" s="13" t="s">
        <v>79</v>
      </c>
      <c r="AW211" s="13" t="s">
        <v>33</v>
      </c>
      <c r="AX211" s="13" t="s">
        <v>77</v>
      </c>
      <c r="AY211" s="227" t="s">
        <v>117</v>
      </c>
    </row>
    <row r="212" spans="1:63" s="12" customFormat="1" ht="22.8" customHeight="1">
      <c r="A212" s="12"/>
      <c r="B212" s="182"/>
      <c r="C212" s="183"/>
      <c r="D212" s="184" t="s">
        <v>71</v>
      </c>
      <c r="E212" s="196" t="s">
        <v>338</v>
      </c>
      <c r="F212" s="196" t="s">
        <v>339</v>
      </c>
      <c r="G212" s="183"/>
      <c r="H212" s="183"/>
      <c r="I212" s="186"/>
      <c r="J212" s="197">
        <f>BK212</f>
        <v>0</v>
      </c>
      <c r="K212" s="183"/>
      <c r="L212" s="188"/>
      <c r="M212" s="189"/>
      <c r="N212" s="190"/>
      <c r="O212" s="190"/>
      <c r="P212" s="191">
        <f>SUM(P213:P230)</f>
        <v>0</v>
      </c>
      <c r="Q212" s="190"/>
      <c r="R212" s="191">
        <f>SUM(R213:R230)</f>
        <v>0</v>
      </c>
      <c r="S212" s="190"/>
      <c r="T212" s="192">
        <f>SUM(T213:T230)</f>
        <v>68.607</v>
      </c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R212" s="193" t="s">
        <v>77</v>
      </c>
      <c r="AT212" s="194" t="s">
        <v>71</v>
      </c>
      <c r="AU212" s="194" t="s">
        <v>77</v>
      </c>
      <c r="AY212" s="193" t="s">
        <v>117</v>
      </c>
      <c r="BK212" s="195">
        <f>SUM(BK213:BK230)</f>
        <v>0</v>
      </c>
    </row>
    <row r="213" spans="1:65" s="2" customFormat="1" ht="49.05" customHeight="1">
      <c r="A213" s="39"/>
      <c r="B213" s="40"/>
      <c r="C213" s="198" t="s">
        <v>340</v>
      </c>
      <c r="D213" s="198" t="s">
        <v>119</v>
      </c>
      <c r="E213" s="199" t="s">
        <v>341</v>
      </c>
      <c r="F213" s="200" t="s">
        <v>342</v>
      </c>
      <c r="G213" s="201" t="s">
        <v>122</v>
      </c>
      <c r="H213" s="202">
        <v>9.018</v>
      </c>
      <c r="I213" s="203"/>
      <c r="J213" s="204">
        <f>ROUND(I213*H213,2)</f>
        <v>0</v>
      </c>
      <c r="K213" s="200" t="s">
        <v>139</v>
      </c>
      <c r="L213" s="45"/>
      <c r="M213" s="205" t="s">
        <v>19</v>
      </c>
      <c r="N213" s="206" t="s">
        <v>43</v>
      </c>
      <c r="O213" s="85"/>
      <c r="P213" s="207">
        <f>O213*H213</f>
        <v>0</v>
      </c>
      <c r="Q213" s="207">
        <v>0</v>
      </c>
      <c r="R213" s="207">
        <f>Q213*H213</f>
        <v>0</v>
      </c>
      <c r="S213" s="207">
        <v>1.5</v>
      </c>
      <c r="T213" s="208">
        <f>S213*H213</f>
        <v>13.527000000000001</v>
      </c>
      <c r="U213" s="39"/>
      <c r="V213" s="39"/>
      <c r="W213" s="39"/>
      <c r="X213" s="39"/>
      <c r="Y213" s="39"/>
      <c r="Z213" s="39"/>
      <c r="AA213" s="39"/>
      <c r="AB213" s="39"/>
      <c r="AC213" s="39"/>
      <c r="AD213" s="39"/>
      <c r="AE213" s="39"/>
      <c r="AR213" s="209" t="s">
        <v>124</v>
      </c>
      <c r="AT213" s="209" t="s">
        <v>119</v>
      </c>
      <c r="AU213" s="209" t="s">
        <v>79</v>
      </c>
      <c r="AY213" s="18" t="s">
        <v>117</v>
      </c>
      <c r="BE213" s="210">
        <f>IF(N213="základní",J213,0)</f>
        <v>0</v>
      </c>
      <c r="BF213" s="210">
        <f>IF(N213="snížená",J213,0)</f>
        <v>0</v>
      </c>
      <c r="BG213" s="210">
        <f>IF(N213="zákl. přenesená",J213,0)</f>
        <v>0</v>
      </c>
      <c r="BH213" s="210">
        <f>IF(N213="sníž. přenesená",J213,0)</f>
        <v>0</v>
      </c>
      <c r="BI213" s="210">
        <f>IF(N213="nulová",J213,0)</f>
        <v>0</v>
      </c>
      <c r="BJ213" s="18" t="s">
        <v>77</v>
      </c>
      <c r="BK213" s="210">
        <f>ROUND(I213*H213,2)</f>
        <v>0</v>
      </c>
      <c r="BL213" s="18" t="s">
        <v>124</v>
      </c>
      <c r="BM213" s="209" t="s">
        <v>343</v>
      </c>
    </row>
    <row r="214" spans="1:47" s="2" customFormat="1" ht="12">
      <c r="A214" s="39"/>
      <c r="B214" s="40"/>
      <c r="C214" s="41"/>
      <c r="D214" s="211" t="s">
        <v>126</v>
      </c>
      <c r="E214" s="41"/>
      <c r="F214" s="212" t="s">
        <v>344</v>
      </c>
      <c r="G214" s="41"/>
      <c r="H214" s="41"/>
      <c r="I214" s="213"/>
      <c r="J214" s="41"/>
      <c r="K214" s="41"/>
      <c r="L214" s="45"/>
      <c r="M214" s="214"/>
      <c r="N214" s="215"/>
      <c r="O214" s="85"/>
      <c r="P214" s="85"/>
      <c r="Q214" s="85"/>
      <c r="R214" s="85"/>
      <c r="S214" s="85"/>
      <c r="T214" s="86"/>
      <c r="U214" s="39"/>
      <c r="V214" s="39"/>
      <c r="W214" s="39"/>
      <c r="X214" s="39"/>
      <c r="Y214" s="39"/>
      <c r="Z214" s="39"/>
      <c r="AA214" s="39"/>
      <c r="AB214" s="39"/>
      <c r="AC214" s="39"/>
      <c r="AD214" s="39"/>
      <c r="AE214" s="39"/>
      <c r="AT214" s="18" t="s">
        <v>126</v>
      </c>
      <c r="AU214" s="18" t="s">
        <v>79</v>
      </c>
    </row>
    <row r="215" spans="1:51" s="15" customFormat="1" ht="12">
      <c r="A215" s="15"/>
      <c r="B215" s="239"/>
      <c r="C215" s="240"/>
      <c r="D215" s="218" t="s">
        <v>128</v>
      </c>
      <c r="E215" s="241" t="s">
        <v>19</v>
      </c>
      <c r="F215" s="242" t="s">
        <v>192</v>
      </c>
      <c r="G215" s="240"/>
      <c r="H215" s="241" t="s">
        <v>19</v>
      </c>
      <c r="I215" s="243"/>
      <c r="J215" s="240"/>
      <c r="K215" s="240"/>
      <c r="L215" s="244"/>
      <c r="M215" s="245"/>
      <c r="N215" s="246"/>
      <c r="O215" s="246"/>
      <c r="P215" s="246"/>
      <c r="Q215" s="246"/>
      <c r="R215" s="246"/>
      <c r="S215" s="246"/>
      <c r="T215" s="247"/>
      <c r="U215" s="15"/>
      <c r="V215" s="15"/>
      <c r="W215" s="15"/>
      <c r="X215" s="15"/>
      <c r="Y215" s="15"/>
      <c r="Z215" s="15"/>
      <c r="AA215" s="15"/>
      <c r="AB215" s="15"/>
      <c r="AC215" s="15"/>
      <c r="AD215" s="15"/>
      <c r="AE215" s="15"/>
      <c r="AT215" s="248" t="s">
        <v>128</v>
      </c>
      <c r="AU215" s="248" t="s">
        <v>79</v>
      </c>
      <c r="AV215" s="15" t="s">
        <v>77</v>
      </c>
      <c r="AW215" s="15" t="s">
        <v>33</v>
      </c>
      <c r="AX215" s="15" t="s">
        <v>72</v>
      </c>
      <c r="AY215" s="248" t="s">
        <v>117</v>
      </c>
    </row>
    <row r="216" spans="1:51" s="13" customFormat="1" ht="12">
      <c r="A216" s="13"/>
      <c r="B216" s="216"/>
      <c r="C216" s="217"/>
      <c r="D216" s="218" t="s">
        <v>128</v>
      </c>
      <c r="E216" s="219" t="s">
        <v>19</v>
      </c>
      <c r="F216" s="220" t="s">
        <v>345</v>
      </c>
      <c r="G216" s="217"/>
      <c r="H216" s="221">
        <v>6.048</v>
      </c>
      <c r="I216" s="222"/>
      <c r="J216" s="217"/>
      <c r="K216" s="217"/>
      <c r="L216" s="223"/>
      <c r="M216" s="224"/>
      <c r="N216" s="225"/>
      <c r="O216" s="225"/>
      <c r="P216" s="225"/>
      <c r="Q216" s="225"/>
      <c r="R216" s="225"/>
      <c r="S216" s="225"/>
      <c r="T216" s="226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T216" s="227" t="s">
        <v>128</v>
      </c>
      <c r="AU216" s="227" t="s">
        <v>79</v>
      </c>
      <c r="AV216" s="13" t="s">
        <v>79</v>
      </c>
      <c r="AW216" s="13" t="s">
        <v>33</v>
      </c>
      <c r="AX216" s="13" t="s">
        <v>72</v>
      </c>
      <c r="AY216" s="227" t="s">
        <v>117</v>
      </c>
    </row>
    <row r="217" spans="1:51" s="13" customFormat="1" ht="12">
      <c r="A217" s="13"/>
      <c r="B217" s="216"/>
      <c r="C217" s="217"/>
      <c r="D217" s="218" t="s">
        <v>128</v>
      </c>
      <c r="E217" s="219" t="s">
        <v>19</v>
      </c>
      <c r="F217" s="220" t="s">
        <v>346</v>
      </c>
      <c r="G217" s="217"/>
      <c r="H217" s="221">
        <v>2.97</v>
      </c>
      <c r="I217" s="222"/>
      <c r="J217" s="217"/>
      <c r="K217" s="217"/>
      <c r="L217" s="223"/>
      <c r="M217" s="224"/>
      <c r="N217" s="225"/>
      <c r="O217" s="225"/>
      <c r="P217" s="225"/>
      <c r="Q217" s="225"/>
      <c r="R217" s="225"/>
      <c r="S217" s="225"/>
      <c r="T217" s="226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T217" s="227" t="s">
        <v>128</v>
      </c>
      <c r="AU217" s="227" t="s">
        <v>79</v>
      </c>
      <c r="AV217" s="13" t="s">
        <v>79</v>
      </c>
      <c r="AW217" s="13" t="s">
        <v>33</v>
      </c>
      <c r="AX217" s="13" t="s">
        <v>72</v>
      </c>
      <c r="AY217" s="227" t="s">
        <v>117</v>
      </c>
    </row>
    <row r="218" spans="1:51" s="14" customFormat="1" ht="12">
      <c r="A218" s="14"/>
      <c r="B218" s="228"/>
      <c r="C218" s="229"/>
      <c r="D218" s="218" t="s">
        <v>128</v>
      </c>
      <c r="E218" s="230" t="s">
        <v>19</v>
      </c>
      <c r="F218" s="231" t="s">
        <v>135</v>
      </c>
      <c r="G218" s="229"/>
      <c r="H218" s="232">
        <v>9.018</v>
      </c>
      <c r="I218" s="233"/>
      <c r="J218" s="229"/>
      <c r="K218" s="229"/>
      <c r="L218" s="234"/>
      <c r="M218" s="235"/>
      <c r="N218" s="236"/>
      <c r="O218" s="236"/>
      <c r="P218" s="236"/>
      <c r="Q218" s="236"/>
      <c r="R218" s="236"/>
      <c r="S218" s="236"/>
      <c r="T218" s="237"/>
      <c r="U218" s="14"/>
      <c r="V218" s="14"/>
      <c r="W218" s="14"/>
      <c r="X218" s="14"/>
      <c r="Y218" s="14"/>
      <c r="Z218" s="14"/>
      <c r="AA218" s="14"/>
      <c r="AB218" s="14"/>
      <c r="AC218" s="14"/>
      <c r="AD218" s="14"/>
      <c r="AE218" s="14"/>
      <c r="AT218" s="238" t="s">
        <v>128</v>
      </c>
      <c r="AU218" s="238" t="s">
        <v>79</v>
      </c>
      <c r="AV218" s="14" t="s">
        <v>124</v>
      </c>
      <c r="AW218" s="14" t="s">
        <v>33</v>
      </c>
      <c r="AX218" s="14" t="s">
        <v>77</v>
      </c>
      <c r="AY218" s="238" t="s">
        <v>117</v>
      </c>
    </row>
    <row r="219" spans="1:65" s="2" customFormat="1" ht="49.05" customHeight="1">
      <c r="A219" s="39"/>
      <c r="B219" s="40"/>
      <c r="C219" s="198" t="s">
        <v>347</v>
      </c>
      <c r="D219" s="198" t="s">
        <v>119</v>
      </c>
      <c r="E219" s="199" t="s">
        <v>348</v>
      </c>
      <c r="F219" s="200" t="s">
        <v>349</v>
      </c>
      <c r="G219" s="201" t="s">
        <v>122</v>
      </c>
      <c r="H219" s="202">
        <v>36.72</v>
      </c>
      <c r="I219" s="203"/>
      <c r="J219" s="204">
        <f>ROUND(I219*H219,2)</f>
        <v>0</v>
      </c>
      <c r="K219" s="200" t="s">
        <v>139</v>
      </c>
      <c r="L219" s="45"/>
      <c r="M219" s="205" t="s">
        <v>19</v>
      </c>
      <c r="N219" s="206" t="s">
        <v>43</v>
      </c>
      <c r="O219" s="85"/>
      <c r="P219" s="207">
        <f>O219*H219</f>
        <v>0</v>
      </c>
      <c r="Q219" s="207">
        <v>0</v>
      </c>
      <c r="R219" s="207">
        <f>Q219*H219</f>
        <v>0</v>
      </c>
      <c r="S219" s="207">
        <v>1.5</v>
      </c>
      <c r="T219" s="208">
        <f>S219*H219</f>
        <v>55.08</v>
      </c>
      <c r="U219" s="39"/>
      <c r="V219" s="39"/>
      <c r="W219" s="39"/>
      <c r="X219" s="39"/>
      <c r="Y219" s="39"/>
      <c r="Z219" s="39"/>
      <c r="AA219" s="39"/>
      <c r="AB219" s="39"/>
      <c r="AC219" s="39"/>
      <c r="AD219" s="39"/>
      <c r="AE219" s="39"/>
      <c r="AR219" s="209" t="s">
        <v>124</v>
      </c>
      <c r="AT219" s="209" t="s">
        <v>119</v>
      </c>
      <c r="AU219" s="209" t="s">
        <v>79</v>
      </c>
      <c r="AY219" s="18" t="s">
        <v>117</v>
      </c>
      <c r="BE219" s="210">
        <f>IF(N219="základní",J219,0)</f>
        <v>0</v>
      </c>
      <c r="BF219" s="210">
        <f>IF(N219="snížená",J219,0)</f>
        <v>0</v>
      </c>
      <c r="BG219" s="210">
        <f>IF(N219="zákl. přenesená",J219,0)</f>
        <v>0</v>
      </c>
      <c r="BH219" s="210">
        <f>IF(N219="sníž. přenesená",J219,0)</f>
        <v>0</v>
      </c>
      <c r="BI219" s="210">
        <f>IF(N219="nulová",J219,0)</f>
        <v>0</v>
      </c>
      <c r="BJ219" s="18" t="s">
        <v>77</v>
      </c>
      <c r="BK219" s="210">
        <f>ROUND(I219*H219,2)</f>
        <v>0</v>
      </c>
      <c r="BL219" s="18" t="s">
        <v>124</v>
      </c>
      <c r="BM219" s="209" t="s">
        <v>350</v>
      </c>
    </row>
    <row r="220" spans="1:47" s="2" customFormat="1" ht="12">
      <c r="A220" s="39"/>
      <c r="B220" s="40"/>
      <c r="C220" s="41"/>
      <c r="D220" s="211" t="s">
        <v>126</v>
      </c>
      <c r="E220" s="41"/>
      <c r="F220" s="212" t="s">
        <v>351</v>
      </c>
      <c r="G220" s="41"/>
      <c r="H220" s="41"/>
      <c r="I220" s="213"/>
      <c r="J220" s="41"/>
      <c r="K220" s="41"/>
      <c r="L220" s="45"/>
      <c r="M220" s="214"/>
      <c r="N220" s="215"/>
      <c r="O220" s="85"/>
      <c r="P220" s="85"/>
      <c r="Q220" s="85"/>
      <c r="R220" s="85"/>
      <c r="S220" s="85"/>
      <c r="T220" s="86"/>
      <c r="U220" s="39"/>
      <c r="V220" s="39"/>
      <c r="W220" s="39"/>
      <c r="X220" s="39"/>
      <c r="Y220" s="39"/>
      <c r="Z220" s="39"/>
      <c r="AA220" s="39"/>
      <c r="AB220" s="39"/>
      <c r="AC220" s="39"/>
      <c r="AD220" s="39"/>
      <c r="AE220" s="39"/>
      <c r="AT220" s="18" t="s">
        <v>126</v>
      </c>
      <c r="AU220" s="18" t="s">
        <v>79</v>
      </c>
    </row>
    <row r="221" spans="1:51" s="13" customFormat="1" ht="12">
      <c r="A221" s="13"/>
      <c r="B221" s="216"/>
      <c r="C221" s="217"/>
      <c r="D221" s="218" t="s">
        <v>128</v>
      </c>
      <c r="E221" s="219" t="s">
        <v>19</v>
      </c>
      <c r="F221" s="220" t="s">
        <v>129</v>
      </c>
      <c r="G221" s="217"/>
      <c r="H221" s="221">
        <v>36.72</v>
      </c>
      <c r="I221" s="222"/>
      <c r="J221" s="217"/>
      <c r="K221" s="217"/>
      <c r="L221" s="223"/>
      <c r="M221" s="224"/>
      <c r="N221" s="225"/>
      <c r="O221" s="225"/>
      <c r="P221" s="225"/>
      <c r="Q221" s="225"/>
      <c r="R221" s="225"/>
      <c r="S221" s="225"/>
      <c r="T221" s="226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T221" s="227" t="s">
        <v>128</v>
      </c>
      <c r="AU221" s="227" t="s">
        <v>79</v>
      </c>
      <c r="AV221" s="13" t="s">
        <v>79</v>
      </c>
      <c r="AW221" s="13" t="s">
        <v>33</v>
      </c>
      <c r="AX221" s="13" t="s">
        <v>77</v>
      </c>
      <c r="AY221" s="227" t="s">
        <v>117</v>
      </c>
    </row>
    <row r="222" spans="1:65" s="2" customFormat="1" ht="33" customHeight="1">
      <c r="A222" s="39"/>
      <c r="B222" s="40"/>
      <c r="C222" s="198" t="s">
        <v>352</v>
      </c>
      <c r="D222" s="198" t="s">
        <v>119</v>
      </c>
      <c r="E222" s="199" t="s">
        <v>353</v>
      </c>
      <c r="F222" s="200" t="s">
        <v>354</v>
      </c>
      <c r="G222" s="201" t="s">
        <v>170</v>
      </c>
      <c r="H222" s="202">
        <v>165.843</v>
      </c>
      <c r="I222" s="203"/>
      <c r="J222" s="204">
        <f>ROUND(I222*H222,2)</f>
        <v>0</v>
      </c>
      <c r="K222" s="200" t="s">
        <v>123</v>
      </c>
      <c r="L222" s="45"/>
      <c r="M222" s="205" t="s">
        <v>19</v>
      </c>
      <c r="N222" s="206" t="s">
        <v>43</v>
      </c>
      <c r="O222" s="85"/>
      <c r="P222" s="207">
        <f>O222*H222</f>
        <v>0</v>
      </c>
      <c r="Q222" s="207">
        <v>0</v>
      </c>
      <c r="R222" s="207">
        <f>Q222*H222</f>
        <v>0</v>
      </c>
      <c r="S222" s="207">
        <v>0</v>
      </c>
      <c r="T222" s="208">
        <f>S222*H222</f>
        <v>0</v>
      </c>
      <c r="U222" s="39"/>
      <c r="V222" s="39"/>
      <c r="W222" s="39"/>
      <c r="X222" s="39"/>
      <c r="Y222" s="39"/>
      <c r="Z222" s="39"/>
      <c r="AA222" s="39"/>
      <c r="AB222" s="39"/>
      <c r="AC222" s="39"/>
      <c r="AD222" s="39"/>
      <c r="AE222" s="39"/>
      <c r="AR222" s="209" t="s">
        <v>124</v>
      </c>
      <c r="AT222" s="209" t="s">
        <v>119</v>
      </c>
      <c r="AU222" s="209" t="s">
        <v>79</v>
      </c>
      <c r="AY222" s="18" t="s">
        <v>117</v>
      </c>
      <c r="BE222" s="210">
        <f>IF(N222="základní",J222,0)</f>
        <v>0</v>
      </c>
      <c r="BF222" s="210">
        <f>IF(N222="snížená",J222,0)</f>
        <v>0</v>
      </c>
      <c r="BG222" s="210">
        <f>IF(N222="zákl. přenesená",J222,0)</f>
        <v>0</v>
      </c>
      <c r="BH222" s="210">
        <f>IF(N222="sníž. přenesená",J222,0)</f>
        <v>0</v>
      </c>
      <c r="BI222" s="210">
        <f>IF(N222="nulová",J222,0)</f>
        <v>0</v>
      </c>
      <c r="BJ222" s="18" t="s">
        <v>77</v>
      </c>
      <c r="BK222" s="210">
        <f>ROUND(I222*H222,2)</f>
        <v>0</v>
      </c>
      <c r="BL222" s="18" t="s">
        <v>124</v>
      </c>
      <c r="BM222" s="209" t="s">
        <v>355</v>
      </c>
    </row>
    <row r="223" spans="1:47" s="2" customFormat="1" ht="12">
      <c r="A223" s="39"/>
      <c r="B223" s="40"/>
      <c r="C223" s="41"/>
      <c r="D223" s="211" t="s">
        <v>126</v>
      </c>
      <c r="E223" s="41"/>
      <c r="F223" s="212" t="s">
        <v>356</v>
      </c>
      <c r="G223" s="41"/>
      <c r="H223" s="41"/>
      <c r="I223" s="213"/>
      <c r="J223" s="41"/>
      <c r="K223" s="41"/>
      <c r="L223" s="45"/>
      <c r="M223" s="214"/>
      <c r="N223" s="215"/>
      <c r="O223" s="85"/>
      <c r="P223" s="85"/>
      <c r="Q223" s="85"/>
      <c r="R223" s="85"/>
      <c r="S223" s="85"/>
      <c r="T223" s="86"/>
      <c r="U223" s="39"/>
      <c r="V223" s="39"/>
      <c r="W223" s="39"/>
      <c r="X223" s="39"/>
      <c r="Y223" s="39"/>
      <c r="Z223" s="39"/>
      <c r="AA223" s="39"/>
      <c r="AB223" s="39"/>
      <c r="AC223" s="39"/>
      <c r="AD223" s="39"/>
      <c r="AE223" s="39"/>
      <c r="AT223" s="18" t="s">
        <v>126</v>
      </c>
      <c r="AU223" s="18" t="s">
        <v>79</v>
      </c>
    </row>
    <row r="224" spans="1:65" s="2" customFormat="1" ht="44.25" customHeight="1">
      <c r="A224" s="39"/>
      <c r="B224" s="40"/>
      <c r="C224" s="198" t="s">
        <v>357</v>
      </c>
      <c r="D224" s="198" t="s">
        <v>119</v>
      </c>
      <c r="E224" s="199" t="s">
        <v>358</v>
      </c>
      <c r="F224" s="200" t="s">
        <v>359</v>
      </c>
      <c r="G224" s="201" t="s">
        <v>170</v>
      </c>
      <c r="H224" s="202">
        <v>1670.67</v>
      </c>
      <c r="I224" s="203"/>
      <c r="J224" s="204">
        <f>ROUND(I224*H224,2)</f>
        <v>0</v>
      </c>
      <c r="K224" s="200" t="s">
        <v>123</v>
      </c>
      <c r="L224" s="45"/>
      <c r="M224" s="205" t="s">
        <v>19</v>
      </c>
      <c r="N224" s="206" t="s">
        <v>43</v>
      </c>
      <c r="O224" s="85"/>
      <c r="P224" s="207">
        <f>O224*H224</f>
        <v>0</v>
      </c>
      <c r="Q224" s="207">
        <v>0</v>
      </c>
      <c r="R224" s="207">
        <f>Q224*H224</f>
        <v>0</v>
      </c>
      <c r="S224" s="207">
        <v>0</v>
      </c>
      <c r="T224" s="208">
        <f>S224*H224</f>
        <v>0</v>
      </c>
      <c r="U224" s="39"/>
      <c r="V224" s="39"/>
      <c r="W224" s="39"/>
      <c r="X224" s="39"/>
      <c r="Y224" s="39"/>
      <c r="Z224" s="39"/>
      <c r="AA224" s="39"/>
      <c r="AB224" s="39"/>
      <c r="AC224" s="39"/>
      <c r="AD224" s="39"/>
      <c r="AE224" s="39"/>
      <c r="AR224" s="209" t="s">
        <v>124</v>
      </c>
      <c r="AT224" s="209" t="s">
        <v>119</v>
      </c>
      <c r="AU224" s="209" t="s">
        <v>79</v>
      </c>
      <c r="AY224" s="18" t="s">
        <v>117</v>
      </c>
      <c r="BE224" s="210">
        <f>IF(N224="základní",J224,0)</f>
        <v>0</v>
      </c>
      <c r="BF224" s="210">
        <f>IF(N224="snížená",J224,0)</f>
        <v>0</v>
      </c>
      <c r="BG224" s="210">
        <f>IF(N224="zákl. přenesená",J224,0)</f>
        <v>0</v>
      </c>
      <c r="BH224" s="210">
        <f>IF(N224="sníž. přenesená",J224,0)</f>
        <v>0</v>
      </c>
      <c r="BI224" s="210">
        <f>IF(N224="nulová",J224,0)</f>
        <v>0</v>
      </c>
      <c r="BJ224" s="18" t="s">
        <v>77</v>
      </c>
      <c r="BK224" s="210">
        <f>ROUND(I224*H224,2)</f>
        <v>0</v>
      </c>
      <c r="BL224" s="18" t="s">
        <v>124</v>
      </c>
      <c r="BM224" s="209" t="s">
        <v>360</v>
      </c>
    </row>
    <row r="225" spans="1:47" s="2" customFormat="1" ht="12">
      <c r="A225" s="39"/>
      <c r="B225" s="40"/>
      <c r="C225" s="41"/>
      <c r="D225" s="211" t="s">
        <v>126</v>
      </c>
      <c r="E225" s="41"/>
      <c r="F225" s="212" t="s">
        <v>361</v>
      </c>
      <c r="G225" s="41"/>
      <c r="H225" s="41"/>
      <c r="I225" s="213"/>
      <c r="J225" s="41"/>
      <c r="K225" s="41"/>
      <c r="L225" s="45"/>
      <c r="M225" s="214"/>
      <c r="N225" s="215"/>
      <c r="O225" s="85"/>
      <c r="P225" s="85"/>
      <c r="Q225" s="85"/>
      <c r="R225" s="85"/>
      <c r="S225" s="85"/>
      <c r="T225" s="86"/>
      <c r="U225" s="39"/>
      <c r="V225" s="39"/>
      <c r="W225" s="39"/>
      <c r="X225" s="39"/>
      <c r="Y225" s="39"/>
      <c r="Z225" s="39"/>
      <c r="AA225" s="39"/>
      <c r="AB225" s="39"/>
      <c r="AC225" s="39"/>
      <c r="AD225" s="39"/>
      <c r="AE225" s="39"/>
      <c r="AT225" s="18" t="s">
        <v>126</v>
      </c>
      <c r="AU225" s="18" t="s">
        <v>79</v>
      </c>
    </row>
    <row r="226" spans="1:51" s="13" customFormat="1" ht="12">
      <c r="A226" s="13"/>
      <c r="B226" s="216"/>
      <c r="C226" s="217"/>
      <c r="D226" s="218" t="s">
        <v>128</v>
      </c>
      <c r="E226" s="219" t="s">
        <v>19</v>
      </c>
      <c r="F226" s="220" t="s">
        <v>362</v>
      </c>
      <c r="G226" s="217"/>
      <c r="H226" s="221">
        <v>1670.67</v>
      </c>
      <c r="I226" s="222"/>
      <c r="J226" s="217"/>
      <c r="K226" s="217"/>
      <c r="L226" s="223"/>
      <c r="M226" s="224"/>
      <c r="N226" s="225"/>
      <c r="O226" s="225"/>
      <c r="P226" s="225"/>
      <c r="Q226" s="225"/>
      <c r="R226" s="225"/>
      <c r="S226" s="225"/>
      <c r="T226" s="226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T226" s="227" t="s">
        <v>128</v>
      </c>
      <c r="AU226" s="227" t="s">
        <v>79</v>
      </c>
      <c r="AV226" s="13" t="s">
        <v>79</v>
      </c>
      <c r="AW226" s="13" t="s">
        <v>33</v>
      </c>
      <c r="AX226" s="13" t="s">
        <v>77</v>
      </c>
      <c r="AY226" s="227" t="s">
        <v>117</v>
      </c>
    </row>
    <row r="227" spans="1:65" s="2" customFormat="1" ht="49.05" customHeight="1">
      <c r="A227" s="39"/>
      <c r="B227" s="40"/>
      <c r="C227" s="198" t="s">
        <v>363</v>
      </c>
      <c r="D227" s="198" t="s">
        <v>119</v>
      </c>
      <c r="E227" s="199" t="s">
        <v>364</v>
      </c>
      <c r="F227" s="200" t="s">
        <v>365</v>
      </c>
      <c r="G227" s="201" t="s">
        <v>170</v>
      </c>
      <c r="H227" s="202">
        <v>165.843</v>
      </c>
      <c r="I227" s="203"/>
      <c r="J227" s="204">
        <f>ROUND(I227*H227,2)</f>
        <v>0</v>
      </c>
      <c r="K227" s="200" t="s">
        <v>123</v>
      </c>
      <c r="L227" s="45"/>
      <c r="M227" s="205" t="s">
        <v>19</v>
      </c>
      <c r="N227" s="206" t="s">
        <v>43</v>
      </c>
      <c r="O227" s="85"/>
      <c r="P227" s="207">
        <f>O227*H227</f>
        <v>0</v>
      </c>
      <c r="Q227" s="207">
        <v>0</v>
      </c>
      <c r="R227" s="207">
        <f>Q227*H227</f>
        <v>0</v>
      </c>
      <c r="S227" s="207">
        <v>0</v>
      </c>
      <c r="T227" s="208">
        <f>S227*H227</f>
        <v>0</v>
      </c>
      <c r="U227" s="39"/>
      <c r="V227" s="39"/>
      <c r="W227" s="39"/>
      <c r="X227" s="39"/>
      <c r="Y227" s="39"/>
      <c r="Z227" s="39"/>
      <c r="AA227" s="39"/>
      <c r="AB227" s="39"/>
      <c r="AC227" s="39"/>
      <c r="AD227" s="39"/>
      <c r="AE227" s="39"/>
      <c r="AR227" s="209" t="s">
        <v>124</v>
      </c>
      <c r="AT227" s="209" t="s">
        <v>119</v>
      </c>
      <c r="AU227" s="209" t="s">
        <v>79</v>
      </c>
      <c r="AY227" s="18" t="s">
        <v>117</v>
      </c>
      <c r="BE227" s="210">
        <f>IF(N227="základní",J227,0)</f>
        <v>0</v>
      </c>
      <c r="BF227" s="210">
        <f>IF(N227="snížená",J227,0)</f>
        <v>0</v>
      </c>
      <c r="BG227" s="210">
        <f>IF(N227="zákl. přenesená",J227,0)</f>
        <v>0</v>
      </c>
      <c r="BH227" s="210">
        <f>IF(N227="sníž. přenesená",J227,0)</f>
        <v>0</v>
      </c>
      <c r="BI227" s="210">
        <f>IF(N227="nulová",J227,0)</f>
        <v>0</v>
      </c>
      <c r="BJ227" s="18" t="s">
        <v>77</v>
      </c>
      <c r="BK227" s="210">
        <f>ROUND(I227*H227,2)</f>
        <v>0</v>
      </c>
      <c r="BL227" s="18" t="s">
        <v>124</v>
      </c>
      <c r="BM227" s="209" t="s">
        <v>366</v>
      </c>
    </row>
    <row r="228" spans="1:47" s="2" customFormat="1" ht="12">
      <c r="A228" s="39"/>
      <c r="B228" s="40"/>
      <c r="C228" s="41"/>
      <c r="D228" s="211" t="s">
        <v>126</v>
      </c>
      <c r="E228" s="41"/>
      <c r="F228" s="212" t="s">
        <v>367</v>
      </c>
      <c r="G228" s="41"/>
      <c r="H228" s="41"/>
      <c r="I228" s="213"/>
      <c r="J228" s="41"/>
      <c r="K228" s="41"/>
      <c r="L228" s="45"/>
      <c r="M228" s="214"/>
      <c r="N228" s="215"/>
      <c r="O228" s="85"/>
      <c r="P228" s="85"/>
      <c r="Q228" s="85"/>
      <c r="R228" s="85"/>
      <c r="S228" s="85"/>
      <c r="T228" s="86"/>
      <c r="U228" s="39"/>
      <c r="V228" s="39"/>
      <c r="W228" s="39"/>
      <c r="X228" s="39"/>
      <c r="Y228" s="39"/>
      <c r="Z228" s="39"/>
      <c r="AA228" s="39"/>
      <c r="AB228" s="39"/>
      <c r="AC228" s="39"/>
      <c r="AD228" s="39"/>
      <c r="AE228" s="39"/>
      <c r="AT228" s="18" t="s">
        <v>126</v>
      </c>
      <c r="AU228" s="18" t="s">
        <v>79</v>
      </c>
    </row>
    <row r="229" spans="1:65" s="2" customFormat="1" ht="55.5" customHeight="1">
      <c r="A229" s="39"/>
      <c r="B229" s="40"/>
      <c r="C229" s="198" t="s">
        <v>368</v>
      </c>
      <c r="D229" s="198" t="s">
        <v>119</v>
      </c>
      <c r="E229" s="199" t="s">
        <v>369</v>
      </c>
      <c r="F229" s="200" t="s">
        <v>370</v>
      </c>
      <c r="G229" s="201" t="s">
        <v>170</v>
      </c>
      <c r="H229" s="202">
        <v>165.843</v>
      </c>
      <c r="I229" s="203"/>
      <c r="J229" s="204">
        <f>ROUND(I229*H229,2)</f>
        <v>0</v>
      </c>
      <c r="K229" s="200" t="s">
        <v>123</v>
      </c>
      <c r="L229" s="45"/>
      <c r="M229" s="205" t="s">
        <v>19</v>
      </c>
      <c r="N229" s="206" t="s">
        <v>43</v>
      </c>
      <c r="O229" s="85"/>
      <c r="P229" s="207">
        <f>O229*H229</f>
        <v>0</v>
      </c>
      <c r="Q229" s="207">
        <v>0</v>
      </c>
      <c r="R229" s="207">
        <f>Q229*H229</f>
        <v>0</v>
      </c>
      <c r="S229" s="207">
        <v>0</v>
      </c>
      <c r="T229" s="208">
        <f>S229*H229</f>
        <v>0</v>
      </c>
      <c r="U229" s="39"/>
      <c r="V229" s="39"/>
      <c r="W229" s="39"/>
      <c r="X229" s="39"/>
      <c r="Y229" s="39"/>
      <c r="Z229" s="39"/>
      <c r="AA229" s="39"/>
      <c r="AB229" s="39"/>
      <c r="AC229" s="39"/>
      <c r="AD229" s="39"/>
      <c r="AE229" s="39"/>
      <c r="AR229" s="209" t="s">
        <v>124</v>
      </c>
      <c r="AT229" s="209" t="s">
        <v>119</v>
      </c>
      <c r="AU229" s="209" t="s">
        <v>79</v>
      </c>
      <c r="AY229" s="18" t="s">
        <v>117</v>
      </c>
      <c r="BE229" s="210">
        <f>IF(N229="základní",J229,0)</f>
        <v>0</v>
      </c>
      <c r="BF229" s="210">
        <f>IF(N229="snížená",J229,0)</f>
        <v>0</v>
      </c>
      <c r="BG229" s="210">
        <f>IF(N229="zákl. přenesená",J229,0)</f>
        <v>0</v>
      </c>
      <c r="BH229" s="210">
        <f>IF(N229="sníž. přenesená",J229,0)</f>
        <v>0</v>
      </c>
      <c r="BI229" s="210">
        <f>IF(N229="nulová",J229,0)</f>
        <v>0</v>
      </c>
      <c r="BJ229" s="18" t="s">
        <v>77</v>
      </c>
      <c r="BK229" s="210">
        <f>ROUND(I229*H229,2)</f>
        <v>0</v>
      </c>
      <c r="BL229" s="18" t="s">
        <v>124</v>
      </c>
      <c r="BM229" s="209" t="s">
        <v>371</v>
      </c>
    </row>
    <row r="230" spans="1:47" s="2" customFormat="1" ht="12">
      <c r="A230" s="39"/>
      <c r="B230" s="40"/>
      <c r="C230" s="41"/>
      <c r="D230" s="211" t="s">
        <v>126</v>
      </c>
      <c r="E230" s="41"/>
      <c r="F230" s="212" t="s">
        <v>372</v>
      </c>
      <c r="G230" s="41"/>
      <c r="H230" s="41"/>
      <c r="I230" s="213"/>
      <c r="J230" s="41"/>
      <c r="K230" s="41"/>
      <c r="L230" s="45"/>
      <c r="M230" s="214"/>
      <c r="N230" s="215"/>
      <c r="O230" s="85"/>
      <c r="P230" s="85"/>
      <c r="Q230" s="85"/>
      <c r="R230" s="85"/>
      <c r="S230" s="85"/>
      <c r="T230" s="86"/>
      <c r="U230" s="39"/>
      <c r="V230" s="39"/>
      <c r="W230" s="39"/>
      <c r="X230" s="39"/>
      <c r="Y230" s="39"/>
      <c r="Z230" s="39"/>
      <c r="AA230" s="39"/>
      <c r="AB230" s="39"/>
      <c r="AC230" s="39"/>
      <c r="AD230" s="39"/>
      <c r="AE230" s="39"/>
      <c r="AT230" s="18" t="s">
        <v>126</v>
      </c>
      <c r="AU230" s="18" t="s">
        <v>79</v>
      </c>
    </row>
    <row r="231" spans="1:63" s="12" customFormat="1" ht="22.8" customHeight="1">
      <c r="A231" s="12"/>
      <c r="B231" s="182"/>
      <c r="C231" s="183"/>
      <c r="D231" s="184" t="s">
        <v>71</v>
      </c>
      <c r="E231" s="196" t="s">
        <v>373</v>
      </c>
      <c r="F231" s="196" t="s">
        <v>374</v>
      </c>
      <c r="G231" s="183"/>
      <c r="H231" s="183"/>
      <c r="I231" s="186"/>
      <c r="J231" s="197">
        <f>BK231</f>
        <v>0</v>
      </c>
      <c r="K231" s="183"/>
      <c r="L231" s="188"/>
      <c r="M231" s="189"/>
      <c r="N231" s="190"/>
      <c r="O231" s="190"/>
      <c r="P231" s="191">
        <f>SUM(P232:P233)</f>
        <v>0</v>
      </c>
      <c r="Q231" s="190"/>
      <c r="R231" s="191">
        <f>SUM(R232:R233)</f>
        <v>0</v>
      </c>
      <c r="S231" s="190"/>
      <c r="T231" s="192">
        <f>SUM(T232:T233)</f>
        <v>0</v>
      </c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R231" s="193" t="s">
        <v>77</v>
      </c>
      <c r="AT231" s="194" t="s">
        <v>71</v>
      </c>
      <c r="AU231" s="194" t="s">
        <v>77</v>
      </c>
      <c r="AY231" s="193" t="s">
        <v>117</v>
      </c>
      <c r="BK231" s="195">
        <f>SUM(BK232:BK233)</f>
        <v>0</v>
      </c>
    </row>
    <row r="232" spans="1:65" s="2" customFormat="1" ht="33" customHeight="1">
      <c r="A232" s="39"/>
      <c r="B232" s="40"/>
      <c r="C232" s="198" t="s">
        <v>375</v>
      </c>
      <c r="D232" s="198" t="s">
        <v>119</v>
      </c>
      <c r="E232" s="199" t="s">
        <v>376</v>
      </c>
      <c r="F232" s="200" t="s">
        <v>377</v>
      </c>
      <c r="G232" s="201" t="s">
        <v>170</v>
      </c>
      <c r="H232" s="202">
        <v>209.453</v>
      </c>
      <c r="I232" s="203"/>
      <c r="J232" s="204">
        <f>ROUND(I232*H232,2)</f>
        <v>0</v>
      </c>
      <c r="K232" s="200" t="s">
        <v>123</v>
      </c>
      <c r="L232" s="45"/>
      <c r="M232" s="205" t="s">
        <v>19</v>
      </c>
      <c r="N232" s="206" t="s">
        <v>43</v>
      </c>
      <c r="O232" s="85"/>
      <c r="P232" s="207">
        <f>O232*H232</f>
        <v>0</v>
      </c>
      <c r="Q232" s="207">
        <v>0</v>
      </c>
      <c r="R232" s="207">
        <f>Q232*H232</f>
        <v>0</v>
      </c>
      <c r="S232" s="207">
        <v>0</v>
      </c>
      <c r="T232" s="208">
        <f>S232*H232</f>
        <v>0</v>
      </c>
      <c r="U232" s="39"/>
      <c r="V232" s="39"/>
      <c r="W232" s="39"/>
      <c r="X232" s="39"/>
      <c r="Y232" s="39"/>
      <c r="Z232" s="39"/>
      <c r="AA232" s="39"/>
      <c r="AB232" s="39"/>
      <c r="AC232" s="39"/>
      <c r="AD232" s="39"/>
      <c r="AE232" s="39"/>
      <c r="AR232" s="209" t="s">
        <v>124</v>
      </c>
      <c r="AT232" s="209" t="s">
        <v>119</v>
      </c>
      <c r="AU232" s="209" t="s">
        <v>79</v>
      </c>
      <c r="AY232" s="18" t="s">
        <v>117</v>
      </c>
      <c r="BE232" s="210">
        <f>IF(N232="základní",J232,0)</f>
        <v>0</v>
      </c>
      <c r="BF232" s="210">
        <f>IF(N232="snížená",J232,0)</f>
        <v>0</v>
      </c>
      <c r="BG232" s="210">
        <f>IF(N232="zákl. přenesená",J232,0)</f>
        <v>0</v>
      </c>
      <c r="BH232" s="210">
        <f>IF(N232="sníž. přenesená",J232,0)</f>
        <v>0</v>
      </c>
      <c r="BI232" s="210">
        <f>IF(N232="nulová",J232,0)</f>
        <v>0</v>
      </c>
      <c r="BJ232" s="18" t="s">
        <v>77</v>
      </c>
      <c r="BK232" s="210">
        <f>ROUND(I232*H232,2)</f>
        <v>0</v>
      </c>
      <c r="BL232" s="18" t="s">
        <v>124</v>
      </c>
      <c r="BM232" s="209" t="s">
        <v>378</v>
      </c>
    </row>
    <row r="233" spans="1:47" s="2" customFormat="1" ht="12">
      <c r="A233" s="39"/>
      <c r="B233" s="40"/>
      <c r="C233" s="41"/>
      <c r="D233" s="211" t="s">
        <v>126</v>
      </c>
      <c r="E233" s="41"/>
      <c r="F233" s="212" t="s">
        <v>379</v>
      </c>
      <c r="G233" s="41"/>
      <c r="H233" s="41"/>
      <c r="I233" s="213"/>
      <c r="J233" s="41"/>
      <c r="K233" s="41"/>
      <c r="L233" s="45"/>
      <c r="M233" s="214"/>
      <c r="N233" s="215"/>
      <c r="O233" s="85"/>
      <c r="P233" s="85"/>
      <c r="Q233" s="85"/>
      <c r="R233" s="85"/>
      <c r="S233" s="85"/>
      <c r="T233" s="86"/>
      <c r="U233" s="39"/>
      <c r="V233" s="39"/>
      <c r="W233" s="39"/>
      <c r="X233" s="39"/>
      <c r="Y233" s="39"/>
      <c r="Z233" s="39"/>
      <c r="AA233" s="39"/>
      <c r="AB233" s="39"/>
      <c r="AC233" s="39"/>
      <c r="AD233" s="39"/>
      <c r="AE233" s="39"/>
      <c r="AT233" s="18" t="s">
        <v>126</v>
      </c>
      <c r="AU233" s="18" t="s">
        <v>79</v>
      </c>
    </row>
    <row r="234" spans="1:63" s="12" customFormat="1" ht="25.9" customHeight="1">
      <c r="A234" s="12"/>
      <c r="B234" s="182"/>
      <c r="C234" s="183"/>
      <c r="D234" s="184" t="s">
        <v>71</v>
      </c>
      <c r="E234" s="185" t="s">
        <v>380</v>
      </c>
      <c r="F234" s="185" t="s">
        <v>381</v>
      </c>
      <c r="G234" s="183"/>
      <c r="H234" s="183"/>
      <c r="I234" s="186"/>
      <c r="J234" s="187">
        <f>BK234</f>
        <v>0</v>
      </c>
      <c r="K234" s="183"/>
      <c r="L234" s="188"/>
      <c r="M234" s="189"/>
      <c r="N234" s="190"/>
      <c r="O234" s="190"/>
      <c r="P234" s="191">
        <f>P235+P278</f>
        <v>0</v>
      </c>
      <c r="Q234" s="190"/>
      <c r="R234" s="191">
        <f>R235+R278</f>
        <v>0.34137549999999994</v>
      </c>
      <c r="S234" s="190"/>
      <c r="T234" s="192">
        <f>T235+T278</f>
        <v>0</v>
      </c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  <c r="AE234" s="12"/>
      <c r="AR234" s="193" t="s">
        <v>79</v>
      </c>
      <c r="AT234" s="194" t="s">
        <v>71</v>
      </c>
      <c r="AU234" s="194" t="s">
        <v>72</v>
      </c>
      <c r="AY234" s="193" t="s">
        <v>117</v>
      </c>
      <c r="BK234" s="195">
        <f>BK235+BK278</f>
        <v>0</v>
      </c>
    </row>
    <row r="235" spans="1:63" s="12" customFormat="1" ht="22.8" customHeight="1">
      <c r="A235" s="12"/>
      <c r="B235" s="182"/>
      <c r="C235" s="183"/>
      <c r="D235" s="184" t="s">
        <v>71</v>
      </c>
      <c r="E235" s="196" t="s">
        <v>382</v>
      </c>
      <c r="F235" s="196" t="s">
        <v>383</v>
      </c>
      <c r="G235" s="183"/>
      <c r="H235" s="183"/>
      <c r="I235" s="186"/>
      <c r="J235" s="197">
        <f>BK235</f>
        <v>0</v>
      </c>
      <c r="K235" s="183"/>
      <c r="L235" s="188"/>
      <c r="M235" s="189"/>
      <c r="N235" s="190"/>
      <c r="O235" s="190"/>
      <c r="P235" s="191">
        <f>SUM(P236:P277)</f>
        <v>0</v>
      </c>
      <c r="Q235" s="190"/>
      <c r="R235" s="191">
        <f>SUM(R236:R277)</f>
        <v>0.33949549999999995</v>
      </c>
      <c r="S235" s="190"/>
      <c r="T235" s="192">
        <f>SUM(T236:T277)</f>
        <v>0</v>
      </c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  <c r="AE235" s="12"/>
      <c r="AR235" s="193" t="s">
        <v>79</v>
      </c>
      <c r="AT235" s="194" t="s">
        <v>71</v>
      </c>
      <c r="AU235" s="194" t="s">
        <v>77</v>
      </c>
      <c r="AY235" s="193" t="s">
        <v>117</v>
      </c>
      <c r="BK235" s="195">
        <f>SUM(BK236:BK277)</f>
        <v>0</v>
      </c>
    </row>
    <row r="236" spans="1:65" s="2" customFormat="1" ht="37.8" customHeight="1">
      <c r="A236" s="39"/>
      <c r="B236" s="40"/>
      <c r="C236" s="198" t="s">
        <v>384</v>
      </c>
      <c r="D236" s="198" t="s">
        <v>119</v>
      </c>
      <c r="E236" s="199" t="s">
        <v>385</v>
      </c>
      <c r="F236" s="200" t="s">
        <v>386</v>
      </c>
      <c r="G236" s="201" t="s">
        <v>221</v>
      </c>
      <c r="H236" s="202">
        <v>32</v>
      </c>
      <c r="I236" s="203"/>
      <c r="J236" s="204">
        <f>ROUND(I236*H236,2)</f>
        <v>0</v>
      </c>
      <c r="K236" s="200" t="s">
        <v>123</v>
      </c>
      <c r="L236" s="45"/>
      <c r="M236" s="205" t="s">
        <v>19</v>
      </c>
      <c r="N236" s="206" t="s">
        <v>43</v>
      </c>
      <c r="O236" s="85"/>
      <c r="P236" s="207">
        <f>O236*H236</f>
        <v>0</v>
      </c>
      <c r="Q236" s="207">
        <v>0</v>
      </c>
      <c r="R236" s="207">
        <f>Q236*H236</f>
        <v>0</v>
      </c>
      <c r="S236" s="207">
        <v>0</v>
      </c>
      <c r="T236" s="208">
        <f>S236*H236</f>
        <v>0</v>
      </c>
      <c r="U236" s="39"/>
      <c r="V236" s="39"/>
      <c r="W236" s="39"/>
      <c r="X236" s="39"/>
      <c r="Y236" s="39"/>
      <c r="Z236" s="39"/>
      <c r="AA236" s="39"/>
      <c r="AB236" s="39"/>
      <c r="AC236" s="39"/>
      <c r="AD236" s="39"/>
      <c r="AE236" s="39"/>
      <c r="AR236" s="209" t="s">
        <v>218</v>
      </c>
      <c r="AT236" s="209" t="s">
        <v>119</v>
      </c>
      <c r="AU236" s="209" t="s">
        <v>79</v>
      </c>
      <c r="AY236" s="18" t="s">
        <v>117</v>
      </c>
      <c r="BE236" s="210">
        <f>IF(N236="základní",J236,0)</f>
        <v>0</v>
      </c>
      <c r="BF236" s="210">
        <f>IF(N236="snížená",J236,0)</f>
        <v>0</v>
      </c>
      <c r="BG236" s="210">
        <f>IF(N236="zákl. přenesená",J236,0)</f>
        <v>0</v>
      </c>
      <c r="BH236" s="210">
        <f>IF(N236="sníž. přenesená",J236,0)</f>
        <v>0</v>
      </c>
      <c r="BI236" s="210">
        <f>IF(N236="nulová",J236,0)</f>
        <v>0</v>
      </c>
      <c r="BJ236" s="18" t="s">
        <v>77</v>
      </c>
      <c r="BK236" s="210">
        <f>ROUND(I236*H236,2)</f>
        <v>0</v>
      </c>
      <c r="BL236" s="18" t="s">
        <v>218</v>
      </c>
      <c r="BM236" s="209" t="s">
        <v>387</v>
      </c>
    </row>
    <row r="237" spans="1:47" s="2" customFormat="1" ht="12">
      <c r="A237" s="39"/>
      <c r="B237" s="40"/>
      <c r="C237" s="41"/>
      <c r="D237" s="211" t="s">
        <v>126</v>
      </c>
      <c r="E237" s="41"/>
      <c r="F237" s="212" t="s">
        <v>388</v>
      </c>
      <c r="G237" s="41"/>
      <c r="H237" s="41"/>
      <c r="I237" s="213"/>
      <c r="J237" s="41"/>
      <c r="K237" s="41"/>
      <c r="L237" s="45"/>
      <c r="M237" s="214"/>
      <c r="N237" s="215"/>
      <c r="O237" s="85"/>
      <c r="P237" s="85"/>
      <c r="Q237" s="85"/>
      <c r="R237" s="85"/>
      <c r="S237" s="85"/>
      <c r="T237" s="86"/>
      <c r="U237" s="39"/>
      <c r="V237" s="39"/>
      <c r="W237" s="39"/>
      <c r="X237" s="39"/>
      <c r="Y237" s="39"/>
      <c r="Z237" s="39"/>
      <c r="AA237" s="39"/>
      <c r="AB237" s="39"/>
      <c r="AC237" s="39"/>
      <c r="AD237" s="39"/>
      <c r="AE237" s="39"/>
      <c r="AT237" s="18" t="s">
        <v>126</v>
      </c>
      <c r="AU237" s="18" t="s">
        <v>79</v>
      </c>
    </row>
    <row r="238" spans="1:51" s="13" customFormat="1" ht="12">
      <c r="A238" s="13"/>
      <c r="B238" s="216"/>
      <c r="C238" s="217"/>
      <c r="D238" s="218" t="s">
        <v>128</v>
      </c>
      <c r="E238" s="219" t="s">
        <v>19</v>
      </c>
      <c r="F238" s="220" t="s">
        <v>389</v>
      </c>
      <c r="G238" s="217"/>
      <c r="H238" s="221">
        <v>24</v>
      </c>
      <c r="I238" s="222"/>
      <c r="J238" s="217"/>
      <c r="K238" s="217"/>
      <c r="L238" s="223"/>
      <c r="M238" s="224"/>
      <c r="N238" s="225"/>
      <c r="O238" s="225"/>
      <c r="P238" s="225"/>
      <c r="Q238" s="225"/>
      <c r="R238" s="225"/>
      <c r="S238" s="225"/>
      <c r="T238" s="226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T238" s="227" t="s">
        <v>128</v>
      </c>
      <c r="AU238" s="227" t="s">
        <v>79</v>
      </c>
      <c r="AV238" s="13" t="s">
        <v>79</v>
      </c>
      <c r="AW238" s="13" t="s">
        <v>33</v>
      </c>
      <c r="AX238" s="13" t="s">
        <v>72</v>
      </c>
      <c r="AY238" s="227" t="s">
        <v>117</v>
      </c>
    </row>
    <row r="239" spans="1:51" s="13" customFormat="1" ht="12">
      <c r="A239" s="13"/>
      <c r="B239" s="216"/>
      <c r="C239" s="217"/>
      <c r="D239" s="218" t="s">
        <v>128</v>
      </c>
      <c r="E239" s="219" t="s">
        <v>19</v>
      </c>
      <c r="F239" s="220" t="s">
        <v>390</v>
      </c>
      <c r="G239" s="217"/>
      <c r="H239" s="221">
        <v>8</v>
      </c>
      <c r="I239" s="222"/>
      <c r="J239" s="217"/>
      <c r="K239" s="217"/>
      <c r="L239" s="223"/>
      <c r="M239" s="224"/>
      <c r="N239" s="225"/>
      <c r="O239" s="225"/>
      <c r="P239" s="225"/>
      <c r="Q239" s="225"/>
      <c r="R239" s="225"/>
      <c r="S239" s="225"/>
      <c r="T239" s="226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T239" s="227" t="s">
        <v>128</v>
      </c>
      <c r="AU239" s="227" t="s">
        <v>79</v>
      </c>
      <c r="AV239" s="13" t="s">
        <v>79</v>
      </c>
      <c r="AW239" s="13" t="s">
        <v>33</v>
      </c>
      <c r="AX239" s="13" t="s">
        <v>72</v>
      </c>
      <c r="AY239" s="227" t="s">
        <v>117</v>
      </c>
    </row>
    <row r="240" spans="1:51" s="14" customFormat="1" ht="12">
      <c r="A240" s="14"/>
      <c r="B240" s="228"/>
      <c r="C240" s="229"/>
      <c r="D240" s="218" t="s">
        <v>128</v>
      </c>
      <c r="E240" s="230" t="s">
        <v>19</v>
      </c>
      <c r="F240" s="231" t="s">
        <v>135</v>
      </c>
      <c r="G240" s="229"/>
      <c r="H240" s="232">
        <v>32</v>
      </c>
      <c r="I240" s="233"/>
      <c r="J240" s="229"/>
      <c r="K240" s="229"/>
      <c r="L240" s="234"/>
      <c r="M240" s="235"/>
      <c r="N240" s="236"/>
      <c r="O240" s="236"/>
      <c r="P240" s="236"/>
      <c r="Q240" s="236"/>
      <c r="R240" s="236"/>
      <c r="S240" s="236"/>
      <c r="T240" s="237"/>
      <c r="U240" s="14"/>
      <c r="V240" s="14"/>
      <c r="W240" s="14"/>
      <c r="X240" s="14"/>
      <c r="Y240" s="14"/>
      <c r="Z240" s="14"/>
      <c r="AA240" s="14"/>
      <c r="AB240" s="14"/>
      <c r="AC240" s="14"/>
      <c r="AD240" s="14"/>
      <c r="AE240" s="14"/>
      <c r="AT240" s="238" t="s">
        <v>128</v>
      </c>
      <c r="AU240" s="238" t="s">
        <v>79</v>
      </c>
      <c r="AV240" s="14" t="s">
        <v>124</v>
      </c>
      <c r="AW240" s="14" t="s">
        <v>33</v>
      </c>
      <c r="AX240" s="14" t="s">
        <v>77</v>
      </c>
      <c r="AY240" s="238" t="s">
        <v>117</v>
      </c>
    </row>
    <row r="241" spans="1:65" s="2" customFormat="1" ht="16.5" customHeight="1">
      <c r="A241" s="39"/>
      <c r="B241" s="40"/>
      <c r="C241" s="249" t="s">
        <v>391</v>
      </c>
      <c r="D241" s="249" t="s">
        <v>200</v>
      </c>
      <c r="E241" s="250" t="s">
        <v>392</v>
      </c>
      <c r="F241" s="251" t="s">
        <v>393</v>
      </c>
      <c r="G241" s="252" t="s">
        <v>170</v>
      </c>
      <c r="H241" s="253">
        <v>0.01</v>
      </c>
      <c r="I241" s="254"/>
      <c r="J241" s="255">
        <f>ROUND(I241*H241,2)</f>
        <v>0</v>
      </c>
      <c r="K241" s="251" t="s">
        <v>123</v>
      </c>
      <c r="L241" s="256"/>
      <c r="M241" s="257" t="s">
        <v>19</v>
      </c>
      <c r="N241" s="258" t="s">
        <v>43</v>
      </c>
      <c r="O241" s="85"/>
      <c r="P241" s="207">
        <f>O241*H241</f>
        <v>0</v>
      </c>
      <c r="Q241" s="207">
        <v>1</v>
      </c>
      <c r="R241" s="207">
        <f>Q241*H241</f>
        <v>0.01</v>
      </c>
      <c r="S241" s="207">
        <v>0</v>
      </c>
      <c r="T241" s="208">
        <f>S241*H241</f>
        <v>0</v>
      </c>
      <c r="U241" s="39"/>
      <c r="V241" s="39"/>
      <c r="W241" s="39"/>
      <c r="X241" s="39"/>
      <c r="Y241" s="39"/>
      <c r="Z241" s="39"/>
      <c r="AA241" s="39"/>
      <c r="AB241" s="39"/>
      <c r="AC241" s="39"/>
      <c r="AD241" s="39"/>
      <c r="AE241" s="39"/>
      <c r="AR241" s="209" t="s">
        <v>315</v>
      </c>
      <c r="AT241" s="209" t="s">
        <v>200</v>
      </c>
      <c r="AU241" s="209" t="s">
        <v>79</v>
      </c>
      <c r="AY241" s="18" t="s">
        <v>117</v>
      </c>
      <c r="BE241" s="210">
        <f>IF(N241="základní",J241,0)</f>
        <v>0</v>
      </c>
      <c r="BF241" s="210">
        <f>IF(N241="snížená",J241,0)</f>
        <v>0</v>
      </c>
      <c r="BG241" s="210">
        <f>IF(N241="zákl. přenesená",J241,0)</f>
        <v>0</v>
      </c>
      <c r="BH241" s="210">
        <f>IF(N241="sníž. přenesená",J241,0)</f>
        <v>0</v>
      </c>
      <c r="BI241" s="210">
        <f>IF(N241="nulová",J241,0)</f>
        <v>0</v>
      </c>
      <c r="BJ241" s="18" t="s">
        <v>77</v>
      </c>
      <c r="BK241" s="210">
        <f>ROUND(I241*H241,2)</f>
        <v>0</v>
      </c>
      <c r="BL241" s="18" t="s">
        <v>218</v>
      </c>
      <c r="BM241" s="209" t="s">
        <v>394</v>
      </c>
    </row>
    <row r="242" spans="1:51" s="13" customFormat="1" ht="12">
      <c r="A242" s="13"/>
      <c r="B242" s="216"/>
      <c r="C242" s="217"/>
      <c r="D242" s="218" t="s">
        <v>128</v>
      </c>
      <c r="E242" s="217"/>
      <c r="F242" s="220" t="s">
        <v>395</v>
      </c>
      <c r="G242" s="217"/>
      <c r="H242" s="221">
        <v>0.01</v>
      </c>
      <c r="I242" s="222"/>
      <c r="J242" s="217"/>
      <c r="K242" s="217"/>
      <c r="L242" s="223"/>
      <c r="M242" s="224"/>
      <c r="N242" s="225"/>
      <c r="O242" s="225"/>
      <c r="P242" s="225"/>
      <c r="Q242" s="225"/>
      <c r="R242" s="225"/>
      <c r="S242" s="225"/>
      <c r="T242" s="226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T242" s="227" t="s">
        <v>128</v>
      </c>
      <c r="AU242" s="227" t="s">
        <v>79</v>
      </c>
      <c r="AV242" s="13" t="s">
        <v>79</v>
      </c>
      <c r="AW242" s="13" t="s">
        <v>4</v>
      </c>
      <c r="AX242" s="13" t="s">
        <v>77</v>
      </c>
      <c r="AY242" s="227" t="s">
        <v>117</v>
      </c>
    </row>
    <row r="243" spans="1:65" s="2" customFormat="1" ht="33" customHeight="1">
      <c r="A243" s="39"/>
      <c r="B243" s="40"/>
      <c r="C243" s="198" t="s">
        <v>396</v>
      </c>
      <c r="D243" s="198" t="s">
        <v>119</v>
      </c>
      <c r="E243" s="199" t="s">
        <v>397</v>
      </c>
      <c r="F243" s="200" t="s">
        <v>398</v>
      </c>
      <c r="G243" s="201" t="s">
        <v>221</v>
      </c>
      <c r="H243" s="202">
        <v>8.1</v>
      </c>
      <c r="I243" s="203"/>
      <c r="J243" s="204">
        <f>ROUND(I243*H243,2)</f>
        <v>0</v>
      </c>
      <c r="K243" s="200" t="s">
        <v>123</v>
      </c>
      <c r="L243" s="45"/>
      <c r="M243" s="205" t="s">
        <v>19</v>
      </c>
      <c r="N243" s="206" t="s">
        <v>43</v>
      </c>
      <c r="O243" s="85"/>
      <c r="P243" s="207">
        <f>O243*H243</f>
        <v>0</v>
      </c>
      <c r="Q243" s="207">
        <v>0</v>
      </c>
      <c r="R243" s="207">
        <f>Q243*H243</f>
        <v>0</v>
      </c>
      <c r="S243" s="207">
        <v>0</v>
      </c>
      <c r="T243" s="208">
        <f>S243*H243</f>
        <v>0</v>
      </c>
      <c r="U243" s="39"/>
      <c r="V243" s="39"/>
      <c r="W243" s="39"/>
      <c r="X243" s="39"/>
      <c r="Y243" s="39"/>
      <c r="Z243" s="39"/>
      <c r="AA243" s="39"/>
      <c r="AB243" s="39"/>
      <c r="AC243" s="39"/>
      <c r="AD243" s="39"/>
      <c r="AE243" s="39"/>
      <c r="AR243" s="209" t="s">
        <v>218</v>
      </c>
      <c r="AT243" s="209" t="s">
        <v>119</v>
      </c>
      <c r="AU243" s="209" t="s">
        <v>79</v>
      </c>
      <c r="AY243" s="18" t="s">
        <v>117</v>
      </c>
      <c r="BE243" s="210">
        <f>IF(N243="základní",J243,0)</f>
        <v>0</v>
      </c>
      <c r="BF243" s="210">
        <f>IF(N243="snížená",J243,0)</f>
        <v>0</v>
      </c>
      <c r="BG243" s="210">
        <f>IF(N243="zákl. přenesená",J243,0)</f>
        <v>0</v>
      </c>
      <c r="BH243" s="210">
        <f>IF(N243="sníž. přenesená",J243,0)</f>
        <v>0</v>
      </c>
      <c r="BI243" s="210">
        <f>IF(N243="nulová",J243,0)</f>
        <v>0</v>
      </c>
      <c r="BJ243" s="18" t="s">
        <v>77</v>
      </c>
      <c r="BK243" s="210">
        <f>ROUND(I243*H243,2)</f>
        <v>0</v>
      </c>
      <c r="BL243" s="18" t="s">
        <v>218</v>
      </c>
      <c r="BM243" s="209" t="s">
        <v>399</v>
      </c>
    </row>
    <row r="244" spans="1:47" s="2" customFormat="1" ht="12">
      <c r="A244" s="39"/>
      <c r="B244" s="40"/>
      <c r="C244" s="41"/>
      <c r="D244" s="211" t="s">
        <v>126</v>
      </c>
      <c r="E244" s="41"/>
      <c r="F244" s="212" t="s">
        <v>400</v>
      </c>
      <c r="G244" s="41"/>
      <c r="H244" s="41"/>
      <c r="I244" s="213"/>
      <c r="J244" s="41"/>
      <c r="K244" s="41"/>
      <c r="L244" s="45"/>
      <c r="M244" s="214"/>
      <c r="N244" s="215"/>
      <c r="O244" s="85"/>
      <c r="P244" s="85"/>
      <c r="Q244" s="85"/>
      <c r="R244" s="85"/>
      <c r="S244" s="85"/>
      <c r="T244" s="86"/>
      <c r="U244" s="39"/>
      <c r="V244" s="39"/>
      <c r="W244" s="39"/>
      <c r="X244" s="39"/>
      <c r="Y244" s="39"/>
      <c r="Z244" s="39"/>
      <c r="AA244" s="39"/>
      <c r="AB244" s="39"/>
      <c r="AC244" s="39"/>
      <c r="AD244" s="39"/>
      <c r="AE244" s="39"/>
      <c r="AT244" s="18" t="s">
        <v>126</v>
      </c>
      <c r="AU244" s="18" t="s">
        <v>79</v>
      </c>
    </row>
    <row r="245" spans="1:51" s="13" customFormat="1" ht="12">
      <c r="A245" s="13"/>
      <c r="B245" s="216"/>
      <c r="C245" s="217"/>
      <c r="D245" s="218" t="s">
        <v>128</v>
      </c>
      <c r="E245" s="219" t="s">
        <v>19</v>
      </c>
      <c r="F245" s="220" t="s">
        <v>401</v>
      </c>
      <c r="G245" s="217"/>
      <c r="H245" s="221">
        <v>5.4</v>
      </c>
      <c r="I245" s="222"/>
      <c r="J245" s="217"/>
      <c r="K245" s="217"/>
      <c r="L245" s="223"/>
      <c r="M245" s="224"/>
      <c r="N245" s="225"/>
      <c r="O245" s="225"/>
      <c r="P245" s="225"/>
      <c r="Q245" s="225"/>
      <c r="R245" s="225"/>
      <c r="S245" s="225"/>
      <c r="T245" s="226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T245" s="227" t="s">
        <v>128</v>
      </c>
      <c r="AU245" s="227" t="s">
        <v>79</v>
      </c>
      <c r="AV245" s="13" t="s">
        <v>79</v>
      </c>
      <c r="AW245" s="13" t="s">
        <v>33</v>
      </c>
      <c r="AX245" s="13" t="s">
        <v>72</v>
      </c>
      <c r="AY245" s="227" t="s">
        <v>117</v>
      </c>
    </row>
    <row r="246" spans="1:51" s="13" customFormat="1" ht="12">
      <c r="A246" s="13"/>
      <c r="B246" s="216"/>
      <c r="C246" s="217"/>
      <c r="D246" s="218" t="s">
        <v>128</v>
      </c>
      <c r="E246" s="219" t="s">
        <v>19</v>
      </c>
      <c r="F246" s="220" t="s">
        <v>402</v>
      </c>
      <c r="G246" s="217"/>
      <c r="H246" s="221">
        <v>2.7</v>
      </c>
      <c r="I246" s="222"/>
      <c r="J246" s="217"/>
      <c r="K246" s="217"/>
      <c r="L246" s="223"/>
      <c r="M246" s="224"/>
      <c r="N246" s="225"/>
      <c r="O246" s="225"/>
      <c r="P246" s="225"/>
      <c r="Q246" s="225"/>
      <c r="R246" s="225"/>
      <c r="S246" s="225"/>
      <c r="T246" s="226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T246" s="227" t="s">
        <v>128</v>
      </c>
      <c r="AU246" s="227" t="s">
        <v>79</v>
      </c>
      <c r="AV246" s="13" t="s">
        <v>79</v>
      </c>
      <c r="AW246" s="13" t="s">
        <v>33</v>
      </c>
      <c r="AX246" s="13" t="s">
        <v>72</v>
      </c>
      <c r="AY246" s="227" t="s">
        <v>117</v>
      </c>
    </row>
    <row r="247" spans="1:51" s="14" customFormat="1" ht="12">
      <c r="A247" s="14"/>
      <c r="B247" s="228"/>
      <c r="C247" s="229"/>
      <c r="D247" s="218" t="s">
        <v>128</v>
      </c>
      <c r="E247" s="230" t="s">
        <v>19</v>
      </c>
      <c r="F247" s="231" t="s">
        <v>135</v>
      </c>
      <c r="G247" s="229"/>
      <c r="H247" s="232">
        <v>8.1</v>
      </c>
      <c r="I247" s="233"/>
      <c r="J247" s="229"/>
      <c r="K247" s="229"/>
      <c r="L247" s="234"/>
      <c r="M247" s="235"/>
      <c r="N247" s="236"/>
      <c r="O247" s="236"/>
      <c r="P247" s="236"/>
      <c r="Q247" s="236"/>
      <c r="R247" s="236"/>
      <c r="S247" s="236"/>
      <c r="T247" s="237"/>
      <c r="U247" s="14"/>
      <c r="V247" s="14"/>
      <c r="W247" s="14"/>
      <c r="X247" s="14"/>
      <c r="Y247" s="14"/>
      <c r="Z247" s="14"/>
      <c r="AA247" s="14"/>
      <c r="AB247" s="14"/>
      <c r="AC247" s="14"/>
      <c r="AD247" s="14"/>
      <c r="AE247" s="14"/>
      <c r="AT247" s="238" t="s">
        <v>128</v>
      </c>
      <c r="AU247" s="238" t="s">
        <v>79</v>
      </c>
      <c r="AV247" s="14" t="s">
        <v>124</v>
      </c>
      <c r="AW247" s="14" t="s">
        <v>33</v>
      </c>
      <c r="AX247" s="14" t="s">
        <v>77</v>
      </c>
      <c r="AY247" s="238" t="s">
        <v>117</v>
      </c>
    </row>
    <row r="248" spans="1:65" s="2" customFormat="1" ht="16.5" customHeight="1">
      <c r="A248" s="39"/>
      <c r="B248" s="40"/>
      <c r="C248" s="249" t="s">
        <v>403</v>
      </c>
      <c r="D248" s="249" t="s">
        <v>200</v>
      </c>
      <c r="E248" s="250" t="s">
        <v>392</v>
      </c>
      <c r="F248" s="251" t="s">
        <v>393</v>
      </c>
      <c r="G248" s="252" t="s">
        <v>170</v>
      </c>
      <c r="H248" s="253">
        <v>0.003</v>
      </c>
      <c r="I248" s="254"/>
      <c r="J248" s="255">
        <f>ROUND(I248*H248,2)</f>
        <v>0</v>
      </c>
      <c r="K248" s="251" t="s">
        <v>123</v>
      </c>
      <c r="L248" s="256"/>
      <c r="M248" s="257" t="s">
        <v>19</v>
      </c>
      <c r="N248" s="258" t="s">
        <v>43</v>
      </c>
      <c r="O248" s="85"/>
      <c r="P248" s="207">
        <f>O248*H248</f>
        <v>0</v>
      </c>
      <c r="Q248" s="207">
        <v>1</v>
      </c>
      <c r="R248" s="207">
        <f>Q248*H248</f>
        <v>0.003</v>
      </c>
      <c r="S248" s="207">
        <v>0</v>
      </c>
      <c r="T248" s="208">
        <f>S248*H248</f>
        <v>0</v>
      </c>
      <c r="U248" s="39"/>
      <c r="V248" s="39"/>
      <c r="W248" s="39"/>
      <c r="X248" s="39"/>
      <c r="Y248" s="39"/>
      <c r="Z248" s="39"/>
      <c r="AA248" s="39"/>
      <c r="AB248" s="39"/>
      <c r="AC248" s="39"/>
      <c r="AD248" s="39"/>
      <c r="AE248" s="39"/>
      <c r="AR248" s="209" t="s">
        <v>315</v>
      </c>
      <c r="AT248" s="209" t="s">
        <v>200</v>
      </c>
      <c r="AU248" s="209" t="s">
        <v>79</v>
      </c>
      <c r="AY248" s="18" t="s">
        <v>117</v>
      </c>
      <c r="BE248" s="210">
        <f>IF(N248="základní",J248,0)</f>
        <v>0</v>
      </c>
      <c r="BF248" s="210">
        <f>IF(N248="snížená",J248,0)</f>
        <v>0</v>
      </c>
      <c r="BG248" s="210">
        <f>IF(N248="zákl. přenesená",J248,0)</f>
        <v>0</v>
      </c>
      <c r="BH248" s="210">
        <f>IF(N248="sníž. přenesená",J248,0)</f>
        <v>0</v>
      </c>
      <c r="BI248" s="210">
        <f>IF(N248="nulová",J248,0)</f>
        <v>0</v>
      </c>
      <c r="BJ248" s="18" t="s">
        <v>77</v>
      </c>
      <c r="BK248" s="210">
        <f>ROUND(I248*H248,2)</f>
        <v>0</v>
      </c>
      <c r="BL248" s="18" t="s">
        <v>218</v>
      </c>
      <c r="BM248" s="209" t="s">
        <v>404</v>
      </c>
    </row>
    <row r="249" spans="1:51" s="13" customFormat="1" ht="12">
      <c r="A249" s="13"/>
      <c r="B249" s="216"/>
      <c r="C249" s="217"/>
      <c r="D249" s="218" t="s">
        <v>128</v>
      </c>
      <c r="E249" s="217"/>
      <c r="F249" s="220" t="s">
        <v>405</v>
      </c>
      <c r="G249" s="217"/>
      <c r="H249" s="221">
        <v>0.003</v>
      </c>
      <c r="I249" s="222"/>
      <c r="J249" s="217"/>
      <c r="K249" s="217"/>
      <c r="L249" s="223"/>
      <c r="M249" s="224"/>
      <c r="N249" s="225"/>
      <c r="O249" s="225"/>
      <c r="P249" s="225"/>
      <c r="Q249" s="225"/>
      <c r="R249" s="225"/>
      <c r="S249" s="225"/>
      <c r="T249" s="226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T249" s="227" t="s">
        <v>128</v>
      </c>
      <c r="AU249" s="227" t="s">
        <v>79</v>
      </c>
      <c r="AV249" s="13" t="s">
        <v>79</v>
      </c>
      <c r="AW249" s="13" t="s">
        <v>4</v>
      </c>
      <c r="AX249" s="13" t="s">
        <v>77</v>
      </c>
      <c r="AY249" s="227" t="s">
        <v>117</v>
      </c>
    </row>
    <row r="250" spans="1:65" s="2" customFormat="1" ht="24.15" customHeight="1">
      <c r="A250" s="39"/>
      <c r="B250" s="40"/>
      <c r="C250" s="198" t="s">
        <v>406</v>
      </c>
      <c r="D250" s="198" t="s">
        <v>119</v>
      </c>
      <c r="E250" s="199" t="s">
        <v>407</v>
      </c>
      <c r="F250" s="200" t="s">
        <v>408</v>
      </c>
      <c r="G250" s="201" t="s">
        <v>221</v>
      </c>
      <c r="H250" s="202">
        <v>40</v>
      </c>
      <c r="I250" s="203"/>
      <c r="J250" s="204">
        <f>ROUND(I250*H250,2)</f>
        <v>0</v>
      </c>
      <c r="K250" s="200" t="s">
        <v>123</v>
      </c>
      <c r="L250" s="45"/>
      <c r="M250" s="205" t="s">
        <v>19</v>
      </c>
      <c r="N250" s="206" t="s">
        <v>43</v>
      </c>
      <c r="O250" s="85"/>
      <c r="P250" s="207">
        <f>O250*H250</f>
        <v>0</v>
      </c>
      <c r="Q250" s="207">
        <v>0.0004</v>
      </c>
      <c r="R250" s="207">
        <f>Q250*H250</f>
        <v>0.016</v>
      </c>
      <c r="S250" s="207">
        <v>0</v>
      </c>
      <c r="T250" s="208">
        <f>S250*H250</f>
        <v>0</v>
      </c>
      <c r="U250" s="39"/>
      <c r="V250" s="39"/>
      <c r="W250" s="39"/>
      <c r="X250" s="39"/>
      <c r="Y250" s="39"/>
      <c r="Z250" s="39"/>
      <c r="AA250" s="39"/>
      <c r="AB250" s="39"/>
      <c r="AC250" s="39"/>
      <c r="AD250" s="39"/>
      <c r="AE250" s="39"/>
      <c r="AR250" s="209" t="s">
        <v>218</v>
      </c>
      <c r="AT250" s="209" t="s">
        <v>119</v>
      </c>
      <c r="AU250" s="209" t="s">
        <v>79</v>
      </c>
      <c r="AY250" s="18" t="s">
        <v>117</v>
      </c>
      <c r="BE250" s="210">
        <f>IF(N250="základní",J250,0)</f>
        <v>0</v>
      </c>
      <c r="BF250" s="210">
        <f>IF(N250="snížená",J250,0)</f>
        <v>0</v>
      </c>
      <c r="BG250" s="210">
        <f>IF(N250="zákl. přenesená",J250,0)</f>
        <v>0</v>
      </c>
      <c r="BH250" s="210">
        <f>IF(N250="sníž. přenesená",J250,0)</f>
        <v>0</v>
      </c>
      <c r="BI250" s="210">
        <f>IF(N250="nulová",J250,0)</f>
        <v>0</v>
      </c>
      <c r="BJ250" s="18" t="s">
        <v>77</v>
      </c>
      <c r="BK250" s="210">
        <f>ROUND(I250*H250,2)</f>
        <v>0</v>
      </c>
      <c r="BL250" s="18" t="s">
        <v>218</v>
      </c>
      <c r="BM250" s="209" t="s">
        <v>409</v>
      </c>
    </row>
    <row r="251" spans="1:47" s="2" customFormat="1" ht="12">
      <c r="A251" s="39"/>
      <c r="B251" s="40"/>
      <c r="C251" s="41"/>
      <c r="D251" s="211" t="s">
        <v>126</v>
      </c>
      <c r="E251" s="41"/>
      <c r="F251" s="212" t="s">
        <v>410</v>
      </c>
      <c r="G251" s="41"/>
      <c r="H251" s="41"/>
      <c r="I251" s="213"/>
      <c r="J251" s="41"/>
      <c r="K251" s="41"/>
      <c r="L251" s="45"/>
      <c r="M251" s="214"/>
      <c r="N251" s="215"/>
      <c r="O251" s="85"/>
      <c r="P251" s="85"/>
      <c r="Q251" s="85"/>
      <c r="R251" s="85"/>
      <c r="S251" s="85"/>
      <c r="T251" s="86"/>
      <c r="U251" s="39"/>
      <c r="V251" s="39"/>
      <c r="W251" s="39"/>
      <c r="X251" s="39"/>
      <c r="Y251" s="39"/>
      <c r="Z251" s="39"/>
      <c r="AA251" s="39"/>
      <c r="AB251" s="39"/>
      <c r="AC251" s="39"/>
      <c r="AD251" s="39"/>
      <c r="AE251" s="39"/>
      <c r="AT251" s="18" t="s">
        <v>126</v>
      </c>
      <c r="AU251" s="18" t="s">
        <v>79</v>
      </c>
    </row>
    <row r="252" spans="1:51" s="13" customFormat="1" ht="12">
      <c r="A252" s="13"/>
      <c r="B252" s="216"/>
      <c r="C252" s="217"/>
      <c r="D252" s="218" t="s">
        <v>128</v>
      </c>
      <c r="E252" s="219" t="s">
        <v>19</v>
      </c>
      <c r="F252" s="220" t="s">
        <v>389</v>
      </c>
      <c r="G252" s="217"/>
      <c r="H252" s="221">
        <v>24</v>
      </c>
      <c r="I252" s="222"/>
      <c r="J252" s="217"/>
      <c r="K252" s="217"/>
      <c r="L252" s="223"/>
      <c r="M252" s="224"/>
      <c r="N252" s="225"/>
      <c r="O252" s="225"/>
      <c r="P252" s="225"/>
      <c r="Q252" s="225"/>
      <c r="R252" s="225"/>
      <c r="S252" s="225"/>
      <c r="T252" s="226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T252" s="227" t="s">
        <v>128</v>
      </c>
      <c r="AU252" s="227" t="s">
        <v>79</v>
      </c>
      <c r="AV252" s="13" t="s">
        <v>79</v>
      </c>
      <c r="AW252" s="13" t="s">
        <v>33</v>
      </c>
      <c r="AX252" s="13" t="s">
        <v>72</v>
      </c>
      <c r="AY252" s="227" t="s">
        <v>117</v>
      </c>
    </row>
    <row r="253" spans="1:51" s="13" customFormat="1" ht="12">
      <c r="A253" s="13"/>
      <c r="B253" s="216"/>
      <c r="C253" s="217"/>
      <c r="D253" s="218" t="s">
        <v>128</v>
      </c>
      <c r="E253" s="219" t="s">
        <v>19</v>
      </c>
      <c r="F253" s="220" t="s">
        <v>411</v>
      </c>
      <c r="G253" s="217"/>
      <c r="H253" s="221">
        <v>16</v>
      </c>
      <c r="I253" s="222"/>
      <c r="J253" s="217"/>
      <c r="K253" s="217"/>
      <c r="L253" s="223"/>
      <c r="M253" s="224"/>
      <c r="N253" s="225"/>
      <c r="O253" s="225"/>
      <c r="P253" s="225"/>
      <c r="Q253" s="225"/>
      <c r="R253" s="225"/>
      <c r="S253" s="225"/>
      <c r="T253" s="226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T253" s="227" t="s">
        <v>128</v>
      </c>
      <c r="AU253" s="227" t="s">
        <v>79</v>
      </c>
      <c r="AV253" s="13" t="s">
        <v>79</v>
      </c>
      <c r="AW253" s="13" t="s">
        <v>33</v>
      </c>
      <c r="AX253" s="13" t="s">
        <v>72</v>
      </c>
      <c r="AY253" s="227" t="s">
        <v>117</v>
      </c>
    </row>
    <row r="254" spans="1:51" s="14" customFormat="1" ht="12">
      <c r="A254" s="14"/>
      <c r="B254" s="228"/>
      <c r="C254" s="229"/>
      <c r="D254" s="218" t="s">
        <v>128</v>
      </c>
      <c r="E254" s="230" t="s">
        <v>19</v>
      </c>
      <c r="F254" s="231" t="s">
        <v>135</v>
      </c>
      <c r="G254" s="229"/>
      <c r="H254" s="232">
        <v>40</v>
      </c>
      <c r="I254" s="233"/>
      <c r="J254" s="229"/>
      <c r="K254" s="229"/>
      <c r="L254" s="234"/>
      <c r="M254" s="235"/>
      <c r="N254" s="236"/>
      <c r="O254" s="236"/>
      <c r="P254" s="236"/>
      <c r="Q254" s="236"/>
      <c r="R254" s="236"/>
      <c r="S254" s="236"/>
      <c r="T254" s="237"/>
      <c r="U254" s="14"/>
      <c r="V254" s="14"/>
      <c r="W254" s="14"/>
      <c r="X254" s="14"/>
      <c r="Y254" s="14"/>
      <c r="Z254" s="14"/>
      <c r="AA254" s="14"/>
      <c r="AB254" s="14"/>
      <c r="AC254" s="14"/>
      <c r="AD254" s="14"/>
      <c r="AE254" s="14"/>
      <c r="AT254" s="238" t="s">
        <v>128</v>
      </c>
      <c r="AU254" s="238" t="s">
        <v>79</v>
      </c>
      <c r="AV254" s="14" t="s">
        <v>124</v>
      </c>
      <c r="AW254" s="14" t="s">
        <v>33</v>
      </c>
      <c r="AX254" s="14" t="s">
        <v>77</v>
      </c>
      <c r="AY254" s="238" t="s">
        <v>117</v>
      </c>
    </row>
    <row r="255" spans="1:65" s="2" customFormat="1" ht="37.8" customHeight="1">
      <c r="A255" s="39"/>
      <c r="B255" s="40"/>
      <c r="C255" s="249" t="s">
        <v>412</v>
      </c>
      <c r="D255" s="249" t="s">
        <v>200</v>
      </c>
      <c r="E255" s="250" t="s">
        <v>413</v>
      </c>
      <c r="F255" s="251" t="s">
        <v>414</v>
      </c>
      <c r="G255" s="252" t="s">
        <v>221</v>
      </c>
      <c r="H255" s="253">
        <v>46.62</v>
      </c>
      <c r="I255" s="254"/>
      <c r="J255" s="255">
        <f>ROUND(I255*H255,2)</f>
        <v>0</v>
      </c>
      <c r="K255" s="251" t="s">
        <v>123</v>
      </c>
      <c r="L255" s="256"/>
      <c r="M255" s="257" t="s">
        <v>19</v>
      </c>
      <c r="N255" s="258" t="s">
        <v>43</v>
      </c>
      <c r="O255" s="85"/>
      <c r="P255" s="207">
        <f>O255*H255</f>
        <v>0</v>
      </c>
      <c r="Q255" s="207">
        <v>0.0045</v>
      </c>
      <c r="R255" s="207">
        <f>Q255*H255</f>
        <v>0.20978999999999998</v>
      </c>
      <c r="S255" s="207">
        <v>0</v>
      </c>
      <c r="T255" s="208">
        <f>S255*H255</f>
        <v>0</v>
      </c>
      <c r="U255" s="39"/>
      <c r="V255" s="39"/>
      <c r="W255" s="39"/>
      <c r="X255" s="39"/>
      <c r="Y255" s="39"/>
      <c r="Z255" s="39"/>
      <c r="AA255" s="39"/>
      <c r="AB255" s="39"/>
      <c r="AC255" s="39"/>
      <c r="AD255" s="39"/>
      <c r="AE255" s="39"/>
      <c r="AR255" s="209" t="s">
        <v>315</v>
      </c>
      <c r="AT255" s="209" t="s">
        <v>200</v>
      </c>
      <c r="AU255" s="209" t="s">
        <v>79</v>
      </c>
      <c r="AY255" s="18" t="s">
        <v>117</v>
      </c>
      <c r="BE255" s="210">
        <f>IF(N255="základní",J255,0)</f>
        <v>0</v>
      </c>
      <c r="BF255" s="210">
        <f>IF(N255="snížená",J255,0)</f>
        <v>0</v>
      </c>
      <c r="BG255" s="210">
        <f>IF(N255="zákl. přenesená",J255,0)</f>
        <v>0</v>
      </c>
      <c r="BH255" s="210">
        <f>IF(N255="sníž. přenesená",J255,0)</f>
        <v>0</v>
      </c>
      <c r="BI255" s="210">
        <f>IF(N255="nulová",J255,0)</f>
        <v>0</v>
      </c>
      <c r="BJ255" s="18" t="s">
        <v>77</v>
      </c>
      <c r="BK255" s="210">
        <f>ROUND(I255*H255,2)</f>
        <v>0</v>
      </c>
      <c r="BL255" s="18" t="s">
        <v>218</v>
      </c>
      <c r="BM255" s="209" t="s">
        <v>415</v>
      </c>
    </row>
    <row r="256" spans="1:51" s="13" customFormat="1" ht="12">
      <c r="A256" s="13"/>
      <c r="B256" s="216"/>
      <c r="C256" s="217"/>
      <c r="D256" s="218" t="s">
        <v>128</v>
      </c>
      <c r="E256" s="217"/>
      <c r="F256" s="220" t="s">
        <v>416</v>
      </c>
      <c r="G256" s="217"/>
      <c r="H256" s="221">
        <v>46.62</v>
      </c>
      <c r="I256" s="222"/>
      <c r="J256" s="217"/>
      <c r="K256" s="217"/>
      <c r="L256" s="223"/>
      <c r="M256" s="224"/>
      <c r="N256" s="225"/>
      <c r="O256" s="225"/>
      <c r="P256" s="225"/>
      <c r="Q256" s="225"/>
      <c r="R256" s="225"/>
      <c r="S256" s="225"/>
      <c r="T256" s="226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T256" s="227" t="s">
        <v>128</v>
      </c>
      <c r="AU256" s="227" t="s">
        <v>79</v>
      </c>
      <c r="AV256" s="13" t="s">
        <v>79</v>
      </c>
      <c r="AW256" s="13" t="s">
        <v>4</v>
      </c>
      <c r="AX256" s="13" t="s">
        <v>77</v>
      </c>
      <c r="AY256" s="227" t="s">
        <v>117</v>
      </c>
    </row>
    <row r="257" spans="1:65" s="2" customFormat="1" ht="24.15" customHeight="1">
      <c r="A257" s="39"/>
      <c r="B257" s="40"/>
      <c r="C257" s="198" t="s">
        <v>417</v>
      </c>
      <c r="D257" s="198" t="s">
        <v>119</v>
      </c>
      <c r="E257" s="199" t="s">
        <v>418</v>
      </c>
      <c r="F257" s="200" t="s">
        <v>419</v>
      </c>
      <c r="G257" s="201" t="s">
        <v>221</v>
      </c>
      <c r="H257" s="202">
        <v>10.8</v>
      </c>
      <c r="I257" s="203"/>
      <c r="J257" s="204">
        <f>ROUND(I257*H257,2)</f>
        <v>0</v>
      </c>
      <c r="K257" s="200" t="s">
        <v>123</v>
      </c>
      <c r="L257" s="45"/>
      <c r="M257" s="205" t="s">
        <v>19</v>
      </c>
      <c r="N257" s="206" t="s">
        <v>43</v>
      </c>
      <c r="O257" s="85"/>
      <c r="P257" s="207">
        <f>O257*H257</f>
        <v>0</v>
      </c>
      <c r="Q257" s="207">
        <v>0.0004</v>
      </c>
      <c r="R257" s="207">
        <f>Q257*H257</f>
        <v>0.004320000000000001</v>
      </c>
      <c r="S257" s="207">
        <v>0</v>
      </c>
      <c r="T257" s="208">
        <f>S257*H257</f>
        <v>0</v>
      </c>
      <c r="U257" s="39"/>
      <c r="V257" s="39"/>
      <c r="W257" s="39"/>
      <c r="X257" s="39"/>
      <c r="Y257" s="39"/>
      <c r="Z257" s="39"/>
      <c r="AA257" s="39"/>
      <c r="AB257" s="39"/>
      <c r="AC257" s="39"/>
      <c r="AD257" s="39"/>
      <c r="AE257" s="39"/>
      <c r="AR257" s="209" t="s">
        <v>218</v>
      </c>
      <c r="AT257" s="209" t="s">
        <v>119</v>
      </c>
      <c r="AU257" s="209" t="s">
        <v>79</v>
      </c>
      <c r="AY257" s="18" t="s">
        <v>117</v>
      </c>
      <c r="BE257" s="210">
        <f>IF(N257="základní",J257,0)</f>
        <v>0</v>
      </c>
      <c r="BF257" s="210">
        <f>IF(N257="snížená",J257,0)</f>
        <v>0</v>
      </c>
      <c r="BG257" s="210">
        <f>IF(N257="zákl. přenesená",J257,0)</f>
        <v>0</v>
      </c>
      <c r="BH257" s="210">
        <f>IF(N257="sníž. přenesená",J257,0)</f>
        <v>0</v>
      </c>
      <c r="BI257" s="210">
        <f>IF(N257="nulová",J257,0)</f>
        <v>0</v>
      </c>
      <c r="BJ257" s="18" t="s">
        <v>77</v>
      </c>
      <c r="BK257" s="210">
        <f>ROUND(I257*H257,2)</f>
        <v>0</v>
      </c>
      <c r="BL257" s="18" t="s">
        <v>218</v>
      </c>
      <c r="BM257" s="209" t="s">
        <v>420</v>
      </c>
    </row>
    <row r="258" spans="1:47" s="2" customFormat="1" ht="12">
      <c r="A258" s="39"/>
      <c r="B258" s="40"/>
      <c r="C258" s="41"/>
      <c r="D258" s="211" t="s">
        <v>126</v>
      </c>
      <c r="E258" s="41"/>
      <c r="F258" s="212" t="s">
        <v>421</v>
      </c>
      <c r="G258" s="41"/>
      <c r="H258" s="41"/>
      <c r="I258" s="213"/>
      <c r="J258" s="41"/>
      <c r="K258" s="41"/>
      <c r="L258" s="45"/>
      <c r="M258" s="214"/>
      <c r="N258" s="215"/>
      <c r="O258" s="85"/>
      <c r="P258" s="85"/>
      <c r="Q258" s="85"/>
      <c r="R258" s="85"/>
      <c r="S258" s="85"/>
      <c r="T258" s="86"/>
      <c r="U258" s="39"/>
      <c r="V258" s="39"/>
      <c r="W258" s="39"/>
      <c r="X258" s="39"/>
      <c r="Y258" s="39"/>
      <c r="Z258" s="39"/>
      <c r="AA258" s="39"/>
      <c r="AB258" s="39"/>
      <c r="AC258" s="39"/>
      <c r="AD258" s="39"/>
      <c r="AE258" s="39"/>
      <c r="AT258" s="18" t="s">
        <v>126</v>
      </c>
      <c r="AU258" s="18" t="s">
        <v>79</v>
      </c>
    </row>
    <row r="259" spans="1:51" s="13" customFormat="1" ht="12">
      <c r="A259" s="13"/>
      <c r="B259" s="216"/>
      <c r="C259" s="217"/>
      <c r="D259" s="218" t="s">
        <v>128</v>
      </c>
      <c r="E259" s="219" t="s">
        <v>19</v>
      </c>
      <c r="F259" s="220" t="s">
        <v>401</v>
      </c>
      <c r="G259" s="217"/>
      <c r="H259" s="221">
        <v>5.4</v>
      </c>
      <c r="I259" s="222"/>
      <c r="J259" s="217"/>
      <c r="K259" s="217"/>
      <c r="L259" s="223"/>
      <c r="M259" s="224"/>
      <c r="N259" s="225"/>
      <c r="O259" s="225"/>
      <c r="P259" s="225"/>
      <c r="Q259" s="225"/>
      <c r="R259" s="225"/>
      <c r="S259" s="225"/>
      <c r="T259" s="226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T259" s="227" t="s">
        <v>128</v>
      </c>
      <c r="AU259" s="227" t="s">
        <v>79</v>
      </c>
      <c r="AV259" s="13" t="s">
        <v>79</v>
      </c>
      <c r="AW259" s="13" t="s">
        <v>33</v>
      </c>
      <c r="AX259" s="13" t="s">
        <v>72</v>
      </c>
      <c r="AY259" s="227" t="s">
        <v>117</v>
      </c>
    </row>
    <row r="260" spans="1:51" s="13" customFormat="1" ht="12">
      <c r="A260" s="13"/>
      <c r="B260" s="216"/>
      <c r="C260" s="217"/>
      <c r="D260" s="218" t="s">
        <v>128</v>
      </c>
      <c r="E260" s="219" t="s">
        <v>19</v>
      </c>
      <c r="F260" s="220" t="s">
        <v>422</v>
      </c>
      <c r="G260" s="217"/>
      <c r="H260" s="221">
        <v>5.4</v>
      </c>
      <c r="I260" s="222"/>
      <c r="J260" s="217"/>
      <c r="K260" s="217"/>
      <c r="L260" s="223"/>
      <c r="M260" s="224"/>
      <c r="N260" s="225"/>
      <c r="O260" s="225"/>
      <c r="P260" s="225"/>
      <c r="Q260" s="225"/>
      <c r="R260" s="225"/>
      <c r="S260" s="225"/>
      <c r="T260" s="226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  <c r="AT260" s="227" t="s">
        <v>128</v>
      </c>
      <c r="AU260" s="227" t="s">
        <v>79</v>
      </c>
      <c r="AV260" s="13" t="s">
        <v>79</v>
      </c>
      <c r="AW260" s="13" t="s">
        <v>33</v>
      </c>
      <c r="AX260" s="13" t="s">
        <v>72</v>
      </c>
      <c r="AY260" s="227" t="s">
        <v>117</v>
      </c>
    </row>
    <row r="261" spans="1:51" s="14" customFormat="1" ht="12">
      <c r="A261" s="14"/>
      <c r="B261" s="228"/>
      <c r="C261" s="229"/>
      <c r="D261" s="218" t="s">
        <v>128</v>
      </c>
      <c r="E261" s="230" t="s">
        <v>19</v>
      </c>
      <c r="F261" s="231" t="s">
        <v>135</v>
      </c>
      <c r="G261" s="229"/>
      <c r="H261" s="232">
        <v>10.8</v>
      </c>
      <c r="I261" s="233"/>
      <c r="J261" s="229"/>
      <c r="K261" s="229"/>
      <c r="L261" s="234"/>
      <c r="M261" s="235"/>
      <c r="N261" s="236"/>
      <c r="O261" s="236"/>
      <c r="P261" s="236"/>
      <c r="Q261" s="236"/>
      <c r="R261" s="236"/>
      <c r="S261" s="236"/>
      <c r="T261" s="237"/>
      <c r="U261" s="14"/>
      <c r="V261" s="14"/>
      <c r="W261" s="14"/>
      <c r="X261" s="14"/>
      <c r="Y261" s="14"/>
      <c r="Z261" s="14"/>
      <c r="AA261" s="14"/>
      <c r="AB261" s="14"/>
      <c r="AC261" s="14"/>
      <c r="AD261" s="14"/>
      <c r="AE261" s="14"/>
      <c r="AT261" s="238" t="s">
        <v>128</v>
      </c>
      <c r="AU261" s="238" t="s">
        <v>79</v>
      </c>
      <c r="AV261" s="14" t="s">
        <v>124</v>
      </c>
      <c r="AW261" s="14" t="s">
        <v>33</v>
      </c>
      <c r="AX261" s="14" t="s">
        <v>77</v>
      </c>
      <c r="AY261" s="238" t="s">
        <v>117</v>
      </c>
    </row>
    <row r="262" spans="1:65" s="2" customFormat="1" ht="37.8" customHeight="1">
      <c r="A262" s="39"/>
      <c r="B262" s="40"/>
      <c r="C262" s="249" t="s">
        <v>423</v>
      </c>
      <c r="D262" s="249" t="s">
        <v>200</v>
      </c>
      <c r="E262" s="250" t="s">
        <v>413</v>
      </c>
      <c r="F262" s="251" t="s">
        <v>414</v>
      </c>
      <c r="G262" s="252" t="s">
        <v>221</v>
      </c>
      <c r="H262" s="253">
        <v>13.187</v>
      </c>
      <c r="I262" s="254"/>
      <c r="J262" s="255">
        <f>ROUND(I262*H262,2)</f>
        <v>0</v>
      </c>
      <c r="K262" s="251" t="s">
        <v>123</v>
      </c>
      <c r="L262" s="256"/>
      <c r="M262" s="257" t="s">
        <v>19</v>
      </c>
      <c r="N262" s="258" t="s">
        <v>43</v>
      </c>
      <c r="O262" s="85"/>
      <c r="P262" s="207">
        <f>O262*H262</f>
        <v>0</v>
      </c>
      <c r="Q262" s="207">
        <v>0.0045</v>
      </c>
      <c r="R262" s="207">
        <f>Q262*H262</f>
        <v>0.05934149999999999</v>
      </c>
      <c r="S262" s="207">
        <v>0</v>
      </c>
      <c r="T262" s="208">
        <f>S262*H262</f>
        <v>0</v>
      </c>
      <c r="U262" s="39"/>
      <c r="V262" s="39"/>
      <c r="W262" s="39"/>
      <c r="X262" s="39"/>
      <c r="Y262" s="39"/>
      <c r="Z262" s="39"/>
      <c r="AA262" s="39"/>
      <c r="AB262" s="39"/>
      <c r="AC262" s="39"/>
      <c r="AD262" s="39"/>
      <c r="AE262" s="39"/>
      <c r="AR262" s="209" t="s">
        <v>315</v>
      </c>
      <c r="AT262" s="209" t="s">
        <v>200</v>
      </c>
      <c r="AU262" s="209" t="s">
        <v>79</v>
      </c>
      <c r="AY262" s="18" t="s">
        <v>117</v>
      </c>
      <c r="BE262" s="210">
        <f>IF(N262="základní",J262,0)</f>
        <v>0</v>
      </c>
      <c r="BF262" s="210">
        <f>IF(N262="snížená",J262,0)</f>
        <v>0</v>
      </c>
      <c r="BG262" s="210">
        <f>IF(N262="zákl. přenesená",J262,0)</f>
        <v>0</v>
      </c>
      <c r="BH262" s="210">
        <f>IF(N262="sníž. přenesená",J262,0)</f>
        <v>0</v>
      </c>
      <c r="BI262" s="210">
        <f>IF(N262="nulová",J262,0)</f>
        <v>0</v>
      </c>
      <c r="BJ262" s="18" t="s">
        <v>77</v>
      </c>
      <c r="BK262" s="210">
        <f>ROUND(I262*H262,2)</f>
        <v>0</v>
      </c>
      <c r="BL262" s="18" t="s">
        <v>218</v>
      </c>
      <c r="BM262" s="209" t="s">
        <v>424</v>
      </c>
    </row>
    <row r="263" spans="1:51" s="13" customFormat="1" ht="12">
      <c r="A263" s="13"/>
      <c r="B263" s="216"/>
      <c r="C263" s="217"/>
      <c r="D263" s="218" t="s">
        <v>128</v>
      </c>
      <c r="E263" s="217"/>
      <c r="F263" s="220" t="s">
        <v>425</v>
      </c>
      <c r="G263" s="217"/>
      <c r="H263" s="221">
        <v>13.187</v>
      </c>
      <c r="I263" s="222"/>
      <c r="J263" s="217"/>
      <c r="K263" s="217"/>
      <c r="L263" s="223"/>
      <c r="M263" s="224"/>
      <c r="N263" s="225"/>
      <c r="O263" s="225"/>
      <c r="P263" s="225"/>
      <c r="Q263" s="225"/>
      <c r="R263" s="225"/>
      <c r="S263" s="225"/>
      <c r="T263" s="226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  <c r="AT263" s="227" t="s">
        <v>128</v>
      </c>
      <c r="AU263" s="227" t="s">
        <v>79</v>
      </c>
      <c r="AV263" s="13" t="s">
        <v>79</v>
      </c>
      <c r="AW263" s="13" t="s">
        <v>4</v>
      </c>
      <c r="AX263" s="13" t="s">
        <v>77</v>
      </c>
      <c r="AY263" s="227" t="s">
        <v>117</v>
      </c>
    </row>
    <row r="264" spans="1:65" s="2" customFormat="1" ht="24.15" customHeight="1">
      <c r="A264" s="39"/>
      <c r="B264" s="40"/>
      <c r="C264" s="198" t="s">
        <v>426</v>
      </c>
      <c r="D264" s="198" t="s">
        <v>119</v>
      </c>
      <c r="E264" s="199" t="s">
        <v>427</v>
      </c>
      <c r="F264" s="200" t="s">
        <v>428</v>
      </c>
      <c r="G264" s="201" t="s">
        <v>221</v>
      </c>
      <c r="H264" s="202">
        <v>48</v>
      </c>
      <c r="I264" s="203"/>
      <c r="J264" s="204">
        <f>ROUND(I264*H264,2)</f>
        <v>0</v>
      </c>
      <c r="K264" s="200" t="s">
        <v>123</v>
      </c>
      <c r="L264" s="45"/>
      <c r="M264" s="205" t="s">
        <v>19</v>
      </c>
      <c r="N264" s="206" t="s">
        <v>43</v>
      </c>
      <c r="O264" s="85"/>
      <c r="P264" s="207">
        <f>O264*H264</f>
        <v>0</v>
      </c>
      <c r="Q264" s="207">
        <v>0</v>
      </c>
      <c r="R264" s="207">
        <f>Q264*H264</f>
        <v>0</v>
      </c>
      <c r="S264" s="207">
        <v>0</v>
      </c>
      <c r="T264" s="208">
        <f>S264*H264</f>
        <v>0</v>
      </c>
      <c r="U264" s="39"/>
      <c r="V264" s="39"/>
      <c r="W264" s="39"/>
      <c r="X264" s="39"/>
      <c r="Y264" s="39"/>
      <c r="Z264" s="39"/>
      <c r="AA264" s="39"/>
      <c r="AB264" s="39"/>
      <c r="AC264" s="39"/>
      <c r="AD264" s="39"/>
      <c r="AE264" s="39"/>
      <c r="AR264" s="209" t="s">
        <v>218</v>
      </c>
      <c r="AT264" s="209" t="s">
        <v>119</v>
      </c>
      <c r="AU264" s="209" t="s">
        <v>79</v>
      </c>
      <c r="AY264" s="18" t="s">
        <v>117</v>
      </c>
      <c r="BE264" s="210">
        <f>IF(N264="základní",J264,0)</f>
        <v>0</v>
      </c>
      <c r="BF264" s="210">
        <f>IF(N264="snížená",J264,0)</f>
        <v>0</v>
      </c>
      <c r="BG264" s="210">
        <f>IF(N264="zákl. přenesená",J264,0)</f>
        <v>0</v>
      </c>
      <c r="BH264" s="210">
        <f>IF(N264="sníž. přenesená",J264,0)</f>
        <v>0</v>
      </c>
      <c r="BI264" s="210">
        <f>IF(N264="nulová",J264,0)</f>
        <v>0</v>
      </c>
      <c r="BJ264" s="18" t="s">
        <v>77</v>
      </c>
      <c r="BK264" s="210">
        <f>ROUND(I264*H264,2)</f>
        <v>0</v>
      </c>
      <c r="BL264" s="18" t="s">
        <v>218</v>
      </c>
      <c r="BM264" s="209" t="s">
        <v>429</v>
      </c>
    </row>
    <row r="265" spans="1:47" s="2" customFormat="1" ht="12">
      <c r="A265" s="39"/>
      <c r="B265" s="40"/>
      <c r="C265" s="41"/>
      <c r="D265" s="211" t="s">
        <v>126</v>
      </c>
      <c r="E265" s="41"/>
      <c r="F265" s="212" t="s">
        <v>430</v>
      </c>
      <c r="G265" s="41"/>
      <c r="H265" s="41"/>
      <c r="I265" s="213"/>
      <c r="J265" s="41"/>
      <c r="K265" s="41"/>
      <c r="L265" s="45"/>
      <c r="M265" s="214"/>
      <c r="N265" s="215"/>
      <c r="O265" s="85"/>
      <c r="P265" s="85"/>
      <c r="Q265" s="85"/>
      <c r="R265" s="85"/>
      <c r="S265" s="85"/>
      <c r="T265" s="86"/>
      <c r="U265" s="39"/>
      <c r="V265" s="39"/>
      <c r="W265" s="39"/>
      <c r="X265" s="39"/>
      <c r="Y265" s="39"/>
      <c r="Z265" s="39"/>
      <c r="AA265" s="39"/>
      <c r="AB265" s="39"/>
      <c r="AC265" s="39"/>
      <c r="AD265" s="39"/>
      <c r="AE265" s="39"/>
      <c r="AT265" s="18" t="s">
        <v>126</v>
      </c>
      <c r="AU265" s="18" t="s">
        <v>79</v>
      </c>
    </row>
    <row r="266" spans="1:51" s="15" customFormat="1" ht="12">
      <c r="A266" s="15"/>
      <c r="B266" s="239"/>
      <c r="C266" s="240"/>
      <c r="D266" s="218" t="s">
        <v>128</v>
      </c>
      <c r="E266" s="241" t="s">
        <v>19</v>
      </c>
      <c r="F266" s="242" t="s">
        <v>431</v>
      </c>
      <c r="G266" s="240"/>
      <c r="H266" s="241" t="s">
        <v>19</v>
      </c>
      <c r="I266" s="243"/>
      <c r="J266" s="240"/>
      <c r="K266" s="240"/>
      <c r="L266" s="244"/>
      <c r="M266" s="245"/>
      <c r="N266" s="246"/>
      <c r="O266" s="246"/>
      <c r="P266" s="246"/>
      <c r="Q266" s="246"/>
      <c r="R266" s="246"/>
      <c r="S266" s="246"/>
      <c r="T266" s="247"/>
      <c r="U266" s="15"/>
      <c r="V266" s="15"/>
      <c r="W266" s="15"/>
      <c r="X266" s="15"/>
      <c r="Y266" s="15"/>
      <c r="Z266" s="15"/>
      <c r="AA266" s="15"/>
      <c r="AB266" s="15"/>
      <c r="AC266" s="15"/>
      <c r="AD266" s="15"/>
      <c r="AE266" s="15"/>
      <c r="AT266" s="248" t="s">
        <v>128</v>
      </c>
      <c r="AU266" s="248" t="s">
        <v>79</v>
      </c>
      <c r="AV266" s="15" t="s">
        <v>77</v>
      </c>
      <c r="AW266" s="15" t="s">
        <v>33</v>
      </c>
      <c r="AX266" s="15" t="s">
        <v>72</v>
      </c>
      <c r="AY266" s="248" t="s">
        <v>117</v>
      </c>
    </row>
    <row r="267" spans="1:51" s="13" customFormat="1" ht="12">
      <c r="A267" s="13"/>
      <c r="B267" s="216"/>
      <c r="C267" s="217"/>
      <c r="D267" s="218" t="s">
        <v>128</v>
      </c>
      <c r="E267" s="219" t="s">
        <v>19</v>
      </c>
      <c r="F267" s="220" t="s">
        <v>432</v>
      </c>
      <c r="G267" s="217"/>
      <c r="H267" s="221">
        <v>48</v>
      </c>
      <c r="I267" s="222"/>
      <c r="J267" s="217"/>
      <c r="K267" s="217"/>
      <c r="L267" s="223"/>
      <c r="M267" s="224"/>
      <c r="N267" s="225"/>
      <c r="O267" s="225"/>
      <c r="P267" s="225"/>
      <c r="Q267" s="225"/>
      <c r="R267" s="225"/>
      <c r="S267" s="225"/>
      <c r="T267" s="226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  <c r="AT267" s="227" t="s">
        <v>128</v>
      </c>
      <c r="AU267" s="227" t="s">
        <v>79</v>
      </c>
      <c r="AV267" s="13" t="s">
        <v>79</v>
      </c>
      <c r="AW267" s="13" t="s">
        <v>33</v>
      </c>
      <c r="AX267" s="13" t="s">
        <v>77</v>
      </c>
      <c r="AY267" s="227" t="s">
        <v>117</v>
      </c>
    </row>
    <row r="268" spans="1:65" s="2" customFormat="1" ht="16.5" customHeight="1">
      <c r="A268" s="39"/>
      <c r="B268" s="40"/>
      <c r="C268" s="249" t="s">
        <v>433</v>
      </c>
      <c r="D268" s="249" t="s">
        <v>200</v>
      </c>
      <c r="E268" s="250" t="s">
        <v>434</v>
      </c>
      <c r="F268" s="251" t="s">
        <v>435</v>
      </c>
      <c r="G268" s="252" t="s">
        <v>221</v>
      </c>
      <c r="H268" s="253">
        <v>50.4</v>
      </c>
      <c r="I268" s="254"/>
      <c r="J268" s="255">
        <f>ROUND(I268*H268,2)</f>
        <v>0</v>
      </c>
      <c r="K268" s="251" t="s">
        <v>123</v>
      </c>
      <c r="L268" s="256"/>
      <c r="M268" s="257" t="s">
        <v>19</v>
      </c>
      <c r="N268" s="258" t="s">
        <v>43</v>
      </c>
      <c r="O268" s="85"/>
      <c r="P268" s="207">
        <f>O268*H268</f>
        <v>0</v>
      </c>
      <c r="Q268" s="207">
        <v>0.0006</v>
      </c>
      <c r="R268" s="207">
        <f>Q268*H268</f>
        <v>0.030239999999999996</v>
      </c>
      <c r="S268" s="207">
        <v>0</v>
      </c>
      <c r="T268" s="208">
        <f>S268*H268</f>
        <v>0</v>
      </c>
      <c r="U268" s="39"/>
      <c r="V268" s="39"/>
      <c r="W268" s="39"/>
      <c r="X268" s="39"/>
      <c r="Y268" s="39"/>
      <c r="Z268" s="39"/>
      <c r="AA268" s="39"/>
      <c r="AB268" s="39"/>
      <c r="AC268" s="39"/>
      <c r="AD268" s="39"/>
      <c r="AE268" s="39"/>
      <c r="AR268" s="209" t="s">
        <v>315</v>
      </c>
      <c r="AT268" s="209" t="s">
        <v>200</v>
      </c>
      <c r="AU268" s="209" t="s">
        <v>79</v>
      </c>
      <c r="AY268" s="18" t="s">
        <v>117</v>
      </c>
      <c r="BE268" s="210">
        <f>IF(N268="základní",J268,0)</f>
        <v>0</v>
      </c>
      <c r="BF268" s="210">
        <f>IF(N268="snížená",J268,0)</f>
        <v>0</v>
      </c>
      <c r="BG268" s="210">
        <f>IF(N268="zákl. přenesená",J268,0)</f>
        <v>0</v>
      </c>
      <c r="BH268" s="210">
        <f>IF(N268="sníž. přenesená",J268,0)</f>
        <v>0</v>
      </c>
      <c r="BI268" s="210">
        <f>IF(N268="nulová",J268,0)</f>
        <v>0</v>
      </c>
      <c r="BJ268" s="18" t="s">
        <v>77</v>
      </c>
      <c r="BK268" s="210">
        <f>ROUND(I268*H268,2)</f>
        <v>0</v>
      </c>
      <c r="BL268" s="18" t="s">
        <v>218</v>
      </c>
      <c r="BM268" s="209" t="s">
        <v>436</v>
      </c>
    </row>
    <row r="269" spans="1:51" s="13" customFormat="1" ht="12">
      <c r="A269" s="13"/>
      <c r="B269" s="216"/>
      <c r="C269" s="217"/>
      <c r="D269" s="218" t="s">
        <v>128</v>
      </c>
      <c r="E269" s="217"/>
      <c r="F269" s="220" t="s">
        <v>437</v>
      </c>
      <c r="G269" s="217"/>
      <c r="H269" s="221">
        <v>50.4</v>
      </c>
      <c r="I269" s="222"/>
      <c r="J269" s="217"/>
      <c r="K269" s="217"/>
      <c r="L269" s="223"/>
      <c r="M269" s="224"/>
      <c r="N269" s="225"/>
      <c r="O269" s="225"/>
      <c r="P269" s="225"/>
      <c r="Q269" s="225"/>
      <c r="R269" s="225"/>
      <c r="S269" s="225"/>
      <c r="T269" s="226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  <c r="AT269" s="227" t="s">
        <v>128</v>
      </c>
      <c r="AU269" s="227" t="s">
        <v>79</v>
      </c>
      <c r="AV269" s="13" t="s">
        <v>79</v>
      </c>
      <c r="AW269" s="13" t="s">
        <v>4</v>
      </c>
      <c r="AX269" s="13" t="s">
        <v>77</v>
      </c>
      <c r="AY269" s="227" t="s">
        <v>117</v>
      </c>
    </row>
    <row r="270" spans="1:65" s="2" customFormat="1" ht="24.15" customHeight="1">
      <c r="A270" s="39"/>
      <c r="B270" s="40"/>
      <c r="C270" s="198" t="s">
        <v>438</v>
      </c>
      <c r="D270" s="198" t="s">
        <v>119</v>
      </c>
      <c r="E270" s="199" t="s">
        <v>439</v>
      </c>
      <c r="F270" s="200" t="s">
        <v>440</v>
      </c>
      <c r="G270" s="201" t="s">
        <v>221</v>
      </c>
      <c r="H270" s="202">
        <v>10.8</v>
      </c>
      <c r="I270" s="203"/>
      <c r="J270" s="204">
        <f>ROUND(I270*H270,2)</f>
        <v>0</v>
      </c>
      <c r="K270" s="200" t="s">
        <v>123</v>
      </c>
      <c r="L270" s="45"/>
      <c r="M270" s="205" t="s">
        <v>19</v>
      </c>
      <c r="N270" s="206" t="s">
        <v>43</v>
      </c>
      <c r="O270" s="85"/>
      <c r="P270" s="207">
        <f>O270*H270</f>
        <v>0</v>
      </c>
      <c r="Q270" s="207">
        <v>0</v>
      </c>
      <c r="R270" s="207">
        <f>Q270*H270</f>
        <v>0</v>
      </c>
      <c r="S270" s="207">
        <v>0</v>
      </c>
      <c r="T270" s="208">
        <f>S270*H270</f>
        <v>0</v>
      </c>
      <c r="U270" s="39"/>
      <c r="V270" s="39"/>
      <c r="W270" s="39"/>
      <c r="X270" s="39"/>
      <c r="Y270" s="39"/>
      <c r="Z270" s="39"/>
      <c r="AA270" s="39"/>
      <c r="AB270" s="39"/>
      <c r="AC270" s="39"/>
      <c r="AD270" s="39"/>
      <c r="AE270" s="39"/>
      <c r="AR270" s="209" t="s">
        <v>218</v>
      </c>
      <c r="AT270" s="209" t="s">
        <v>119</v>
      </c>
      <c r="AU270" s="209" t="s">
        <v>79</v>
      </c>
      <c r="AY270" s="18" t="s">
        <v>117</v>
      </c>
      <c r="BE270" s="210">
        <f>IF(N270="základní",J270,0)</f>
        <v>0</v>
      </c>
      <c r="BF270" s="210">
        <f>IF(N270="snížená",J270,0)</f>
        <v>0</v>
      </c>
      <c r="BG270" s="210">
        <f>IF(N270="zákl. přenesená",J270,0)</f>
        <v>0</v>
      </c>
      <c r="BH270" s="210">
        <f>IF(N270="sníž. přenesená",J270,0)</f>
        <v>0</v>
      </c>
      <c r="BI270" s="210">
        <f>IF(N270="nulová",J270,0)</f>
        <v>0</v>
      </c>
      <c r="BJ270" s="18" t="s">
        <v>77</v>
      </c>
      <c r="BK270" s="210">
        <f>ROUND(I270*H270,2)</f>
        <v>0</v>
      </c>
      <c r="BL270" s="18" t="s">
        <v>218</v>
      </c>
      <c r="BM270" s="209" t="s">
        <v>441</v>
      </c>
    </row>
    <row r="271" spans="1:47" s="2" customFormat="1" ht="12">
      <c r="A271" s="39"/>
      <c r="B271" s="40"/>
      <c r="C271" s="41"/>
      <c r="D271" s="211" t="s">
        <v>126</v>
      </c>
      <c r="E271" s="41"/>
      <c r="F271" s="212" t="s">
        <v>442</v>
      </c>
      <c r="G271" s="41"/>
      <c r="H271" s="41"/>
      <c r="I271" s="213"/>
      <c r="J271" s="41"/>
      <c r="K271" s="41"/>
      <c r="L271" s="45"/>
      <c r="M271" s="214"/>
      <c r="N271" s="215"/>
      <c r="O271" s="85"/>
      <c r="P271" s="85"/>
      <c r="Q271" s="85"/>
      <c r="R271" s="85"/>
      <c r="S271" s="85"/>
      <c r="T271" s="86"/>
      <c r="U271" s="39"/>
      <c r="V271" s="39"/>
      <c r="W271" s="39"/>
      <c r="X271" s="39"/>
      <c r="Y271" s="39"/>
      <c r="Z271" s="39"/>
      <c r="AA271" s="39"/>
      <c r="AB271" s="39"/>
      <c r="AC271" s="39"/>
      <c r="AD271" s="39"/>
      <c r="AE271" s="39"/>
      <c r="AT271" s="18" t="s">
        <v>126</v>
      </c>
      <c r="AU271" s="18" t="s">
        <v>79</v>
      </c>
    </row>
    <row r="272" spans="1:51" s="15" customFormat="1" ht="12">
      <c r="A272" s="15"/>
      <c r="B272" s="239"/>
      <c r="C272" s="240"/>
      <c r="D272" s="218" t="s">
        <v>128</v>
      </c>
      <c r="E272" s="241" t="s">
        <v>19</v>
      </c>
      <c r="F272" s="242" t="s">
        <v>431</v>
      </c>
      <c r="G272" s="240"/>
      <c r="H272" s="241" t="s">
        <v>19</v>
      </c>
      <c r="I272" s="243"/>
      <c r="J272" s="240"/>
      <c r="K272" s="240"/>
      <c r="L272" s="244"/>
      <c r="M272" s="245"/>
      <c r="N272" s="246"/>
      <c r="O272" s="246"/>
      <c r="P272" s="246"/>
      <c r="Q272" s="246"/>
      <c r="R272" s="246"/>
      <c r="S272" s="246"/>
      <c r="T272" s="247"/>
      <c r="U272" s="15"/>
      <c r="V272" s="15"/>
      <c r="W272" s="15"/>
      <c r="X272" s="15"/>
      <c r="Y272" s="15"/>
      <c r="Z272" s="15"/>
      <c r="AA272" s="15"/>
      <c r="AB272" s="15"/>
      <c r="AC272" s="15"/>
      <c r="AD272" s="15"/>
      <c r="AE272" s="15"/>
      <c r="AT272" s="248" t="s">
        <v>128</v>
      </c>
      <c r="AU272" s="248" t="s">
        <v>79</v>
      </c>
      <c r="AV272" s="15" t="s">
        <v>77</v>
      </c>
      <c r="AW272" s="15" t="s">
        <v>33</v>
      </c>
      <c r="AX272" s="15" t="s">
        <v>72</v>
      </c>
      <c r="AY272" s="248" t="s">
        <v>117</v>
      </c>
    </row>
    <row r="273" spans="1:51" s="13" customFormat="1" ht="12">
      <c r="A273" s="13"/>
      <c r="B273" s="216"/>
      <c r="C273" s="217"/>
      <c r="D273" s="218" t="s">
        <v>128</v>
      </c>
      <c r="E273" s="219" t="s">
        <v>19</v>
      </c>
      <c r="F273" s="220" t="s">
        <v>443</v>
      </c>
      <c r="G273" s="217"/>
      <c r="H273" s="221">
        <v>10.8</v>
      </c>
      <c r="I273" s="222"/>
      <c r="J273" s="217"/>
      <c r="K273" s="217"/>
      <c r="L273" s="223"/>
      <c r="M273" s="224"/>
      <c r="N273" s="225"/>
      <c r="O273" s="225"/>
      <c r="P273" s="225"/>
      <c r="Q273" s="225"/>
      <c r="R273" s="225"/>
      <c r="S273" s="225"/>
      <c r="T273" s="226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  <c r="AT273" s="227" t="s">
        <v>128</v>
      </c>
      <c r="AU273" s="227" t="s">
        <v>79</v>
      </c>
      <c r="AV273" s="13" t="s">
        <v>79</v>
      </c>
      <c r="AW273" s="13" t="s">
        <v>33</v>
      </c>
      <c r="AX273" s="13" t="s">
        <v>77</v>
      </c>
      <c r="AY273" s="227" t="s">
        <v>117</v>
      </c>
    </row>
    <row r="274" spans="1:65" s="2" customFormat="1" ht="16.5" customHeight="1">
      <c r="A274" s="39"/>
      <c r="B274" s="40"/>
      <c r="C274" s="249" t="s">
        <v>444</v>
      </c>
      <c r="D274" s="249" t="s">
        <v>200</v>
      </c>
      <c r="E274" s="250" t="s">
        <v>434</v>
      </c>
      <c r="F274" s="251" t="s">
        <v>435</v>
      </c>
      <c r="G274" s="252" t="s">
        <v>221</v>
      </c>
      <c r="H274" s="253">
        <v>11.34</v>
      </c>
      <c r="I274" s="254"/>
      <c r="J274" s="255">
        <f>ROUND(I274*H274,2)</f>
        <v>0</v>
      </c>
      <c r="K274" s="251" t="s">
        <v>123</v>
      </c>
      <c r="L274" s="256"/>
      <c r="M274" s="257" t="s">
        <v>19</v>
      </c>
      <c r="N274" s="258" t="s">
        <v>43</v>
      </c>
      <c r="O274" s="85"/>
      <c r="P274" s="207">
        <f>O274*H274</f>
        <v>0</v>
      </c>
      <c r="Q274" s="207">
        <v>0.0006</v>
      </c>
      <c r="R274" s="207">
        <f>Q274*H274</f>
        <v>0.006803999999999999</v>
      </c>
      <c r="S274" s="207">
        <v>0</v>
      </c>
      <c r="T274" s="208">
        <f>S274*H274</f>
        <v>0</v>
      </c>
      <c r="U274" s="39"/>
      <c r="V274" s="39"/>
      <c r="W274" s="39"/>
      <c r="X274" s="39"/>
      <c r="Y274" s="39"/>
      <c r="Z274" s="39"/>
      <c r="AA274" s="39"/>
      <c r="AB274" s="39"/>
      <c r="AC274" s="39"/>
      <c r="AD274" s="39"/>
      <c r="AE274" s="39"/>
      <c r="AR274" s="209" t="s">
        <v>315</v>
      </c>
      <c r="AT274" s="209" t="s">
        <v>200</v>
      </c>
      <c r="AU274" s="209" t="s">
        <v>79</v>
      </c>
      <c r="AY274" s="18" t="s">
        <v>117</v>
      </c>
      <c r="BE274" s="210">
        <f>IF(N274="základní",J274,0)</f>
        <v>0</v>
      </c>
      <c r="BF274" s="210">
        <f>IF(N274="snížená",J274,0)</f>
        <v>0</v>
      </c>
      <c r="BG274" s="210">
        <f>IF(N274="zákl. přenesená",J274,0)</f>
        <v>0</v>
      </c>
      <c r="BH274" s="210">
        <f>IF(N274="sníž. přenesená",J274,0)</f>
        <v>0</v>
      </c>
      <c r="BI274" s="210">
        <f>IF(N274="nulová",J274,0)</f>
        <v>0</v>
      </c>
      <c r="BJ274" s="18" t="s">
        <v>77</v>
      </c>
      <c r="BK274" s="210">
        <f>ROUND(I274*H274,2)</f>
        <v>0</v>
      </c>
      <c r="BL274" s="18" t="s">
        <v>218</v>
      </c>
      <c r="BM274" s="209" t="s">
        <v>445</v>
      </c>
    </row>
    <row r="275" spans="1:51" s="13" customFormat="1" ht="12">
      <c r="A275" s="13"/>
      <c r="B275" s="216"/>
      <c r="C275" s="217"/>
      <c r="D275" s="218" t="s">
        <v>128</v>
      </c>
      <c r="E275" s="217"/>
      <c r="F275" s="220" t="s">
        <v>446</v>
      </c>
      <c r="G275" s="217"/>
      <c r="H275" s="221">
        <v>11.34</v>
      </c>
      <c r="I275" s="222"/>
      <c r="J275" s="217"/>
      <c r="K275" s="217"/>
      <c r="L275" s="223"/>
      <c r="M275" s="224"/>
      <c r="N275" s="225"/>
      <c r="O275" s="225"/>
      <c r="P275" s="225"/>
      <c r="Q275" s="225"/>
      <c r="R275" s="225"/>
      <c r="S275" s="225"/>
      <c r="T275" s="226"/>
      <c r="U275" s="13"/>
      <c r="V275" s="13"/>
      <c r="W275" s="13"/>
      <c r="X275" s="13"/>
      <c r="Y275" s="13"/>
      <c r="Z275" s="13"/>
      <c r="AA275" s="13"/>
      <c r="AB275" s="13"/>
      <c r="AC275" s="13"/>
      <c r="AD275" s="13"/>
      <c r="AE275" s="13"/>
      <c r="AT275" s="227" t="s">
        <v>128</v>
      </c>
      <c r="AU275" s="227" t="s">
        <v>79</v>
      </c>
      <c r="AV275" s="13" t="s">
        <v>79</v>
      </c>
      <c r="AW275" s="13" t="s">
        <v>4</v>
      </c>
      <c r="AX275" s="13" t="s">
        <v>77</v>
      </c>
      <c r="AY275" s="227" t="s">
        <v>117</v>
      </c>
    </row>
    <row r="276" spans="1:65" s="2" customFormat="1" ht="44.25" customHeight="1">
      <c r="A276" s="39"/>
      <c r="B276" s="40"/>
      <c r="C276" s="198" t="s">
        <v>447</v>
      </c>
      <c r="D276" s="198" t="s">
        <v>119</v>
      </c>
      <c r="E276" s="199" t="s">
        <v>448</v>
      </c>
      <c r="F276" s="200" t="s">
        <v>449</v>
      </c>
      <c r="G276" s="201" t="s">
        <v>450</v>
      </c>
      <c r="H276" s="259"/>
      <c r="I276" s="203"/>
      <c r="J276" s="204">
        <f>ROUND(I276*H276,2)</f>
        <v>0</v>
      </c>
      <c r="K276" s="200" t="s">
        <v>123</v>
      </c>
      <c r="L276" s="45"/>
      <c r="M276" s="205" t="s">
        <v>19</v>
      </c>
      <c r="N276" s="206" t="s">
        <v>43</v>
      </c>
      <c r="O276" s="85"/>
      <c r="P276" s="207">
        <f>O276*H276</f>
        <v>0</v>
      </c>
      <c r="Q276" s="207">
        <v>0</v>
      </c>
      <c r="R276" s="207">
        <f>Q276*H276</f>
        <v>0</v>
      </c>
      <c r="S276" s="207">
        <v>0</v>
      </c>
      <c r="T276" s="208">
        <f>S276*H276</f>
        <v>0</v>
      </c>
      <c r="U276" s="39"/>
      <c r="V276" s="39"/>
      <c r="W276" s="39"/>
      <c r="X276" s="39"/>
      <c r="Y276" s="39"/>
      <c r="Z276" s="39"/>
      <c r="AA276" s="39"/>
      <c r="AB276" s="39"/>
      <c r="AC276" s="39"/>
      <c r="AD276" s="39"/>
      <c r="AE276" s="39"/>
      <c r="AR276" s="209" t="s">
        <v>218</v>
      </c>
      <c r="AT276" s="209" t="s">
        <v>119</v>
      </c>
      <c r="AU276" s="209" t="s">
        <v>79</v>
      </c>
      <c r="AY276" s="18" t="s">
        <v>117</v>
      </c>
      <c r="BE276" s="210">
        <f>IF(N276="základní",J276,0)</f>
        <v>0</v>
      </c>
      <c r="BF276" s="210">
        <f>IF(N276="snížená",J276,0)</f>
        <v>0</v>
      </c>
      <c r="BG276" s="210">
        <f>IF(N276="zákl. přenesená",J276,0)</f>
        <v>0</v>
      </c>
      <c r="BH276" s="210">
        <f>IF(N276="sníž. přenesená",J276,0)</f>
        <v>0</v>
      </c>
      <c r="BI276" s="210">
        <f>IF(N276="nulová",J276,0)</f>
        <v>0</v>
      </c>
      <c r="BJ276" s="18" t="s">
        <v>77</v>
      </c>
      <c r="BK276" s="210">
        <f>ROUND(I276*H276,2)</f>
        <v>0</v>
      </c>
      <c r="BL276" s="18" t="s">
        <v>218</v>
      </c>
      <c r="BM276" s="209" t="s">
        <v>451</v>
      </c>
    </row>
    <row r="277" spans="1:47" s="2" customFormat="1" ht="12">
      <c r="A277" s="39"/>
      <c r="B277" s="40"/>
      <c r="C277" s="41"/>
      <c r="D277" s="211" t="s">
        <v>126</v>
      </c>
      <c r="E277" s="41"/>
      <c r="F277" s="212" t="s">
        <v>452</v>
      </c>
      <c r="G277" s="41"/>
      <c r="H277" s="41"/>
      <c r="I277" s="213"/>
      <c r="J277" s="41"/>
      <c r="K277" s="41"/>
      <c r="L277" s="45"/>
      <c r="M277" s="214"/>
      <c r="N277" s="215"/>
      <c r="O277" s="85"/>
      <c r="P277" s="85"/>
      <c r="Q277" s="85"/>
      <c r="R277" s="85"/>
      <c r="S277" s="85"/>
      <c r="T277" s="86"/>
      <c r="U277" s="39"/>
      <c r="V277" s="39"/>
      <c r="W277" s="39"/>
      <c r="X277" s="39"/>
      <c r="Y277" s="39"/>
      <c r="Z277" s="39"/>
      <c r="AA277" s="39"/>
      <c r="AB277" s="39"/>
      <c r="AC277" s="39"/>
      <c r="AD277" s="39"/>
      <c r="AE277" s="39"/>
      <c r="AT277" s="18" t="s">
        <v>126</v>
      </c>
      <c r="AU277" s="18" t="s">
        <v>79</v>
      </c>
    </row>
    <row r="278" spans="1:63" s="12" customFormat="1" ht="22.8" customHeight="1">
      <c r="A278" s="12"/>
      <c r="B278" s="182"/>
      <c r="C278" s="183"/>
      <c r="D278" s="184" t="s">
        <v>71</v>
      </c>
      <c r="E278" s="196" t="s">
        <v>453</v>
      </c>
      <c r="F278" s="196" t="s">
        <v>454</v>
      </c>
      <c r="G278" s="183"/>
      <c r="H278" s="183"/>
      <c r="I278" s="186"/>
      <c r="J278" s="197">
        <f>BK278</f>
        <v>0</v>
      </c>
      <c r="K278" s="183"/>
      <c r="L278" s="188"/>
      <c r="M278" s="189"/>
      <c r="N278" s="190"/>
      <c r="O278" s="190"/>
      <c r="P278" s="191">
        <f>SUM(P279:P283)</f>
        <v>0</v>
      </c>
      <c r="Q278" s="190"/>
      <c r="R278" s="191">
        <f>SUM(R279:R283)</f>
        <v>0.00188</v>
      </c>
      <c r="S278" s="190"/>
      <c r="T278" s="192">
        <f>SUM(T279:T283)</f>
        <v>0</v>
      </c>
      <c r="U278" s="12"/>
      <c r="V278" s="12"/>
      <c r="W278" s="12"/>
      <c r="X278" s="12"/>
      <c r="Y278" s="12"/>
      <c r="Z278" s="12"/>
      <c r="AA278" s="12"/>
      <c r="AB278" s="12"/>
      <c r="AC278" s="12"/>
      <c r="AD278" s="12"/>
      <c r="AE278" s="12"/>
      <c r="AR278" s="193" t="s">
        <v>79</v>
      </c>
      <c r="AT278" s="194" t="s">
        <v>71</v>
      </c>
      <c r="AU278" s="194" t="s">
        <v>77</v>
      </c>
      <c r="AY278" s="193" t="s">
        <v>117</v>
      </c>
      <c r="BK278" s="195">
        <f>SUM(BK279:BK283)</f>
        <v>0</v>
      </c>
    </row>
    <row r="279" spans="1:65" s="2" customFormat="1" ht="24.15" customHeight="1">
      <c r="A279" s="39"/>
      <c r="B279" s="40"/>
      <c r="C279" s="198" t="s">
        <v>455</v>
      </c>
      <c r="D279" s="198" t="s">
        <v>119</v>
      </c>
      <c r="E279" s="199" t="s">
        <v>456</v>
      </c>
      <c r="F279" s="200" t="s">
        <v>457</v>
      </c>
      <c r="G279" s="201" t="s">
        <v>253</v>
      </c>
      <c r="H279" s="202">
        <v>4</v>
      </c>
      <c r="I279" s="203"/>
      <c r="J279" s="204">
        <f>ROUND(I279*H279,2)</f>
        <v>0</v>
      </c>
      <c r="K279" s="200" t="s">
        <v>123</v>
      </c>
      <c r="L279" s="45"/>
      <c r="M279" s="205" t="s">
        <v>19</v>
      </c>
      <c r="N279" s="206" t="s">
        <v>43</v>
      </c>
      <c r="O279" s="85"/>
      <c r="P279" s="207">
        <f>O279*H279</f>
        <v>0</v>
      </c>
      <c r="Q279" s="207">
        <v>0.00047</v>
      </c>
      <c r="R279" s="207">
        <f>Q279*H279</f>
        <v>0.00188</v>
      </c>
      <c r="S279" s="207">
        <v>0</v>
      </c>
      <c r="T279" s="208">
        <f>S279*H279</f>
        <v>0</v>
      </c>
      <c r="U279" s="39"/>
      <c r="V279" s="39"/>
      <c r="W279" s="39"/>
      <c r="X279" s="39"/>
      <c r="Y279" s="39"/>
      <c r="Z279" s="39"/>
      <c r="AA279" s="39"/>
      <c r="AB279" s="39"/>
      <c r="AC279" s="39"/>
      <c r="AD279" s="39"/>
      <c r="AE279" s="39"/>
      <c r="AR279" s="209" t="s">
        <v>218</v>
      </c>
      <c r="AT279" s="209" t="s">
        <v>119</v>
      </c>
      <c r="AU279" s="209" t="s">
        <v>79</v>
      </c>
      <c r="AY279" s="18" t="s">
        <v>117</v>
      </c>
      <c r="BE279" s="210">
        <f>IF(N279="základní",J279,0)</f>
        <v>0</v>
      </c>
      <c r="BF279" s="210">
        <f>IF(N279="snížená",J279,0)</f>
        <v>0</v>
      </c>
      <c r="BG279" s="210">
        <f>IF(N279="zákl. přenesená",J279,0)</f>
        <v>0</v>
      </c>
      <c r="BH279" s="210">
        <f>IF(N279="sníž. přenesená",J279,0)</f>
        <v>0</v>
      </c>
      <c r="BI279" s="210">
        <f>IF(N279="nulová",J279,0)</f>
        <v>0</v>
      </c>
      <c r="BJ279" s="18" t="s">
        <v>77</v>
      </c>
      <c r="BK279" s="210">
        <f>ROUND(I279*H279,2)</f>
        <v>0</v>
      </c>
      <c r="BL279" s="18" t="s">
        <v>218</v>
      </c>
      <c r="BM279" s="209" t="s">
        <v>458</v>
      </c>
    </row>
    <row r="280" spans="1:47" s="2" customFormat="1" ht="12">
      <c r="A280" s="39"/>
      <c r="B280" s="40"/>
      <c r="C280" s="41"/>
      <c r="D280" s="211" t="s">
        <v>126</v>
      </c>
      <c r="E280" s="41"/>
      <c r="F280" s="212" t="s">
        <v>459</v>
      </c>
      <c r="G280" s="41"/>
      <c r="H280" s="41"/>
      <c r="I280" s="213"/>
      <c r="J280" s="41"/>
      <c r="K280" s="41"/>
      <c r="L280" s="45"/>
      <c r="M280" s="214"/>
      <c r="N280" s="215"/>
      <c r="O280" s="85"/>
      <c r="P280" s="85"/>
      <c r="Q280" s="85"/>
      <c r="R280" s="85"/>
      <c r="S280" s="85"/>
      <c r="T280" s="86"/>
      <c r="U280" s="39"/>
      <c r="V280" s="39"/>
      <c r="W280" s="39"/>
      <c r="X280" s="39"/>
      <c r="Y280" s="39"/>
      <c r="Z280" s="39"/>
      <c r="AA280" s="39"/>
      <c r="AB280" s="39"/>
      <c r="AC280" s="39"/>
      <c r="AD280" s="39"/>
      <c r="AE280" s="39"/>
      <c r="AT280" s="18" t="s">
        <v>126</v>
      </c>
      <c r="AU280" s="18" t="s">
        <v>79</v>
      </c>
    </row>
    <row r="281" spans="1:51" s="13" customFormat="1" ht="12">
      <c r="A281" s="13"/>
      <c r="B281" s="216"/>
      <c r="C281" s="217"/>
      <c r="D281" s="218" t="s">
        <v>128</v>
      </c>
      <c r="E281" s="219" t="s">
        <v>19</v>
      </c>
      <c r="F281" s="220" t="s">
        <v>460</v>
      </c>
      <c r="G281" s="217"/>
      <c r="H281" s="221">
        <v>4</v>
      </c>
      <c r="I281" s="222"/>
      <c r="J281" s="217"/>
      <c r="K281" s="217"/>
      <c r="L281" s="223"/>
      <c r="M281" s="224"/>
      <c r="N281" s="225"/>
      <c r="O281" s="225"/>
      <c r="P281" s="225"/>
      <c r="Q281" s="225"/>
      <c r="R281" s="225"/>
      <c r="S281" s="225"/>
      <c r="T281" s="226"/>
      <c r="U281" s="13"/>
      <c r="V281" s="13"/>
      <c r="W281" s="13"/>
      <c r="X281" s="13"/>
      <c r="Y281" s="13"/>
      <c r="Z281" s="13"/>
      <c r="AA281" s="13"/>
      <c r="AB281" s="13"/>
      <c r="AC281" s="13"/>
      <c r="AD281" s="13"/>
      <c r="AE281" s="13"/>
      <c r="AT281" s="227" t="s">
        <v>128</v>
      </c>
      <c r="AU281" s="227" t="s">
        <v>79</v>
      </c>
      <c r="AV281" s="13" t="s">
        <v>79</v>
      </c>
      <c r="AW281" s="13" t="s">
        <v>33</v>
      </c>
      <c r="AX281" s="13" t="s">
        <v>77</v>
      </c>
      <c r="AY281" s="227" t="s">
        <v>117</v>
      </c>
    </row>
    <row r="282" spans="1:65" s="2" customFormat="1" ht="44.25" customHeight="1">
      <c r="A282" s="39"/>
      <c r="B282" s="40"/>
      <c r="C282" s="198" t="s">
        <v>461</v>
      </c>
      <c r="D282" s="198" t="s">
        <v>119</v>
      </c>
      <c r="E282" s="199" t="s">
        <v>462</v>
      </c>
      <c r="F282" s="200" t="s">
        <v>463</v>
      </c>
      <c r="G282" s="201" t="s">
        <v>450</v>
      </c>
      <c r="H282" s="259"/>
      <c r="I282" s="203"/>
      <c r="J282" s="204">
        <f>ROUND(I282*H282,2)</f>
        <v>0</v>
      </c>
      <c r="K282" s="200" t="s">
        <v>123</v>
      </c>
      <c r="L282" s="45"/>
      <c r="M282" s="205" t="s">
        <v>19</v>
      </c>
      <c r="N282" s="206" t="s">
        <v>43</v>
      </c>
      <c r="O282" s="85"/>
      <c r="P282" s="207">
        <f>O282*H282</f>
        <v>0</v>
      </c>
      <c r="Q282" s="207">
        <v>0</v>
      </c>
      <c r="R282" s="207">
        <f>Q282*H282</f>
        <v>0</v>
      </c>
      <c r="S282" s="207">
        <v>0</v>
      </c>
      <c r="T282" s="208">
        <f>S282*H282</f>
        <v>0</v>
      </c>
      <c r="U282" s="39"/>
      <c r="V282" s="39"/>
      <c r="W282" s="39"/>
      <c r="X282" s="39"/>
      <c r="Y282" s="39"/>
      <c r="Z282" s="39"/>
      <c r="AA282" s="39"/>
      <c r="AB282" s="39"/>
      <c r="AC282" s="39"/>
      <c r="AD282" s="39"/>
      <c r="AE282" s="39"/>
      <c r="AR282" s="209" t="s">
        <v>218</v>
      </c>
      <c r="AT282" s="209" t="s">
        <v>119</v>
      </c>
      <c r="AU282" s="209" t="s">
        <v>79</v>
      </c>
      <c r="AY282" s="18" t="s">
        <v>117</v>
      </c>
      <c r="BE282" s="210">
        <f>IF(N282="základní",J282,0)</f>
        <v>0</v>
      </c>
      <c r="BF282" s="210">
        <f>IF(N282="snížená",J282,0)</f>
        <v>0</v>
      </c>
      <c r="BG282" s="210">
        <f>IF(N282="zákl. přenesená",J282,0)</f>
        <v>0</v>
      </c>
      <c r="BH282" s="210">
        <f>IF(N282="sníž. přenesená",J282,0)</f>
        <v>0</v>
      </c>
      <c r="BI282" s="210">
        <f>IF(N282="nulová",J282,0)</f>
        <v>0</v>
      </c>
      <c r="BJ282" s="18" t="s">
        <v>77</v>
      </c>
      <c r="BK282" s="210">
        <f>ROUND(I282*H282,2)</f>
        <v>0</v>
      </c>
      <c r="BL282" s="18" t="s">
        <v>218</v>
      </c>
      <c r="BM282" s="209" t="s">
        <v>464</v>
      </c>
    </row>
    <row r="283" spans="1:47" s="2" customFormat="1" ht="12">
      <c r="A283" s="39"/>
      <c r="B283" s="40"/>
      <c r="C283" s="41"/>
      <c r="D283" s="211" t="s">
        <v>126</v>
      </c>
      <c r="E283" s="41"/>
      <c r="F283" s="212" t="s">
        <v>465</v>
      </c>
      <c r="G283" s="41"/>
      <c r="H283" s="41"/>
      <c r="I283" s="213"/>
      <c r="J283" s="41"/>
      <c r="K283" s="41"/>
      <c r="L283" s="45"/>
      <c r="M283" s="214"/>
      <c r="N283" s="215"/>
      <c r="O283" s="85"/>
      <c r="P283" s="85"/>
      <c r="Q283" s="85"/>
      <c r="R283" s="85"/>
      <c r="S283" s="85"/>
      <c r="T283" s="86"/>
      <c r="U283" s="39"/>
      <c r="V283" s="39"/>
      <c r="W283" s="39"/>
      <c r="X283" s="39"/>
      <c r="Y283" s="39"/>
      <c r="Z283" s="39"/>
      <c r="AA283" s="39"/>
      <c r="AB283" s="39"/>
      <c r="AC283" s="39"/>
      <c r="AD283" s="39"/>
      <c r="AE283" s="39"/>
      <c r="AT283" s="18" t="s">
        <v>126</v>
      </c>
      <c r="AU283" s="18" t="s">
        <v>79</v>
      </c>
    </row>
    <row r="284" spans="1:63" s="12" customFormat="1" ht="25.9" customHeight="1">
      <c r="A284" s="12"/>
      <c r="B284" s="182"/>
      <c r="C284" s="183"/>
      <c r="D284" s="184" t="s">
        <v>71</v>
      </c>
      <c r="E284" s="185" t="s">
        <v>466</v>
      </c>
      <c r="F284" s="185" t="s">
        <v>467</v>
      </c>
      <c r="G284" s="183"/>
      <c r="H284" s="183"/>
      <c r="I284" s="186"/>
      <c r="J284" s="187">
        <f>BK284</f>
        <v>0</v>
      </c>
      <c r="K284" s="183"/>
      <c r="L284" s="188"/>
      <c r="M284" s="189"/>
      <c r="N284" s="190"/>
      <c r="O284" s="190"/>
      <c r="P284" s="191">
        <f>P285+P298</f>
        <v>0</v>
      </c>
      <c r="Q284" s="190"/>
      <c r="R284" s="191">
        <f>R285+R298</f>
        <v>0</v>
      </c>
      <c r="S284" s="190"/>
      <c r="T284" s="192">
        <f>T285+T298</f>
        <v>0</v>
      </c>
      <c r="U284" s="12"/>
      <c r="V284" s="12"/>
      <c r="W284" s="12"/>
      <c r="X284" s="12"/>
      <c r="Y284" s="12"/>
      <c r="Z284" s="12"/>
      <c r="AA284" s="12"/>
      <c r="AB284" s="12"/>
      <c r="AC284" s="12"/>
      <c r="AD284" s="12"/>
      <c r="AE284" s="12"/>
      <c r="AR284" s="193" t="s">
        <v>148</v>
      </c>
      <c r="AT284" s="194" t="s">
        <v>71</v>
      </c>
      <c r="AU284" s="194" t="s">
        <v>72</v>
      </c>
      <c r="AY284" s="193" t="s">
        <v>117</v>
      </c>
      <c r="BK284" s="195">
        <f>BK285+BK298</f>
        <v>0</v>
      </c>
    </row>
    <row r="285" spans="1:63" s="12" customFormat="1" ht="22.8" customHeight="1">
      <c r="A285" s="12"/>
      <c r="B285" s="182"/>
      <c r="C285" s="183"/>
      <c r="D285" s="184" t="s">
        <v>71</v>
      </c>
      <c r="E285" s="196" t="s">
        <v>468</v>
      </c>
      <c r="F285" s="196" t="s">
        <v>469</v>
      </c>
      <c r="G285" s="183"/>
      <c r="H285" s="183"/>
      <c r="I285" s="186"/>
      <c r="J285" s="197">
        <f>BK285</f>
        <v>0</v>
      </c>
      <c r="K285" s="183"/>
      <c r="L285" s="188"/>
      <c r="M285" s="189"/>
      <c r="N285" s="190"/>
      <c r="O285" s="190"/>
      <c r="P285" s="191">
        <f>SUM(P286:P297)</f>
        <v>0</v>
      </c>
      <c r="Q285" s="190"/>
      <c r="R285" s="191">
        <f>SUM(R286:R297)</f>
        <v>0</v>
      </c>
      <c r="S285" s="190"/>
      <c r="T285" s="192">
        <f>SUM(T286:T297)</f>
        <v>0</v>
      </c>
      <c r="U285" s="12"/>
      <c r="V285" s="12"/>
      <c r="W285" s="12"/>
      <c r="X285" s="12"/>
      <c r="Y285" s="12"/>
      <c r="Z285" s="12"/>
      <c r="AA285" s="12"/>
      <c r="AB285" s="12"/>
      <c r="AC285" s="12"/>
      <c r="AD285" s="12"/>
      <c r="AE285" s="12"/>
      <c r="AR285" s="193" t="s">
        <v>148</v>
      </c>
      <c r="AT285" s="194" t="s">
        <v>71</v>
      </c>
      <c r="AU285" s="194" t="s">
        <v>77</v>
      </c>
      <c r="AY285" s="193" t="s">
        <v>117</v>
      </c>
      <c r="BK285" s="195">
        <f>SUM(BK286:BK297)</f>
        <v>0</v>
      </c>
    </row>
    <row r="286" spans="1:65" s="2" customFormat="1" ht="16.5" customHeight="1">
      <c r="A286" s="39"/>
      <c r="B286" s="40"/>
      <c r="C286" s="198" t="s">
        <v>470</v>
      </c>
      <c r="D286" s="198" t="s">
        <v>119</v>
      </c>
      <c r="E286" s="199" t="s">
        <v>471</v>
      </c>
      <c r="F286" s="200" t="s">
        <v>472</v>
      </c>
      <c r="G286" s="201" t="s">
        <v>473</v>
      </c>
      <c r="H286" s="202">
        <v>1</v>
      </c>
      <c r="I286" s="203"/>
      <c r="J286" s="204">
        <f>ROUND(I286*H286,2)</f>
        <v>0</v>
      </c>
      <c r="K286" s="200" t="s">
        <v>139</v>
      </c>
      <c r="L286" s="45"/>
      <c r="M286" s="205" t="s">
        <v>19</v>
      </c>
      <c r="N286" s="206" t="s">
        <v>43</v>
      </c>
      <c r="O286" s="85"/>
      <c r="P286" s="207">
        <f>O286*H286</f>
        <v>0</v>
      </c>
      <c r="Q286" s="207">
        <v>0</v>
      </c>
      <c r="R286" s="207">
        <f>Q286*H286</f>
        <v>0</v>
      </c>
      <c r="S286" s="207">
        <v>0</v>
      </c>
      <c r="T286" s="208">
        <f>S286*H286</f>
        <v>0</v>
      </c>
      <c r="U286" s="39"/>
      <c r="V286" s="39"/>
      <c r="W286" s="39"/>
      <c r="X286" s="39"/>
      <c r="Y286" s="39"/>
      <c r="Z286" s="39"/>
      <c r="AA286" s="39"/>
      <c r="AB286" s="39"/>
      <c r="AC286" s="39"/>
      <c r="AD286" s="39"/>
      <c r="AE286" s="39"/>
      <c r="AR286" s="209" t="s">
        <v>474</v>
      </c>
      <c r="AT286" s="209" t="s">
        <v>119</v>
      </c>
      <c r="AU286" s="209" t="s">
        <v>79</v>
      </c>
      <c r="AY286" s="18" t="s">
        <v>117</v>
      </c>
      <c r="BE286" s="210">
        <f>IF(N286="základní",J286,0)</f>
        <v>0</v>
      </c>
      <c r="BF286" s="210">
        <f>IF(N286="snížená",J286,0)</f>
        <v>0</v>
      </c>
      <c r="BG286" s="210">
        <f>IF(N286="zákl. přenesená",J286,0)</f>
        <v>0</v>
      </c>
      <c r="BH286" s="210">
        <f>IF(N286="sníž. přenesená",J286,0)</f>
        <v>0</v>
      </c>
      <c r="BI286" s="210">
        <f>IF(N286="nulová",J286,0)</f>
        <v>0</v>
      </c>
      <c r="BJ286" s="18" t="s">
        <v>77</v>
      </c>
      <c r="BK286" s="210">
        <f>ROUND(I286*H286,2)</f>
        <v>0</v>
      </c>
      <c r="BL286" s="18" t="s">
        <v>474</v>
      </c>
      <c r="BM286" s="209" t="s">
        <v>475</v>
      </c>
    </row>
    <row r="287" spans="1:47" s="2" customFormat="1" ht="12">
      <c r="A287" s="39"/>
      <c r="B287" s="40"/>
      <c r="C287" s="41"/>
      <c r="D287" s="211" t="s">
        <v>126</v>
      </c>
      <c r="E287" s="41"/>
      <c r="F287" s="212" t="s">
        <v>476</v>
      </c>
      <c r="G287" s="41"/>
      <c r="H287" s="41"/>
      <c r="I287" s="213"/>
      <c r="J287" s="41"/>
      <c r="K287" s="41"/>
      <c r="L287" s="45"/>
      <c r="M287" s="214"/>
      <c r="N287" s="215"/>
      <c r="O287" s="85"/>
      <c r="P287" s="85"/>
      <c r="Q287" s="85"/>
      <c r="R287" s="85"/>
      <c r="S287" s="85"/>
      <c r="T287" s="86"/>
      <c r="U287" s="39"/>
      <c r="V287" s="39"/>
      <c r="W287" s="39"/>
      <c r="X287" s="39"/>
      <c r="Y287" s="39"/>
      <c r="Z287" s="39"/>
      <c r="AA287" s="39"/>
      <c r="AB287" s="39"/>
      <c r="AC287" s="39"/>
      <c r="AD287" s="39"/>
      <c r="AE287" s="39"/>
      <c r="AT287" s="18" t="s">
        <v>126</v>
      </c>
      <c r="AU287" s="18" t="s">
        <v>79</v>
      </c>
    </row>
    <row r="288" spans="1:51" s="13" customFormat="1" ht="12">
      <c r="A288" s="13"/>
      <c r="B288" s="216"/>
      <c r="C288" s="217"/>
      <c r="D288" s="218" t="s">
        <v>128</v>
      </c>
      <c r="E288" s="219" t="s">
        <v>19</v>
      </c>
      <c r="F288" s="220" t="s">
        <v>477</v>
      </c>
      <c r="G288" s="217"/>
      <c r="H288" s="221">
        <v>1</v>
      </c>
      <c r="I288" s="222"/>
      <c r="J288" s="217"/>
      <c r="K288" s="217"/>
      <c r="L288" s="223"/>
      <c r="M288" s="224"/>
      <c r="N288" s="225"/>
      <c r="O288" s="225"/>
      <c r="P288" s="225"/>
      <c r="Q288" s="225"/>
      <c r="R288" s="225"/>
      <c r="S288" s="225"/>
      <c r="T288" s="226"/>
      <c r="U288" s="13"/>
      <c r="V288" s="13"/>
      <c r="W288" s="13"/>
      <c r="X288" s="13"/>
      <c r="Y288" s="13"/>
      <c r="Z288" s="13"/>
      <c r="AA288" s="13"/>
      <c r="AB288" s="13"/>
      <c r="AC288" s="13"/>
      <c r="AD288" s="13"/>
      <c r="AE288" s="13"/>
      <c r="AT288" s="227" t="s">
        <v>128</v>
      </c>
      <c r="AU288" s="227" t="s">
        <v>79</v>
      </c>
      <c r="AV288" s="13" t="s">
        <v>79</v>
      </c>
      <c r="AW288" s="13" t="s">
        <v>33</v>
      </c>
      <c r="AX288" s="13" t="s">
        <v>77</v>
      </c>
      <c r="AY288" s="227" t="s">
        <v>117</v>
      </c>
    </row>
    <row r="289" spans="1:65" s="2" customFormat="1" ht="16.5" customHeight="1">
      <c r="A289" s="39"/>
      <c r="B289" s="40"/>
      <c r="C289" s="198" t="s">
        <v>478</v>
      </c>
      <c r="D289" s="198" t="s">
        <v>119</v>
      </c>
      <c r="E289" s="199" t="s">
        <v>479</v>
      </c>
      <c r="F289" s="200" t="s">
        <v>480</v>
      </c>
      <c r="G289" s="201" t="s">
        <v>473</v>
      </c>
      <c r="H289" s="202">
        <v>1</v>
      </c>
      <c r="I289" s="203"/>
      <c r="J289" s="204">
        <f>ROUND(I289*H289,2)</f>
        <v>0</v>
      </c>
      <c r="K289" s="200" t="s">
        <v>123</v>
      </c>
      <c r="L289" s="45"/>
      <c r="M289" s="205" t="s">
        <v>19</v>
      </c>
      <c r="N289" s="206" t="s">
        <v>43</v>
      </c>
      <c r="O289" s="85"/>
      <c r="P289" s="207">
        <f>O289*H289</f>
        <v>0</v>
      </c>
      <c r="Q289" s="207">
        <v>0</v>
      </c>
      <c r="R289" s="207">
        <f>Q289*H289</f>
        <v>0</v>
      </c>
      <c r="S289" s="207">
        <v>0</v>
      </c>
      <c r="T289" s="208">
        <f>S289*H289</f>
        <v>0</v>
      </c>
      <c r="U289" s="39"/>
      <c r="V289" s="39"/>
      <c r="W289" s="39"/>
      <c r="X289" s="39"/>
      <c r="Y289" s="39"/>
      <c r="Z289" s="39"/>
      <c r="AA289" s="39"/>
      <c r="AB289" s="39"/>
      <c r="AC289" s="39"/>
      <c r="AD289" s="39"/>
      <c r="AE289" s="39"/>
      <c r="AR289" s="209" t="s">
        <v>474</v>
      </c>
      <c r="AT289" s="209" t="s">
        <v>119</v>
      </c>
      <c r="AU289" s="209" t="s">
        <v>79</v>
      </c>
      <c r="AY289" s="18" t="s">
        <v>117</v>
      </c>
      <c r="BE289" s="210">
        <f>IF(N289="základní",J289,0)</f>
        <v>0</v>
      </c>
      <c r="BF289" s="210">
        <f>IF(N289="snížená",J289,0)</f>
        <v>0</v>
      </c>
      <c r="BG289" s="210">
        <f>IF(N289="zákl. přenesená",J289,0)</f>
        <v>0</v>
      </c>
      <c r="BH289" s="210">
        <f>IF(N289="sníž. přenesená",J289,0)</f>
        <v>0</v>
      </c>
      <c r="BI289" s="210">
        <f>IF(N289="nulová",J289,0)</f>
        <v>0</v>
      </c>
      <c r="BJ289" s="18" t="s">
        <v>77</v>
      </c>
      <c r="BK289" s="210">
        <f>ROUND(I289*H289,2)</f>
        <v>0</v>
      </c>
      <c r="BL289" s="18" t="s">
        <v>474</v>
      </c>
      <c r="BM289" s="209" t="s">
        <v>481</v>
      </c>
    </row>
    <row r="290" spans="1:47" s="2" customFormat="1" ht="12">
      <c r="A290" s="39"/>
      <c r="B290" s="40"/>
      <c r="C290" s="41"/>
      <c r="D290" s="211" t="s">
        <v>126</v>
      </c>
      <c r="E290" s="41"/>
      <c r="F290" s="212" t="s">
        <v>482</v>
      </c>
      <c r="G290" s="41"/>
      <c r="H290" s="41"/>
      <c r="I290" s="213"/>
      <c r="J290" s="41"/>
      <c r="K290" s="41"/>
      <c r="L290" s="45"/>
      <c r="M290" s="214"/>
      <c r="N290" s="215"/>
      <c r="O290" s="85"/>
      <c r="P290" s="85"/>
      <c r="Q290" s="85"/>
      <c r="R290" s="85"/>
      <c r="S290" s="85"/>
      <c r="T290" s="86"/>
      <c r="U290" s="39"/>
      <c r="V290" s="39"/>
      <c r="W290" s="39"/>
      <c r="X290" s="39"/>
      <c r="Y290" s="39"/>
      <c r="Z290" s="39"/>
      <c r="AA290" s="39"/>
      <c r="AB290" s="39"/>
      <c r="AC290" s="39"/>
      <c r="AD290" s="39"/>
      <c r="AE290" s="39"/>
      <c r="AT290" s="18" t="s">
        <v>126</v>
      </c>
      <c r="AU290" s="18" t="s">
        <v>79</v>
      </c>
    </row>
    <row r="291" spans="1:51" s="13" customFormat="1" ht="12">
      <c r="A291" s="13"/>
      <c r="B291" s="216"/>
      <c r="C291" s="217"/>
      <c r="D291" s="218" t="s">
        <v>128</v>
      </c>
      <c r="E291" s="219" t="s">
        <v>19</v>
      </c>
      <c r="F291" s="220" t="s">
        <v>483</v>
      </c>
      <c r="G291" s="217"/>
      <c r="H291" s="221">
        <v>1</v>
      </c>
      <c r="I291" s="222"/>
      <c r="J291" s="217"/>
      <c r="K291" s="217"/>
      <c r="L291" s="223"/>
      <c r="M291" s="224"/>
      <c r="N291" s="225"/>
      <c r="O291" s="225"/>
      <c r="P291" s="225"/>
      <c r="Q291" s="225"/>
      <c r="R291" s="225"/>
      <c r="S291" s="225"/>
      <c r="T291" s="226"/>
      <c r="U291" s="13"/>
      <c r="V291" s="13"/>
      <c r="W291" s="13"/>
      <c r="X291" s="13"/>
      <c r="Y291" s="13"/>
      <c r="Z291" s="13"/>
      <c r="AA291" s="13"/>
      <c r="AB291" s="13"/>
      <c r="AC291" s="13"/>
      <c r="AD291" s="13"/>
      <c r="AE291" s="13"/>
      <c r="AT291" s="227" t="s">
        <v>128</v>
      </c>
      <c r="AU291" s="227" t="s">
        <v>79</v>
      </c>
      <c r="AV291" s="13" t="s">
        <v>79</v>
      </c>
      <c r="AW291" s="13" t="s">
        <v>33</v>
      </c>
      <c r="AX291" s="13" t="s">
        <v>77</v>
      </c>
      <c r="AY291" s="227" t="s">
        <v>117</v>
      </c>
    </row>
    <row r="292" spans="1:65" s="2" customFormat="1" ht="16.5" customHeight="1">
      <c r="A292" s="39"/>
      <c r="B292" s="40"/>
      <c r="C292" s="198" t="s">
        <v>484</v>
      </c>
      <c r="D292" s="198" t="s">
        <v>119</v>
      </c>
      <c r="E292" s="199" t="s">
        <v>485</v>
      </c>
      <c r="F292" s="200" t="s">
        <v>486</v>
      </c>
      <c r="G292" s="201" t="s">
        <v>473</v>
      </c>
      <c r="H292" s="202">
        <v>1</v>
      </c>
      <c r="I292" s="203"/>
      <c r="J292" s="204">
        <f>ROUND(I292*H292,2)</f>
        <v>0</v>
      </c>
      <c r="K292" s="200" t="s">
        <v>139</v>
      </c>
      <c r="L292" s="45"/>
      <c r="M292" s="205" t="s">
        <v>19</v>
      </c>
      <c r="N292" s="206" t="s">
        <v>43</v>
      </c>
      <c r="O292" s="85"/>
      <c r="P292" s="207">
        <f>O292*H292</f>
        <v>0</v>
      </c>
      <c r="Q292" s="207">
        <v>0</v>
      </c>
      <c r="R292" s="207">
        <f>Q292*H292</f>
        <v>0</v>
      </c>
      <c r="S292" s="207">
        <v>0</v>
      </c>
      <c r="T292" s="208">
        <f>S292*H292</f>
        <v>0</v>
      </c>
      <c r="U292" s="39"/>
      <c r="V292" s="39"/>
      <c r="W292" s="39"/>
      <c r="X292" s="39"/>
      <c r="Y292" s="39"/>
      <c r="Z292" s="39"/>
      <c r="AA292" s="39"/>
      <c r="AB292" s="39"/>
      <c r="AC292" s="39"/>
      <c r="AD292" s="39"/>
      <c r="AE292" s="39"/>
      <c r="AR292" s="209" t="s">
        <v>474</v>
      </c>
      <c r="AT292" s="209" t="s">
        <v>119</v>
      </c>
      <c r="AU292" s="209" t="s">
        <v>79</v>
      </c>
      <c r="AY292" s="18" t="s">
        <v>117</v>
      </c>
      <c r="BE292" s="210">
        <f>IF(N292="základní",J292,0)</f>
        <v>0</v>
      </c>
      <c r="BF292" s="210">
        <f>IF(N292="snížená",J292,0)</f>
        <v>0</v>
      </c>
      <c r="BG292" s="210">
        <f>IF(N292="zákl. přenesená",J292,0)</f>
        <v>0</v>
      </c>
      <c r="BH292" s="210">
        <f>IF(N292="sníž. přenesená",J292,0)</f>
        <v>0</v>
      </c>
      <c r="BI292" s="210">
        <f>IF(N292="nulová",J292,0)</f>
        <v>0</v>
      </c>
      <c r="BJ292" s="18" t="s">
        <v>77</v>
      </c>
      <c r="BK292" s="210">
        <f>ROUND(I292*H292,2)</f>
        <v>0</v>
      </c>
      <c r="BL292" s="18" t="s">
        <v>474</v>
      </c>
      <c r="BM292" s="209" t="s">
        <v>487</v>
      </c>
    </row>
    <row r="293" spans="1:47" s="2" customFormat="1" ht="12">
      <c r="A293" s="39"/>
      <c r="B293" s="40"/>
      <c r="C293" s="41"/>
      <c r="D293" s="211" t="s">
        <v>126</v>
      </c>
      <c r="E293" s="41"/>
      <c r="F293" s="212" t="s">
        <v>488</v>
      </c>
      <c r="G293" s="41"/>
      <c r="H293" s="41"/>
      <c r="I293" s="213"/>
      <c r="J293" s="41"/>
      <c r="K293" s="41"/>
      <c r="L293" s="45"/>
      <c r="M293" s="214"/>
      <c r="N293" s="215"/>
      <c r="O293" s="85"/>
      <c r="P293" s="85"/>
      <c r="Q293" s="85"/>
      <c r="R293" s="85"/>
      <c r="S293" s="85"/>
      <c r="T293" s="86"/>
      <c r="U293" s="39"/>
      <c r="V293" s="39"/>
      <c r="W293" s="39"/>
      <c r="X293" s="39"/>
      <c r="Y293" s="39"/>
      <c r="Z293" s="39"/>
      <c r="AA293" s="39"/>
      <c r="AB293" s="39"/>
      <c r="AC293" s="39"/>
      <c r="AD293" s="39"/>
      <c r="AE293" s="39"/>
      <c r="AT293" s="18" t="s">
        <v>126</v>
      </c>
      <c r="AU293" s="18" t="s">
        <v>79</v>
      </c>
    </row>
    <row r="294" spans="1:51" s="13" customFormat="1" ht="12">
      <c r="A294" s="13"/>
      <c r="B294" s="216"/>
      <c r="C294" s="217"/>
      <c r="D294" s="218" t="s">
        <v>128</v>
      </c>
      <c r="E294" s="219" t="s">
        <v>19</v>
      </c>
      <c r="F294" s="220" t="s">
        <v>489</v>
      </c>
      <c r="G294" s="217"/>
      <c r="H294" s="221">
        <v>1</v>
      </c>
      <c r="I294" s="222"/>
      <c r="J294" s="217"/>
      <c r="K294" s="217"/>
      <c r="L294" s="223"/>
      <c r="M294" s="224"/>
      <c r="N294" s="225"/>
      <c r="O294" s="225"/>
      <c r="P294" s="225"/>
      <c r="Q294" s="225"/>
      <c r="R294" s="225"/>
      <c r="S294" s="225"/>
      <c r="T294" s="226"/>
      <c r="U294" s="13"/>
      <c r="V294" s="13"/>
      <c r="W294" s="13"/>
      <c r="X294" s="13"/>
      <c r="Y294" s="13"/>
      <c r="Z294" s="13"/>
      <c r="AA294" s="13"/>
      <c r="AB294" s="13"/>
      <c r="AC294" s="13"/>
      <c r="AD294" s="13"/>
      <c r="AE294" s="13"/>
      <c r="AT294" s="227" t="s">
        <v>128</v>
      </c>
      <c r="AU294" s="227" t="s">
        <v>79</v>
      </c>
      <c r="AV294" s="13" t="s">
        <v>79</v>
      </c>
      <c r="AW294" s="13" t="s">
        <v>33</v>
      </c>
      <c r="AX294" s="13" t="s">
        <v>77</v>
      </c>
      <c r="AY294" s="227" t="s">
        <v>117</v>
      </c>
    </row>
    <row r="295" spans="1:65" s="2" customFormat="1" ht="16.5" customHeight="1">
      <c r="A295" s="39"/>
      <c r="B295" s="40"/>
      <c r="C295" s="198" t="s">
        <v>490</v>
      </c>
      <c r="D295" s="198" t="s">
        <v>119</v>
      </c>
      <c r="E295" s="199" t="s">
        <v>491</v>
      </c>
      <c r="F295" s="200" t="s">
        <v>492</v>
      </c>
      <c r="G295" s="201" t="s">
        <v>473</v>
      </c>
      <c r="H295" s="202">
        <v>1</v>
      </c>
      <c r="I295" s="203"/>
      <c r="J295" s="204">
        <f>ROUND(I295*H295,2)</f>
        <v>0</v>
      </c>
      <c r="K295" s="200" t="s">
        <v>139</v>
      </c>
      <c r="L295" s="45"/>
      <c r="M295" s="205" t="s">
        <v>19</v>
      </c>
      <c r="N295" s="206" t="s">
        <v>43</v>
      </c>
      <c r="O295" s="85"/>
      <c r="P295" s="207">
        <f>O295*H295</f>
        <v>0</v>
      </c>
      <c r="Q295" s="207">
        <v>0</v>
      </c>
      <c r="R295" s="207">
        <f>Q295*H295</f>
        <v>0</v>
      </c>
      <c r="S295" s="207">
        <v>0</v>
      </c>
      <c r="T295" s="208">
        <f>S295*H295</f>
        <v>0</v>
      </c>
      <c r="U295" s="39"/>
      <c r="V295" s="39"/>
      <c r="W295" s="39"/>
      <c r="X295" s="39"/>
      <c r="Y295" s="39"/>
      <c r="Z295" s="39"/>
      <c r="AA295" s="39"/>
      <c r="AB295" s="39"/>
      <c r="AC295" s="39"/>
      <c r="AD295" s="39"/>
      <c r="AE295" s="39"/>
      <c r="AR295" s="209" t="s">
        <v>474</v>
      </c>
      <c r="AT295" s="209" t="s">
        <v>119</v>
      </c>
      <c r="AU295" s="209" t="s">
        <v>79</v>
      </c>
      <c r="AY295" s="18" t="s">
        <v>117</v>
      </c>
      <c r="BE295" s="210">
        <f>IF(N295="základní",J295,0)</f>
        <v>0</v>
      </c>
      <c r="BF295" s="210">
        <f>IF(N295="snížená",J295,0)</f>
        <v>0</v>
      </c>
      <c r="BG295" s="210">
        <f>IF(N295="zákl. přenesená",J295,0)</f>
        <v>0</v>
      </c>
      <c r="BH295" s="210">
        <f>IF(N295="sníž. přenesená",J295,0)</f>
        <v>0</v>
      </c>
      <c r="BI295" s="210">
        <f>IF(N295="nulová",J295,0)</f>
        <v>0</v>
      </c>
      <c r="BJ295" s="18" t="s">
        <v>77</v>
      </c>
      <c r="BK295" s="210">
        <f>ROUND(I295*H295,2)</f>
        <v>0</v>
      </c>
      <c r="BL295" s="18" t="s">
        <v>474</v>
      </c>
      <c r="BM295" s="209" t="s">
        <v>493</v>
      </c>
    </row>
    <row r="296" spans="1:47" s="2" customFormat="1" ht="12">
      <c r="A296" s="39"/>
      <c r="B296" s="40"/>
      <c r="C296" s="41"/>
      <c r="D296" s="211" t="s">
        <v>126</v>
      </c>
      <c r="E296" s="41"/>
      <c r="F296" s="212" t="s">
        <v>494</v>
      </c>
      <c r="G296" s="41"/>
      <c r="H296" s="41"/>
      <c r="I296" s="213"/>
      <c r="J296" s="41"/>
      <c r="K296" s="41"/>
      <c r="L296" s="45"/>
      <c r="M296" s="214"/>
      <c r="N296" s="215"/>
      <c r="O296" s="85"/>
      <c r="P296" s="85"/>
      <c r="Q296" s="85"/>
      <c r="R296" s="85"/>
      <c r="S296" s="85"/>
      <c r="T296" s="86"/>
      <c r="U296" s="39"/>
      <c r="V296" s="39"/>
      <c r="W296" s="39"/>
      <c r="X296" s="39"/>
      <c r="Y296" s="39"/>
      <c r="Z296" s="39"/>
      <c r="AA296" s="39"/>
      <c r="AB296" s="39"/>
      <c r="AC296" s="39"/>
      <c r="AD296" s="39"/>
      <c r="AE296" s="39"/>
      <c r="AT296" s="18" t="s">
        <v>126</v>
      </c>
      <c r="AU296" s="18" t="s">
        <v>79</v>
      </c>
    </row>
    <row r="297" spans="1:51" s="13" customFormat="1" ht="12">
      <c r="A297" s="13"/>
      <c r="B297" s="216"/>
      <c r="C297" s="217"/>
      <c r="D297" s="218" t="s">
        <v>128</v>
      </c>
      <c r="E297" s="219" t="s">
        <v>19</v>
      </c>
      <c r="F297" s="220" t="s">
        <v>495</v>
      </c>
      <c r="G297" s="217"/>
      <c r="H297" s="221">
        <v>1</v>
      </c>
      <c r="I297" s="222"/>
      <c r="J297" s="217"/>
      <c r="K297" s="217"/>
      <c r="L297" s="223"/>
      <c r="M297" s="224"/>
      <c r="N297" s="225"/>
      <c r="O297" s="225"/>
      <c r="P297" s="225"/>
      <c r="Q297" s="225"/>
      <c r="R297" s="225"/>
      <c r="S297" s="225"/>
      <c r="T297" s="226"/>
      <c r="U297" s="13"/>
      <c r="V297" s="13"/>
      <c r="W297" s="13"/>
      <c r="X297" s="13"/>
      <c r="Y297" s="13"/>
      <c r="Z297" s="13"/>
      <c r="AA297" s="13"/>
      <c r="AB297" s="13"/>
      <c r="AC297" s="13"/>
      <c r="AD297" s="13"/>
      <c r="AE297" s="13"/>
      <c r="AT297" s="227" t="s">
        <v>128</v>
      </c>
      <c r="AU297" s="227" t="s">
        <v>79</v>
      </c>
      <c r="AV297" s="13" t="s">
        <v>79</v>
      </c>
      <c r="AW297" s="13" t="s">
        <v>33</v>
      </c>
      <c r="AX297" s="13" t="s">
        <v>77</v>
      </c>
      <c r="AY297" s="227" t="s">
        <v>117</v>
      </c>
    </row>
    <row r="298" spans="1:63" s="12" customFormat="1" ht="22.8" customHeight="1">
      <c r="A298" s="12"/>
      <c r="B298" s="182"/>
      <c r="C298" s="183"/>
      <c r="D298" s="184" t="s">
        <v>71</v>
      </c>
      <c r="E298" s="196" t="s">
        <v>496</v>
      </c>
      <c r="F298" s="196" t="s">
        <v>497</v>
      </c>
      <c r="G298" s="183"/>
      <c r="H298" s="183"/>
      <c r="I298" s="186"/>
      <c r="J298" s="197">
        <f>BK298</f>
        <v>0</v>
      </c>
      <c r="K298" s="183"/>
      <c r="L298" s="188"/>
      <c r="M298" s="189"/>
      <c r="N298" s="190"/>
      <c r="O298" s="190"/>
      <c r="P298" s="191">
        <f>SUM(P299:P303)</f>
        <v>0</v>
      </c>
      <c r="Q298" s="190"/>
      <c r="R298" s="191">
        <f>SUM(R299:R303)</f>
        <v>0</v>
      </c>
      <c r="S298" s="190"/>
      <c r="T298" s="192">
        <f>SUM(T299:T303)</f>
        <v>0</v>
      </c>
      <c r="U298" s="12"/>
      <c r="V298" s="12"/>
      <c r="W298" s="12"/>
      <c r="X298" s="12"/>
      <c r="Y298" s="12"/>
      <c r="Z298" s="12"/>
      <c r="AA298" s="12"/>
      <c r="AB298" s="12"/>
      <c r="AC298" s="12"/>
      <c r="AD298" s="12"/>
      <c r="AE298" s="12"/>
      <c r="AR298" s="193" t="s">
        <v>148</v>
      </c>
      <c r="AT298" s="194" t="s">
        <v>71</v>
      </c>
      <c r="AU298" s="194" t="s">
        <v>77</v>
      </c>
      <c r="AY298" s="193" t="s">
        <v>117</v>
      </c>
      <c r="BK298" s="195">
        <f>SUM(BK299:BK303)</f>
        <v>0</v>
      </c>
    </row>
    <row r="299" spans="1:65" s="2" customFormat="1" ht="16.5" customHeight="1">
      <c r="A299" s="39"/>
      <c r="B299" s="40"/>
      <c r="C299" s="198" t="s">
        <v>498</v>
      </c>
      <c r="D299" s="198" t="s">
        <v>119</v>
      </c>
      <c r="E299" s="199" t="s">
        <v>499</v>
      </c>
      <c r="F299" s="200" t="s">
        <v>497</v>
      </c>
      <c r="G299" s="201" t="s">
        <v>473</v>
      </c>
      <c r="H299" s="202">
        <v>1</v>
      </c>
      <c r="I299" s="203"/>
      <c r="J299" s="204">
        <f>ROUND(I299*H299,2)</f>
        <v>0</v>
      </c>
      <c r="K299" s="200" t="s">
        <v>123</v>
      </c>
      <c r="L299" s="45"/>
      <c r="M299" s="205" t="s">
        <v>19</v>
      </c>
      <c r="N299" s="206" t="s">
        <v>43</v>
      </c>
      <c r="O299" s="85"/>
      <c r="P299" s="207">
        <f>O299*H299</f>
        <v>0</v>
      </c>
      <c r="Q299" s="207">
        <v>0</v>
      </c>
      <c r="R299" s="207">
        <f>Q299*H299</f>
        <v>0</v>
      </c>
      <c r="S299" s="207">
        <v>0</v>
      </c>
      <c r="T299" s="208">
        <f>S299*H299</f>
        <v>0</v>
      </c>
      <c r="U299" s="39"/>
      <c r="V299" s="39"/>
      <c r="W299" s="39"/>
      <c r="X299" s="39"/>
      <c r="Y299" s="39"/>
      <c r="Z299" s="39"/>
      <c r="AA299" s="39"/>
      <c r="AB299" s="39"/>
      <c r="AC299" s="39"/>
      <c r="AD299" s="39"/>
      <c r="AE299" s="39"/>
      <c r="AR299" s="209" t="s">
        <v>474</v>
      </c>
      <c r="AT299" s="209" t="s">
        <v>119</v>
      </c>
      <c r="AU299" s="209" t="s">
        <v>79</v>
      </c>
      <c r="AY299" s="18" t="s">
        <v>117</v>
      </c>
      <c r="BE299" s="210">
        <f>IF(N299="základní",J299,0)</f>
        <v>0</v>
      </c>
      <c r="BF299" s="210">
        <f>IF(N299="snížená",J299,0)</f>
        <v>0</v>
      </c>
      <c r="BG299" s="210">
        <f>IF(N299="zákl. přenesená",J299,0)</f>
        <v>0</v>
      </c>
      <c r="BH299" s="210">
        <f>IF(N299="sníž. přenesená",J299,0)</f>
        <v>0</v>
      </c>
      <c r="BI299" s="210">
        <f>IF(N299="nulová",J299,0)</f>
        <v>0</v>
      </c>
      <c r="BJ299" s="18" t="s">
        <v>77</v>
      </c>
      <c r="BK299" s="210">
        <f>ROUND(I299*H299,2)</f>
        <v>0</v>
      </c>
      <c r="BL299" s="18" t="s">
        <v>474</v>
      </c>
      <c r="BM299" s="209" t="s">
        <v>500</v>
      </c>
    </row>
    <row r="300" spans="1:47" s="2" customFormat="1" ht="12">
      <c r="A300" s="39"/>
      <c r="B300" s="40"/>
      <c r="C300" s="41"/>
      <c r="D300" s="211" t="s">
        <v>126</v>
      </c>
      <c r="E300" s="41"/>
      <c r="F300" s="212" t="s">
        <v>501</v>
      </c>
      <c r="G300" s="41"/>
      <c r="H300" s="41"/>
      <c r="I300" s="213"/>
      <c r="J300" s="41"/>
      <c r="K300" s="41"/>
      <c r="L300" s="45"/>
      <c r="M300" s="214"/>
      <c r="N300" s="215"/>
      <c r="O300" s="85"/>
      <c r="P300" s="85"/>
      <c r="Q300" s="85"/>
      <c r="R300" s="85"/>
      <c r="S300" s="85"/>
      <c r="T300" s="86"/>
      <c r="U300" s="39"/>
      <c r="V300" s="39"/>
      <c r="W300" s="39"/>
      <c r="X300" s="39"/>
      <c r="Y300" s="39"/>
      <c r="Z300" s="39"/>
      <c r="AA300" s="39"/>
      <c r="AB300" s="39"/>
      <c r="AC300" s="39"/>
      <c r="AD300" s="39"/>
      <c r="AE300" s="39"/>
      <c r="AT300" s="18" t="s">
        <v>126</v>
      </c>
      <c r="AU300" s="18" t="s">
        <v>79</v>
      </c>
    </row>
    <row r="301" spans="1:65" s="2" customFormat="1" ht="16.5" customHeight="1">
      <c r="A301" s="39"/>
      <c r="B301" s="40"/>
      <c r="C301" s="198" t="s">
        <v>502</v>
      </c>
      <c r="D301" s="198" t="s">
        <v>119</v>
      </c>
      <c r="E301" s="199" t="s">
        <v>503</v>
      </c>
      <c r="F301" s="200" t="s">
        <v>504</v>
      </c>
      <c r="G301" s="201" t="s">
        <v>473</v>
      </c>
      <c r="H301" s="202">
        <v>1</v>
      </c>
      <c r="I301" s="203"/>
      <c r="J301" s="204">
        <f>ROUND(I301*H301,2)</f>
        <v>0</v>
      </c>
      <c r="K301" s="200" t="s">
        <v>139</v>
      </c>
      <c r="L301" s="45"/>
      <c r="M301" s="205" t="s">
        <v>19</v>
      </c>
      <c r="N301" s="206" t="s">
        <v>43</v>
      </c>
      <c r="O301" s="85"/>
      <c r="P301" s="207">
        <f>O301*H301</f>
        <v>0</v>
      </c>
      <c r="Q301" s="207">
        <v>0</v>
      </c>
      <c r="R301" s="207">
        <f>Q301*H301</f>
        <v>0</v>
      </c>
      <c r="S301" s="207">
        <v>0</v>
      </c>
      <c r="T301" s="208">
        <f>S301*H301</f>
        <v>0</v>
      </c>
      <c r="U301" s="39"/>
      <c r="V301" s="39"/>
      <c r="W301" s="39"/>
      <c r="X301" s="39"/>
      <c r="Y301" s="39"/>
      <c r="Z301" s="39"/>
      <c r="AA301" s="39"/>
      <c r="AB301" s="39"/>
      <c r="AC301" s="39"/>
      <c r="AD301" s="39"/>
      <c r="AE301" s="39"/>
      <c r="AR301" s="209" t="s">
        <v>474</v>
      </c>
      <c r="AT301" s="209" t="s">
        <v>119</v>
      </c>
      <c r="AU301" s="209" t="s">
        <v>79</v>
      </c>
      <c r="AY301" s="18" t="s">
        <v>117</v>
      </c>
      <c r="BE301" s="210">
        <f>IF(N301="základní",J301,0)</f>
        <v>0</v>
      </c>
      <c r="BF301" s="210">
        <f>IF(N301="snížená",J301,0)</f>
        <v>0</v>
      </c>
      <c r="BG301" s="210">
        <f>IF(N301="zákl. přenesená",J301,0)</f>
        <v>0</v>
      </c>
      <c r="BH301" s="210">
        <f>IF(N301="sníž. přenesená",J301,0)</f>
        <v>0</v>
      </c>
      <c r="BI301" s="210">
        <f>IF(N301="nulová",J301,0)</f>
        <v>0</v>
      </c>
      <c r="BJ301" s="18" t="s">
        <v>77</v>
      </c>
      <c r="BK301" s="210">
        <f>ROUND(I301*H301,2)</f>
        <v>0</v>
      </c>
      <c r="BL301" s="18" t="s">
        <v>474</v>
      </c>
      <c r="BM301" s="209" t="s">
        <v>505</v>
      </c>
    </row>
    <row r="302" spans="1:47" s="2" customFormat="1" ht="12">
      <c r="A302" s="39"/>
      <c r="B302" s="40"/>
      <c r="C302" s="41"/>
      <c r="D302" s="211" t="s">
        <v>126</v>
      </c>
      <c r="E302" s="41"/>
      <c r="F302" s="212" t="s">
        <v>506</v>
      </c>
      <c r="G302" s="41"/>
      <c r="H302" s="41"/>
      <c r="I302" s="213"/>
      <c r="J302" s="41"/>
      <c r="K302" s="41"/>
      <c r="L302" s="45"/>
      <c r="M302" s="214"/>
      <c r="N302" s="215"/>
      <c r="O302" s="85"/>
      <c r="P302" s="85"/>
      <c r="Q302" s="85"/>
      <c r="R302" s="85"/>
      <c r="S302" s="85"/>
      <c r="T302" s="86"/>
      <c r="U302" s="39"/>
      <c r="V302" s="39"/>
      <c r="W302" s="39"/>
      <c r="X302" s="39"/>
      <c r="Y302" s="39"/>
      <c r="Z302" s="39"/>
      <c r="AA302" s="39"/>
      <c r="AB302" s="39"/>
      <c r="AC302" s="39"/>
      <c r="AD302" s="39"/>
      <c r="AE302" s="39"/>
      <c r="AT302" s="18" t="s">
        <v>126</v>
      </c>
      <c r="AU302" s="18" t="s">
        <v>79</v>
      </c>
    </row>
    <row r="303" spans="1:51" s="13" customFormat="1" ht="12">
      <c r="A303" s="13"/>
      <c r="B303" s="216"/>
      <c r="C303" s="217"/>
      <c r="D303" s="218" t="s">
        <v>128</v>
      </c>
      <c r="E303" s="219" t="s">
        <v>19</v>
      </c>
      <c r="F303" s="220" t="s">
        <v>507</v>
      </c>
      <c r="G303" s="217"/>
      <c r="H303" s="221">
        <v>1</v>
      </c>
      <c r="I303" s="222"/>
      <c r="J303" s="217"/>
      <c r="K303" s="217"/>
      <c r="L303" s="223"/>
      <c r="M303" s="260"/>
      <c r="N303" s="261"/>
      <c r="O303" s="261"/>
      <c r="P303" s="261"/>
      <c r="Q303" s="261"/>
      <c r="R303" s="261"/>
      <c r="S303" s="261"/>
      <c r="T303" s="262"/>
      <c r="U303" s="13"/>
      <c r="V303" s="13"/>
      <c r="W303" s="13"/>
      <c r="X303" s="13"/>
      <c r="Y303" s="13"/>
      <c r="Z303" s="13"/>
      <c r="AA303" s="13"/>
      <c r="AB303" s="13"/>
      <c r="AC303" s="13"/>
      <c r="AD303" s="13"/>
      <c r="AE303" s="13"/>
      <c r="AT303" s="227" t="s">
        <v>128</v>
      </c>
      <c r="AU303" s="227" t="s">
        <v>79</v>
      </c>
      <c r="AV303" s="13" t="s">
        <v>79</v>
      </c>
      <c r="AW303" s="13" t="s">
        <v>33</v>
      </c>
      <c r="AX303" s="13" t="s">
        <v>77</v>
      </c>
      <c r="AY303" s="227" t="s">
        <v>117</v>
      </c>
    </row>
    <row r="304" spans="1:31" s="2" customFormat="1" ht="6.95" customHeight="1">
      <c r="A304" s="39"/>
      <c r="B304" s="60"/>
      <c r="C304" s="61"/>
      <c r="D304" s="61"/>
      <c r="E304" s="61"/>
      <c r="F304" s="61"/>
      <c r="G304" s="61"/>
      <c r="H304" s="61"/>
      <c r="I304" s="61"/>
      <c r="J304" s="61"/>
      <c r="K304" s="61"/>
      <c r="L304" s="45"/>
      <c r="M304" s="39"/>
      <c r="O304" s="39"/>
      <c r="P304" s="39"/>
      <c r="Q304" s="39"/>
      <c r="R304" s="39"/>
      <c r="S304" s="39"/>
      <c r="T304" s="39"/>
      <c r="U304" s="39"/>
      <c r="V304" s="39"/>
      <c r="W304" s="39"/>
      <c r="X304" s="39"/>
      <c r="Y304" s="39"/>
      <c r="Z304" s="39"/>
      <c r="AA304" s="39"/>
      <c r="AB304" s="39"/>
      <c r="AC304" s="39"/>
      <c r="AD304" s="39"/>
      <c r="AE304" s="39"/>
    </row>
  </sheetData>
  <sheetProtection password="CC35" sheet="1" objects="1" scenarios="1" formatColumns="0" formatRows="0" autoFilter="0"/>
  <autoFilter ref="C88:K303"/>
  <mergeCells count="6">
    <mergeCell ref="E7:H7"/>
    <mergeCell ref="E16:H16"/>
    <mergeCell ref="E25:H25"/>
    <mergeCell ref="E46:H46"/>
    <mergeCell ref="E81:H81"/>
    <mergeCell ref="L2:V2"/>
  </mergeCells>
  <hyperlinks>
    <hyperlink ref="F93" r:id="rId1" display="https://podminky.urs.cz/item/CS_URS_2023_01/114203103"/>
    <hyperlink ref="F96" r:id="rId2" display="https://podminky.urs.cz/item/CS_URS_2023_01/114203202"/>
    <hyperlink ref="F100" r:id="rId3" display="https://podminky.urs.cz/item/CS_URS_2022_02/153191131"/>
    <hyperlink ref="F103" r:id="rId4" display="https://podminky.urs.cz/item/CS_URS_2023_01/171111104"/>
    <hyperlink ref="F106" r:id="rId5" display="https://podminky.urs.cz/item/CS_URS_2023_01/171111109"/>
    <hyperlink ref="F109" r:id="rId6" display="https://podminky.urs.cz/item/CS_URS_2022_02/171153101"/>
    <hyperlink ref="F113" r:id="rId7" display="https://podminky.urs.cz/item/CS_URS_2023_01/273321411"/>
    <hyperlink ref="F119" r:id="rId8" display="https://podminky.urs.cz/item/CS_URS_2022_02/273362021"/>
    <hyperlink ref="F122" r:id="rId9" display="https://podminky.urs.cz/item/CS_URS_2022_02/274313711"/>
    <hyperlink ref="F125" r:id="rId10" display="https://podminky.urs.cz/item/CS_URS_2023_01/275313711"/>
    <hyperlink ref="F129" r:id="rId11" display="https://podminky.urs.cz/item/CS_URS_2023_01/311213112"/>
    <hyperlink ref="F133" r:id="rId12" display="https://podminky.urs.cz/item/CS_URS_2023_01/311213911"/>
    <hyperlink ref="F139" r:id="rId13" display="https://podminky.urs.cz/item/CS_URS_2023_01/312311951"/>
    <hyperlink ref="F143" r:id="rId14" display="https://podminky.urs.cz/item/CS_URS_2023_01/411388531"/>
    <hyperlink ref="F148" r:id="rId15" display="https://podminky.urs.cz/item/CS_URS_2023_01/465513227"/>
    <hyperlink ref="F153" r:id="rId16" display="https://podminky.urs.cz/item/CS_URS_2023_01/465513327"/>
    <hyperlink ref="F159" r:id="rId17" display="https://podminky.urs.cz/item/CS_URS_2023_01/629995101"/>
    <hyperlink ref="F162" r:id="rId18" display="https://podminky.urs.cz/item/CS_URS_2023_01/632451022"/>
    <hyperlink ref="F165" r:id="rId19" display="https://podminky.urs.cz/item/CS_URS_2023_01/632451023"/>
    <hyperlink ref="F168" r:id="rId20" display="https://podminky.urs.cz/item/CS_URS_2022_02/634663112"/>
    <hyperlink ref="F172" r:id="rId21" display="https://podminky.urs.cz/item/CS_URS_2022_02/871355221"/>
    <hyperlink ref="F175" r:id="rId22" display="https://podminky.urs.cz/item/CS_URS_2022_02/871440410"/>
    <hyperlink ref="F180" r:id="rId23" display="https://podminky.urs.cz/item/CS_URS_2022_02/871445811"/>
    <hyperlink ref="F182" r:id="rId24" display="https://podminky.urs.cz/item/CS_URS_2022_02/871495819"/>
    <hyperlink ref="F184" r:id="rId25" display="https://podminky.urs.cz/item/CS_URS_2023_01/899104112"/>
    <hyperlink ref="F188" r:id="rId26" display="https://podminky.urs.cz/item/CS_URS_2023_01/899501221"/>
    <hyperlink ref="F192" r:id="rId27" display="https://podminky.urs.cz/item/CS_URS_2023_01/919735126"/>
    <hyperlink ref="F195" r:id="rId28" display="https://podminky.urs.cz/item/CS_URS_2023_01/962022491"/>
    <hyperlink ref="F199" r:id="rId29" display="https://podminky.urs.cz/item/CS_URS_2023_01/963051113"/>
    <hyperlink ref="F204" r:id="rId30" display="https://podminky.urs.cz/item/CS_URS_2023_01/978023251"/>
    <hyperlink ref="F207" r:id="rId31" display="https://podminky.urs.cz/item/CS_URS_2023_01/985232112"/>
    <hyperlink ref="F210" r:id="rId32" display="https://podminky.urs.cz/item/CS_URS_2023_01/985232191"/>
    <hyperlink ref="F214" r:id="rId33" display="https://podminky.urs.cz/item/CS_URS_2022_02/997013001"/>
    <hyperlink ref="F220" r:id="rId34" display="https://podminky.urs.cz/item/CS_URS_2022_02/997013011"/>
    <hyperlink ref="F223" r:id="rId35" display="https://podminky.urs.cz/item/CS_URS_2023_01/997013501"/>
    <hyperlink ref="F225" r:id="rId36" display="https://podminky.urs.cz/item/CS_URS_2023_01/997013509"/>
    <hyperlink ref="F228" r:id="rId37" display="https://podminky.urs.cz/item/CS_URS_2023_01/997013871"/>
    <hyperlink ref="F230" r:id="rId38" display="https://podminky.urs.cz/item/CS_URS_2023_01/997321211"/>
    <hyperlink ref="F233" r:id="rId39" display="https://podminky.urs.cz/item/CS_URS_2023_01/998271201"/>
    <hyperlink ref="F237" r:id="rId40" display="https://podminky.urs.cz/item/CS_URS_2023_01/711111001"/>
    <hyperlink ref="F244" r:id="rId41" display="https://podminky.urs.cz/item/CS_URS_2023_01/711112001"/>
    <hyperlink ref="F251" r:id="rId42" display="https://podminky.urs.cz/item/CS_URS_2023_01/711141559"/>
    <hyperlink ref="F258" r:id="rId43" display="https://podminky.urs.cz/item/CS_URS_2023_01/711142559"/>
    <hyperlink ref="F265" r:id="rId44" display="https://podminky.urs.cz/item/CS_URS_2023_01/711491172"/>
    <hyperlink ref="F271" r:id="rId45" display="https://podminky.urs.cz/item/CS_URS_2023_01/711491272"/>
    <hyperlink ref="F277" r:id="rId46" display="https://podminky.urs.cz/item/CS_URS_2023_01/998711201"/>
    <hyperlink ref="F280" r:id="rId47" display="https://podminky.urs.cz/item/CS_URS_2023_01/721173723"/>
    <hyperlink ref="F283" r:id="rId48" display="https://podminky.urs.cz/item/CS_URS_2023_01/998721201"/>
    <hyperlink ref="F287" r:id="rId49" display="https://podminky.urs.cz/item/CS_URS_2022_02/012403000"/>
    <hyperlink ref="F290" r:id="rId50" display="https://podminky.urs.cz/item/CS_URS_2023_01/013203000"/>
    <hyperlink ref="F293" r:id="rId51" display="https://podminky.urs.cz/item/CS_URS_2022_02/013284000"/>
    <hyperlink ref="F296" r:id="rId52" display="https://podminky.urs.cz/item/CS_URS_2022_02/013294000"/>
    <hyperlink ref="F300" r:id="rId53" display="https://podminky.urs.cz/item/CS_URS_2023_01/030001000"/>
    <hyperlink ref="F302" r:id="rId54" display="https://podminky.urs.cz/item/CS_URS_2022_02/034503000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55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8"/>
  <sheetViews>
    <sheetView showGridLines="0" zoomScale="110" zoomScaleNormal="110" workbookViewId="0" topLeftCell="A1"/>
  </sheetViews>
  <sheetFormatPr defaultColWidth="9.140625" defaultRowHeight="12"/>
  <cols>
    <col min="1" max="1" width="8.28125" style="263" customWidth="1"/>
    <col min="2" max="2" width="1.7109375" style="263" customWidth="1"/>
    <col min="3" max="4" width="5.00390625" style="263" customWidth="1"/>
    <col min="5" max="5" width="11.7109375" style="263" customWidth="1"/>
    <col min="6" max="6" width="9.140625" style="263" customWidth="1"/>
    <col min="7" max="7" width="5.00390625" style="263" customWidth="1"/>
    <col min="8" max="8" width="77.8515625" style="263" customWidth="1"/>
    <col min="9" max="10" width="20.00390625" style="263" customWidth="1"/>
    <col min="11" max="11" width="1.7109375" style="263" customWidth="1"/>
  </cols>
  <sheetData>
    <row r="1" s="1" customFormat="1" ht="37.5" customHeight="1"/>
    <row r="2" spans="2:11" s="1" customFormat="1" ht="7.5" customHeight="1">
      <c r="B2" s="264"/>
      <c r="C2" s="265"/>
      <c r="D2" s="265"/>
      <c r="E2" s="265"/>
      <c r="F2" s="265"/>
      <c r="G2" s="265"/>
      <c r="H2" s="265"/>
      <c r="I2" s="265"/>
      <c r="J2" s="265"/>
      <c r="K2" s="266"/>
    </row>
    <row r="3" spans="2:11" s="16" customFormat="1" ht="45" customHeight="1">
      <c r="B3" s="267"/>
      <c r="C3" s="268" t="s">
        <v>508</v>
      </c>
      <c r="D3" s="268"/>
      <c r="E3" s="268"/>
      <c r="F3" s="268"/>
      <c r="G3" s="268"/>
      <c r="H3" s="268"/>
      <c r="I3" s="268"/>
      <c r="J3" s="268"/>
      <c r="K3" s="269"/>
    </row>
    <row r="4" spans="2:11" s="1" customFormat="1" ht="25.5" customHeight="1">
      <c r="B4" s="270"/>
      <c r="C4" s="271" t="s">
        <v>509</v>
      </c>
      <c r="D4" s="271"/>
      <c r="E4" s="271"/>
      <c r="F4" s="271"/>
      <c r="G4" s="271"/>
      <c r="H4" s="271"/>
      <c r="I4" s="271"/>
      <c r="J4" s="271"/>
      <c r="K4" s="272"/>
    </row>
    <row r="5" spans="2:11" s="1" customFormat="1" ht="5.25" customHeight="1">
      <c r="B5" s="270"/>
      <c r="C5" s="273"/>
      <c r="D5" s="273"/>
      <c r="E5" s="273"/>
      <c r="F5" s="273"/>
      <c r="G5" s="273"/>
      <c r="H5" s="273"/>
      <c r="I5" s="273"/>
      <c r="J5" s="273"/>
      <c r="K5" s="272"/>
    </row>
    <row r="6" spans="2:11" s="1" customFormat="1" ht="15" customHeight="1">
      <c r="B6" s="270"/>
      <c r="C6" s="274" t="s">
        <v>510</v>
      </c>
      <c r="D6" s="274"/>
      <c r="E6" s="274"/>
      <c r="F6" s="274"/>
      <c r="G6" s="274"/>
      <c r="H6" s="274"/>
      <c r="I6" s="274"/>
      <c r="J6" s="274"/>
      <c r="K6" s="272"/>
    </row>
    <row r="7" spans="2:11" s="1" customFormat="1" ht="15" customHeight="1">
      <c r="B7" s="275"/>
      <c r="C7" s="274" t="s">
        <v>511</v>
      </c>
      <c r="D7" s="274"/>
      <c r="E7" s="274"/>
      <c r="F7" s="274"/>
      <c r="G7" s="274"/>
      <c r="H7" s="274"/>
      <c r="I7" s="274"/>
      <c r="J7" s="274"/>
      <c r="K7" s="272"/>
    </row>
    <row r="8" spans="2:11" s="1" customFormat="1" ht="12.75" customHeight="1">
      <c r="B8" s="275"/>
      <c r="C8" s="274"/>
      <c r="D8" s="274"/>
      <c r="E8" s="274"/>
      <c r="F8" s="274"/>
      <c r="G8" s="274"/>
      <c r="H8" s="274"/>
      <c r="I8" s="274"/>
      <c r="J8" s="274"/>
      <c r="K8" s="272"/>
    </row>
    <row r="9" spans="2:11" s="1" customFormat="1" ht="15" customHeight="1">
      <c r="B9" s="275"/>
      <c r="C9" s="274" t="s">
        <v>512</v>
      </c>
      <c r="D9" s="274"/>
      <c r="E9" s="274"/>
      <c r="F9" s="274"/>
      <c r="G9" s="274"/>
      <c r="H9" s="274"/>
      <c r="I9" s="274"/>
      <c r="J9" s="274"/>
      <c r="K9" s="272"/>
    </row>
    <row r="10" spans="2:11" s="1" customFormat="1" ht="15" customHeight="1">
      <c r="B10" s="275"/>
      <c r="C10" s="274"/>
      <c r="D10" s="274" t="s">
        <v>513</v>
      </c>
      <c r="E10" s="274"/>
      <c r="F10" s="274"/>
      <c r="G10" s="274"/>
      <c r="H10" s="274"/>
      <c r="I10" s="274"/>
      <c r="J10" s="274"/>
      <c r="K10" s="272"/>
    </row>
    <row r="11" spans="2:11" s="1" customFormat="1" ht="15" customHeight="1">
      <c r="B11" s="275"/>
      <c r="C11" s="276"/>
      <c r="D11" s="274" t="s">
        <v>514</v>
      </c>
      <c r="E11" s="274"/>
      <c r="F11" s="274"/>
      <c r="G11" s="274"/>
      <c r="H11" s="274"/>
      <c r="I11" s="274"/>
      <c r="J11" s="274"/>
      <c r="K11" s="272"/>
    </row>
    <row r="12" spans="2:11" s="1" customFormat="1" ht="15" customHeight="1">
      <c r="B12" s="275"/>
      <c r="C12" s="276"/>
      <c r="D12" s="274"/>
      <c r="E12" s="274"/>
      <c r="F12" s="274"/>
      <c r="G12" s="274"/>
      <c r="H12" s="274"/>
      <c r="I12" s="274"/>
      <c r="J12" s="274"/>
      <c r="K12" s="272"/>
    </row>
    <row r="13" spans="2:11" s="1" customFormat="1" ht="15" customHeight="1">
      <c r="B13" s="275"/>
      <c r="C13" s="276"/>
      <c r="D13" s="277" t="s">
        <v>515</v>
      </c>
      <c r="E13" s="274"/>
      <c r="F13" s="274"/>
      <c r="G13" s="274"/>
      <c r="H13" s="274"/>
      <c r="I13" s="274"/>
      <c r="J13" s="274"/>
      <c r="K13" s="272"/>
    </row>
    <row r="14" spans="2:11" s="1" customFormat="1" ht="12.75" customHeight="1">
      <c r="B14" s="275"/>
      <c r="C14" s="276"/>
      <c r="D14" s="276"/>
      <c r="E14" s="276"/>
      <c r="F14" s="276"/>
      <c r="G14" s="276"/>
      <c r="H14" s="276"/>
      <c r="I14" s="276"/>
      <c r="J14" s="276"/>
      <c r="K14" s="272"/>
    </row>
    <row r="15" spans="2:11" s="1" customFormat="1" ht="15" customHeight="1">
      <c r="B15" s="275"/>
      <c r="C15" s="276"/>
      <c r="D15" s="274" t="s">
        <v>516</v>
      </c>
      <c r="E15" s="274"/>
      <c r="F15" s="274"/>
      <c r="G15" s="274"/>
      <c r="H15" s="274"/>
      <c r="I15" s="274"/>
      <c r="J15" s="274"/>
      <c r="K15" s="272"/>
    </row>
    <row r="16" spans="2:11" s="1" customFormat="1" ht="15" customHeight="1">
      <c r="B16" s="275"/>
      <c r="C16" s="276"/>
      <c r="D16" s="274" t="s">
        <v>517</v>
      </c>
      <c r="E16" s="274"/>
      <c r="F16" s="274"/>
      <c r="G16" s="274"/>
      <c r="H16" s="274"/>
      <c r="I16" s="274"/>
      <c r="J16" s="274"/>
      <c r="K16" s="272"/>
    </row>
    <row r="17" spans="2:11" s="1" customFormat="1" ht="15" customHeight="1">
      <c r="B17" s="275"/>
      <c r="C17" s="276"/>
      <c r="D17" s="274" t="s">
        <v>518</v>
      </c>
      <c r="E17" s="274"/>
      <c r="F17" s="274"/>
      <c r="G17" s="274"/>
      <c r="H17" s="274"/>
      <c r="I17" s="274"/>
      <c r="J17" s="274"/>
      <c r="K17" s="272"/>
    </row>
    <row r="18" spans="2:11" s="1" customFormat="1" ht="15" customHeight="1">
      <c r="B18" s="275"/>
      <c r="C18" s="276"/>
      <c r="D18" s="276"/>
      <c r="E18" s="278" t="s">
        <v>76</v>
      </c>
      <c r="F18" s="274" t="s">
        <v>519</v>
      </c>
      <c r="G18" s="274"/>
      <c r="H18" s="274"/>
      <c r="I18" s="274"/>
      <c r="J18" s="274"/>
      <c r="K18" s="272"/>
    </row>
    <row r="19" spans="2:11" s="1" customFormat="1" ht="15" customHeight="1">
      <c r="B19" s="275"/>
      <c r="C19" s="276"/>
      <c r="D19" s="276"/>
      <c r="E19" s="278" t="s">
        <v>520</v>
      </c>
      <c r="F19" s="274" t="s">
        <v>521</v>
      </c>
      <c r="G19" s="274"/>
      <c r="H19" s="274"/>
      <c r="I19" s="274"/>
      <c r="J19" s="274"/>
      <c r="K19" s="272"/>
    </row>
    <row r="20" spans="2:11" s="1" customFormat="1" ht="15" customHeight="1">
      <c r="B20" s="275"/>
      <c r="C20" s="276"/>
      <c r="D20" s="276"/>
      <c r="E20" s="278" t="s">
        <v>522</v>
      </c>
      <c r="F20" s="274" t="s">
        <v>523</v>
      </c>
      <c r="G20" s="274"/>
      <c r="H20" s="274"/>
      <c r="I20" s="274"/>
      <c r="J20" s="274"/>
      <c r="K20" s="272"/>
    </row>
    <row r="21" spans="2:11" s="1" customFormat="1" ht="15" customHeight="1">
      <c r="B21" s="275"/>
      <c r="C21" s="276"/>
      <c r="D21" s="276"/>
      <c r="E21" s="278" t="s">
        <v>524</v>
      </c>
      <c r="F21" s="274" t="s">
        <v>525</v>
      </c>
      <c r="G21" s="274"/>
      <c r="H21" s="274"/>
      <c r="I21" s="274"/>
      <c r="J21" s="274"/>
      <c r="K21" s="272"/>
    </row>
    <row r="22" spans="2:11" s="1" customFormat="1" ht="15" customHeight="1">
      <c r="B22" s="275"/>
      <c r="C22" s="276"/>
      <c r="D22" s="276"/>
      <c r="E22" s="278" t="s">
        <v>526</v>
      </c>
      <c r="F22" s="274" t="s">
        <v>527</v>
      </c>
      <c r="G22" s="274"/>
      <c r="H22" s="274"/>
      <c r="I22" s="274"/>
      <c r="J22" s="274"/>
      <c r="K22" s="272"/>
    </row>
    <row r="23" spans="2:11" s="1" customFormat="1" ht="15" customHeight="1">
      <c r="B23" s="275"/>
      <c r="C23" s="276"/>
      <c r="D23" s="276"/>
      <c r="E23" s="278" t="s">
        <v>528</v>
      </c>
      <c r="F23" s="274" t="s">
        <v>529</v>
      </c>
      <c r="G23" s="274"/>
      <c r="H23" s="274"/>
      <c r="I23" s="274"/>
      <c r="J23" s="274"/>
      <c r="K23" s="272"/>
    </row>
    <row r="24" spans="2:11" s="1" customFormat="1" ht="12.75" customHeight="1">
      <c r="B24" s="275"/>
      <c r="C24" s="276"/>
      <c r="D24" s="276"/>
      <c r="E24" s="276"/>
      <c r="F24" s="276"/>
      <c r="G24" s="276"/>
      <c r="H24" s="276"/>
      <c r="I24" s="276"/>
      <c r="J24" s="276"/>
      <c r="K24" s="272"/>
    </row>
    <row r="25" spans="2:11" s="1" customFormat="1" ht="15" customHeight="1">
      <c r="B25" s="275"/>
      <c r="C25" s="274" t="s">
        <v>530</v>
      </c>
      <c r="D25" s="274"/>
      <c r="E25" s="274"/>
      <c r="F25" s="274"/>
      <c r="G25" s="274"/>
      <c r="H25" s="274"/>
      <c r="I25" s="274"/>
      <c r="J25" s="274"/>
      <c r="K25" s="272"/>
    </row>
    <row r="26" spans="2:11" s="1" customFormat="1" ht="15" customHeight="1">
      <c r="B26" s="275"/>
      <c r="C26" s="274" t="s">
        <v>531</v>
      </c>
      <c r="D26" s="274"/>
      <c r="E26" s="274"/>
      <c r="F26" s="274"/>
      <c r="G26" s="274"/>
      <c r="H26" s="274"/>
      <c r="I26" s="274"/>
      <c r="J26" s="274"/>
      <c r="K26" s="272"/>
    </row>
    <row r="27" spans="2:11" s="1" customFormat="1" ht="15" customHeight="1">
      <c r="B27" s="275"/>
      <c r="C27" s="274"/>
      <c r="D27" s="274" t="s">
        <v>532</v>
      </c>
      <c r="E27" s="274"/>
      <c r="F27" s="274"/>
      <c r="G27" s="274"/>
      <c r="H27" s="274"/>
      <c r="I27" s="274"/>
      <c r="J27" s="274"/>
      <c r="K27" s="272"/>
    </row>
    <row r="28" spans="2:11" s="1" customFormat="1" ht="15" customHeight="1">
      <c r="B28" s="275"/>
      <c r="C28" s="276"/>
      <c r="D28" s="274" t="s">
        <v>533</v>
      </c>
      <c r="E28" s="274"/>
      <c r="F28" s="274"/>
      <c r="G28" s="274"/>
      <c r="H28" s="274"/>
      <c r="I28" s="274"/>
      <c r="J28" s="274"/>
      <c r="K28" s="272"/>
    </row>
    <row r="29" spans="2:11" s="1" customFormat="1" ht="12.75" customHeight="1">
      <c r="B29" s="275"/>
      <c r="C29" s="276"/>
      <c r="D29" s="276"/>
      <c r="E29" s="276"/>
      <c r="F29" s="276"/>
      <c r="G29" s="276"/>
      <c r="H29" s="276"/>
      <c r="I29" s="276"/>
      <c r="J29" s="276"/>
      <c r="K29" s="272"/>
    </row>
    <row r="30" spans="2:11" s="1" customFormat="1" ht="15" customHeight="1">
      <c r="B30" s="275"/>
      <c r="C30" s="276"/>
      <c r="D30" s="274" t="s">
        <v>534</v>
      </c>
      <c r="E30" s="274"/>
      <c r="F30" s="274"/>
      <c r="G30" s="274"/>
      <c r="H30" s="274"/>
      <c r="I30" s="274"/>
      <c r="J30" s="274"/>
      <c r="K30" s="272"/>
    </row>
    <row r="31" spans="2:11" s="1" customFormat="1" ht="15" customHeight="1">
      <c r="B31" s="275"/>
      <c r="C31" s="276"/>
      <c r="D31" s="274" t="s">
        <v>535</v>
      </c>
      <c r="E31" s="274"/>
      <c r="F31" s="274"/>
      <c r="G31" s="274"/>
      <c r="H31" s="274"/>
      <c r="I31" s="274"/>
      <c r="J31" s="274"/>
      <c r="K31" s="272"/>
    </row>
    <row r="32" spans="2:11" s="1" customFormat="1" ht="12.75" customHeight="1">
      <c r="B32" s="275"/>
      <c r="C32" s="276"/>
      <c r="D32" s="276"/>
      <c r="E32" s="276"/>
      <c r="F32" s="276"/>
      <c r="G32" s="276"/>
      <c r="H32" s="276"/>
      <c r="I32" s="276"/>
      <c r="J32" s="276"/>
      <c r="K32" s="272"/>
    </row>
    <row r="33" spans="2:11" s="1" customFormat="1" ht="15" customHeight="1">
      <c r="B33" s="275"/>
      <c r="C33" s="276"/>
      <c r="D33" s="274" t="s">
        <v>536</v>
      </c>
      <c r="E33" s="274"/>
      <c r="F33" s="274"/>
      <c r="G33" s="274"/>
      <c r="H33" s="274"/>
      <c r="I33" s="274"/>
      <c r="J33" s="274"/>
      <c r="K33" s="272"/>
    </row>
    <row r="34" spans="2:11" s="1" customFormat="1" ht="15" customHeight="1">
      <c r="B34" s="275"/>
      <c r="C34" s="276"/>
      <c r="D34" s="274" t="s">
        <v>537</v>
      </c>
      <c r="E34" s="274"/>
      <c r="F34" s="274"/>
      <c r="G34" s="274"/>
      <c r="H34" s="274"/>
      <c r="I34" s="274"/>
      <c r="J34" s="274"/>
      <c r="K34" s="272"/>
    </row>
    <row r="35" spans="2:11" s="1" customFormat="1" ht="15" customHeight="1">
      <c r="B35" s="275"/>
      <c r="C35" s="276"/>
      <c r="D35" s="274" t="s">
        <v>538</v>
      </c>
      <c r="E35" s="274"/>
      <c r="F35" s="274"/>
      <c r="G35" s="274"/>
      <c r="H35" s="274"/>
      <c r="I35" s="274"/>
      <c r="J35" s="274"/>
      <c r="K35" s="272"/>
    </row>
    <row r="36" spans="2:11" s="1" customFormat="1" ht="15" customHeight="1">
      <c r="B36" s="275"/>
      <c r="C36" s="276"/>
      <c r="D36" s="274"/>
      <c r="E36" s="277" t="s">
        <v>103</v>
      </c>
      <c r="F36" s="274"/>
      <c r="G36" s="274" t="s">
        <v>539</v>
      </c>
      <c r="H36" s="274"/>
      <c r="I36" s="274"/>
      <c r="J36" s="274"/>
      <c r="K36" s="272"/>
    </row>
    <row r="37" spans="2:11" s="1" customFormat="1" ht="30.75" customHeight="1">
      <c r="B37" s="275"/>
      <c r="C37" s="276"/>
      <c r="D37" s="274"/>
      <c r="E37" s="277" t="s">
        <v>540</v>
      </c>
      <c r="F37" s="274"/>
      <c r="G37" s="274" t="s">
        <v>541</v>
      </c>
      <c r="H37" s="274"/>
      <c r="I37" s="274"/>
      <c r="J37" s="274"/>
      <c r="K37" s="272"/>
    </row>
    <row r="38" spans="2:11" s="1" customFormat="1" ht="15" customHeight="1">
      <c r="B38" s="275"/>
      <c r="C38" s="276"/>
      <c r="D38" s="274"/>
      <c r="E38" s="277" t="s">
        <v>53</v>
      </c>
      <c r="F38" s="274"/>
      <c r="G38" s="274" t="s">
        <v>542</v>
      </c>
      <c r="H38" s="274"/>
      <c r="I38" s="274"/>
      <c r="J38" s="274"/>
      <c r="K38" s="272"/>
    </row>
    <row r="39" spans="2:11" s="1" customFormat="1" ht="15" customHeight="1">
      <c r="B39" s="275"/>
      <c r="C39" s="276"/>
      <c r="D39" s="274"/>
      <c r="E39" s="277" t="s">
        <v>54</v>
      </c>
      <c r="F39" s="274"/>
      <c r="G39" s="274" t="s">
        <v>543</v>
      </c>
      <c r="H39" s="274"/>
      <c r="I39" s="274"/>
      <c r="J39" s="274"/>
      <c r="K39" s="272"/>
    </row>
    <row r="40" spans="2:11" s="1" customFormat="1" ht="15" customHeight="1">
      <c r="B40" s="275"/>
      <c r="C40" s="276"/>
      <c r="D40" s="274"/>
      <c r="E40" s="277" t="s">
        <v>104</v>
      </c>
      <c r="F40" s="274"/>
      <c r="G40" s="274" t="s">
        <v>544</v>
      </c>
      <c r="H40" s="274"/>
      <c r="I40" s="274"/>
      <c r="J40" s="274"/>
      <c r="K40" s="272"/>
    </row>
    <row r="41" spans="2:11" s="1" customFormat="1" ht="15" customHeight="1">
      <c r="B41" s="275"/>
      <c r="C41" s="276"/>
      <c r="D41" s="274"/>
      <c r="E41" s="277" t="s">
        <v>105</v>
      </c>
      <c r="F41" s="274"/>
      <c r="G41" s="274" t="s">
        <v>545</v>
      </c>
      <c r="H41" s="274"/>
      <c r="I41" s="274"/>
      <c r="J41" s="274"/>
      <c r="K41" s="272"/>
    </row>
    <row r="42" spans="2:11" s="1" customFormat="1" ht="15" customHeight="1">
      <c r="B42" s="275"/>
      <c r="C42" s="276"/>
      <c r="D42" s="274"/>
      <c r="E42" s="277" t="s">
        <v>546</v>
      </c>
      <c r="F42" s="274"/>
      <c r="G42" s="274" t="s">
        <v>547</v>
      </c>
      <c r="H42" s="274"/>
      <c r="I42" s="274"/>
      <c r="J42" s="274"/>
      <c r="K42" s="272"/>
    </row>
    <row r="43" spans="2:11" s="1" customFormat="1" ht="15" customHeight="1">
      <c r="B43" s="275"/>
      <c r="C43" s="276"/>
      <c r="D43" s="274"/>
      <c r="E43" s="277"/>
      <c r="F43" s="274"/>
      <c r="G43" s="274" t="s">
        <v>548</v>
      </c>
      <c r="H43" s="274"/>
      <c r="I43" s="274"/>
      <c r="J43" s="274"/>
      <c r="K43" s="272"/>
    </row>
    <row r="44" spans="2:11" s="1" customFormat="1" ht="15" customHeight="1">
      <c r="B44" s="275"/>
      <c r="C44" s="276"/>
      <c r="D44" s="274"/>
      <c r="E44" s="277" t="s">
        <v>549</v>
      </c>
      <c r="F44" s="274"/>
      <c r="G44" s="274" t="s">
        <v>550</v>
      </c>
      <c r="H44" s="274"/>
      <c r="I44" s="274"/>
      <c r="J44" s="274"/>
      <c r="K44" s="272"/>
    </row>
    <row r="45" spans="2:11" s="1" customFormat="1" ht="15" customHeight="1">
      <c r="B45" s="275"/>
      <c r="C45" s="276"/>
      <c r="D45" s="274"/>
      <c r="E45" s="277" t="s">
        <v>107</v>
      </c>
      <c r="F45" s="274"/>
      <c r="G45" s="274" t="s">
        <v>551</v>
      </c>
      <c r="H45" s="274"/>
      <c r="I45" s="274"/>
      <c r="J45" s="274"/>
      <c r="K45" s="272"/>
    </row>
    <row r="46" spans="2:11" s="1" customFormat="1" ht="12.75" customHeight="1">
      <c r="B46" s="275"/>
      <c r="C46" s="276"/>
      <c r="D46" s="274"/>
      <c r="E46" s="274"/>
      <c r="F46" s="274"/>
      <c r="G46" s="274"/>
      <c r="H46" s="274"/>
      <c r="I46" s="274"/>
      <c r="J46" s="274"/>
      <c r="K46" s="272"/>
    </row>
    <row r="47" spans="2:11" s="1" customFormat="1" ht="15" customHeight="1">
      <c r="B47" s="275"/>
      <c r="C47" s="276"/>
      <c r="D47" s="274" t="s">
        <v>552</v>
      </c>
      <c r="E47" s="274"/>
      <c r="F47" s="274"/>
      <c r="G47" s="274"/>
      <c r="H47" s="274"/>
      <c r="I47" s="274"/>
      <c r="J47" s="274"/>
      <c r="K47" s="272"/>
    </row>
    <row r="48" spans="2:11" s="1" customFormat="1" ht="15" customHeight="1">
      <c r="B48" s="275"/>
      <c r="C48" s="276"/>
      <c r="D48" s="276"/>
      <c r="E48" s="274" t="s">
        <v>553</v>
      </c>
      <c r="F48" s="274"/>
      <c r="G48" s="274"/>
      <c r="H48" s="274"/>
      <c r="I48" s="274"/>
      <c r="J48" s="274"/>
      <c r="K48" s="272"/>
    </row>
    <row r="49" spans="2:11" s="1" customFormat="1" ht="15" customHeight="1">
      <c r="B49" s="275"/>
      <c r="C49" s="276"/>
      <c r="D49" s="276"/>
      <c r="E49" s="274" t="s">
        <v>554</v>
      </c>
      <c r="F49" s="274"/>
      <c r="G49" s="274"/>
      <c r="H49" s="274"/>
      <c r="I49" s="274"/>
      <c r="J49" s="274"/>
      <c r="K49" s="272"/>
    </row>
    <row r="50" spans="2:11" s="1" customFormat="1" ht="15" customHeight="1">
      <c r="B50" s="275"/>
      <c r="C50" s="276"/>
      <c r="D50" s="276"/>
      <c r="E50" s="274" t="s">
        <v>555</v>
      </c>
      <c r="F50" s="274"/>
      <c r="G50" s="274"/>
      <c r="H50" s="274"/>
      <c r="I50" s="274"/>
      <c r="J50" s="274"/>
      <c r="K50" s="272"/>
    </row>
    <row r="51" spans="2:11" s="1" customFormat="1" ht="15" customHeight="1">
      <c r="B51" s="275"/>
      <c r="C51" s="276"/>
      <c r="D51" s="274" t="s">
        <v>556</v>
      </c>
      <c r="E51" s="274"/>
      <c r="F51" s="274"/>
      <c r="G51" s="274"/>
      <c r="H51" s="274"/>
      <c r="I51" s="274"/>
      <c r="J51" s="274"/>
      <c r="K51" s="272"/>
    </row>
    <row r="52" spans="2:11" s="1" customFormat="1" ht="25.5" customHeight="1">
      <c r="B52" s="270"/>
      <c r="C52" s="271" t="s">
        <v>557</v>
      </c>
      <c r="D52" s="271"/>
      <c r="E52" s="271"/>
      <c r="F52" s="271"/>
      <c r="G52" s="271"/>
      <c r="H52" s="271"/>
      <c r="I52" s="271"/>
      <c r="J52" s="271"/>
      <c r="K52" s="272"/>
    </row>
    <row r="53" spans="2:11" s="1" customFormat="1" ht="5.25" customHeight="1">
      <c r="B53" s="270"/>
      <c r="C53" s="273"/>
      <c r="D53" s="273"/>
      <c r="E53" s="273"/>
      <c r="F53" s="273"/>
      <c r="G53" s="273"/>
      <c r="H53" s="273"/>
      <c r="I53" s="273"/>
      <c r="J53" s="273"/>
      <c r="K53" s="272"/>
    </row>
    <row r="54" spans="2:11" s="1" customFormat="1" ht="15" customHeight="1">
      <c r="B54" s="270"/>
      <c r="C54" s="274" t="s">
        <v>558</v>
      </c>
      <c r="D54" s="274"/>
      <c r="E54" s="274"/>
      <c r="F54" s="274"/>
      <c r="G54" s="274"/>
      <c r="H54" s="274"/>
      <c r="I54" s="274"/>
      <c r="J54" s="274"/>
      <c r="K54" s="272"/>
    </row>
    <row r="55" spans="2:11" s="1" customFormat="1" ht="15" customHeight="1">
      <c r="B55" s="270"/>
      <c r="C55" s="274" t="s">
        <v>559</v>
      </c>
      <c r="D55" s="274"/>
      <c r="E55" s="274"/>
      <c r="F55" s="274"/>
      <c r="G55" s="274"/>
      <c r="H55" s="274"/>
      <c r="I55" s="274"/>
      <c r="J55" s="274"/>
      <c r="K55" s="272"/>
    </row>
    <row r="56" spans="2:11" s="1" customFormat="1" ht="12.75" customHeight="1">
      <c r="B56" s="270"/>
      <c r="C56" s="274"/>
      <c r="D56" s="274"/>
      <c r="E56" s="274"/>
      <c r="F56" s="274"/>
      <c r="G56" s="274"/>
      <c r="H56" s="274"/>
      <c r="I56" s="274"/>
      <c r="J56" s="274"/>
      <c r="K56" s="272"/>
    </row>
    <row r="57" spans="2:11" s="1" customFormat="1" ht="15" customHeight="1">
      <c r="B57" s="270"/>
      <c r="C57" s="274" t="s">
        <v>560</v>
      </c>
      <c r="D57" s="274"/>
      <c r="E57" s="274"/>
      <c r="F57" s="274"/>
      <c r="G57" s="274"/>
      <c r="H57" s="274"/>
      <c r="I57" s="274"/>
      <c r="J57" s="274"/>
      <c r="K57" s="272"/>
    </row>
    <row r="58" spans="2:11" s="1" customFormat="1" ht="15" customHeight="1">
      <c r="B58" s="270"/>
      <c r="C58" s="276"/>
      <c r="D58" s="274" t="s">
        <v>561</v>
      </c>
      <c r="E58" s="274"/>
      <c r="F58" s="274"/>
      <c r="G58" s="274"/>
      <c r="H58" s="274"/>
      <c r="I58" s="274"/>
      <c r="J58" s="274"/>
      <c r="K58" s="272"/>
    </row>
    <row r="59" spans="2:11" s="1" customFormat="1" ht="15" customHeight="1">
      <c r="B59" s="270"/>
      <c r="C59" s="276"/>
      <c r="D59" s="274" t="s">
        <v>562</v>
      </c>
      <c r="E59" s="274"/>
      <c r="F59" s="274"/>
      <c r="G59" s="274"/>
      <c r="H59" s="274"/>
      <c r="I59" s="274"/>
      <c r="J59" s="274"/>
      <c r="K59" s="272"/>
    </row>
    <row r="60" spans="2:11" s="1" customFormat="1" ht="15" customHeight="1">
      <c r="B60" s="270"/>
      <c r="C60" s="276"/>
      <c r="D60" s="274" t="s">
        <v>563</v>
      </c>
      <c r="E60" s="274"/>
      <c r="F60" s="274"/>
      <c r="G60" s="274"/>
      <c r="H60" s="274"/>
      <c r="I60" s="274"/>
      <c r="J60" s="274"/>
      <c r="K60" s="272"/>
    </row>
    <row r="61" spans="2:11" s="1" customFormat="1" ht="15" customHeight="1">
      <c r="B61" s="270"/>
      <c r="C61" s="276"/>
      <c r="D61" s="274" t="s">
        <v>564</v>
      </c>
      <c r="E61" s="274"/>
      <c r="F61" s="274"/>
      <c r="G61" s="274"/>
      <c r="H61" s="274"/>
      <c r="I61" s="274"/>
      <c r="J61" s="274"/>
      <c r="K61" s="272"/>
    </row>
    <row r="62" spans="2:11" s="1" customFormat="1" ht="15" customHeight="1">
      <c r="B62" s="270"/>
      <c r="C62" s="276"/>
      <c r="D62" s="279" t="s">
        <v>565</v>
      </c>
      <c r="E62" s="279"/>
      <c r="F62" s="279"/>
      <c r="G62" s="279"/>
      <c r="H62" s="279"/>
      <c r="I62" s="279"/>
      <c r="J62" s="279"/>
      <c r="K62" s="272"/>
    </row>
    <row r="63" spans="2:11" s="1" customFormat="1" ht="15" customHeight="1">
      <c r="B63" s="270"/>
      <c r="C63" s="276"/>
      <c r="D63" s="274" t="s">
        <v>566</v>
      </c>
      <c r="E63" s="274"/>
      <c r="F63" s="274"/>
      <c r="G63" s="274"/>
      <c r="H63" s="274"/>
      <c r="I63" s="274"/>
      <c r="J63" s="274"/>
      <c r="K63" s="272"/>
    </row>
    <row r="64" spans="2:11" s="1" customFormat="1" ht="12.75" customHeight="1">
      <c r="B64" s="270"/>
      <c r="C64" s="276"/>
      <c r="D64" s="276"/>
      <c r="E64" s="280"/>
      <c r="F64" s="276"/>
      <c r="G64" s="276"/>
      <c r="H64" s="276"/>
      <c r="I64" s="276"/>
      <c r="J64" s="276"/>
      <c r="K64" s="272"/>
    </row>
    <row r="65" spans="2:11" s="1" customFormat="1" ht="15" customHeight="1">
      <c r="B65" s="270"/>
      <c r="C65" s="276"/>
      <c r="D65" s="274" t="s">
        <v>567</v>
      </c>
      <c r="E65" s="274"/>
      <c r="F65" s="274"/>
      <c r="G65" s="274"/>
      <c r="H65" s="274"/>
      <c r="I65" s="274"/>
      <c r="J65" s="274"/>
      <c r="K65" s="272"/>
    </row>
    <row r="66" spans="2:11" s="1" customFormat="1" ht="15" customHeight="1">
      <c r="B66" s="270"/>
      <c r="C66" s="276"/>
      <c r="D66" s="279" t="s">
        <v>568</v>
      </c>
      <c r="E66" s="279"/>
      <c r="F66" s="279"/>
      <c r="G66" s="279"/>
      <c r="H66" s="279"/>
      <c r="I66" s="279"/>
      <c r="J66" s="279"/>
      <c r="K66" s="272"/>
    </row>
    <row r="67" spans="2:11" s="1" customFormat="1" ht="15" customHeight="1">
      <c r="B67" s="270"/>
      <c r="C67" s="276"/>
      <c r="D67" s="274" t="s">
        <v>569</v>
      </c>
      <c r="E67" s="274"/>
      <c r="F67" s="274"/>
      <c r="G67" s="274"/>
      <c r="H67" s="274"/>
      <c r="I67" s="274"/>
      <c r="J67" s="274"/>
      <c r="K67" s="272"/>
    </row>
    <row r="68" spans="2:11" s="1" customFormat="1" ht="15" customHeight="1">
      <c r="B68" s="270"/>
      <c r="C68" s="276"/>
      <c r="D68" s="274" t="s">
        <v>570</v>
      </c>
      <c r="E68" s="274"/>
      <c r="F68" s="274"/>
      <c r="G68" s="274"/>
      <c r="H68" s="274"/>
      <c r="I68" s="274"/>
      <c r="J68" s="274"/>
      <c r="K68" s="272"/>
    </row>
    <row r="69" spans="2:11" s="1" customFormat="1" ht="15" customHeight="1">
      <c r="B69" s="270"/>
      <c r="C69" s="276"/>
      <c r="D69" s="274" t="s">
        <v>571</v>
      </c>
      <c r="E69" s="274"/>
      <c r="F69" s="274"/>
      <c r="G69" s="274"/>
      <c r="H69" s="274"/>
      <c r="I69" s="274"/>
      <c r="J69" s="274"/>
      <c r="K69" s="272"/>
    </row>
    <row r="70" spans="2:11" s="1" customFormat="1" ht="15" customHeight="1">
      <c r="B70" s="270"/>
      <c r="C70" s="276"/>
      <c r="D70" s="274" t="s">
        <v>572</v>
      </c>
      <c r="E70" s="274"/>
      <c r="F70" s="274"/>
      <c r="G70" s="274"/>
      <c r="H70" s="274"/>
      <c r="I70" s="274"/>
      <c r="J70" s="274"/>
      <c r="K70" s="272"/>
    </row>
    <row r="71" spans="2:11" s="1" customFormat="1" ht="12.75" customHeight="1">
      <c r="B71" s="281"/>
      <c r="C71" s="282"/>
      <c r="D71" s="282"/>
      <c r="E71" s="282"/>
      <c r="F71" s="282"/>
      <c r="G71" s="282"/>
      <c r="H71" s="282"/>
      <c r="I71" s="282"/>
      <c r="J71" s="282"/>
      <c r="K71" s="283"/>
    </row>
    <row r="72" spans="2:11" s="1" customFormat="1" ht="18.75" customHeight="1">
      <c r="B72" s="284"/>
      <c r="C72" s="284"/>
      <c r="D72" s="284"/>
      <c r="E72" s="284"/>
      <c r="F72" s="284"/>
      <c r="G72" s="284"/>
      <c r="H72" s="284"/>
      <c r="I72" s="284"/>
      <c r="J72" s="284"/>
      <c r="K72" s="285"/>
    </row>
    <row r="73" spans="2:11" s="1" customFormat="1" ht="18.75" customHeight="1">
      <c r="B73" s="285"/>
      <c r="C73" s="285"/>
      <c r="D73" s="285"/>
      <c r="E73" s="285"/>
      <c r="F73" s="285"/>
      <c r="G73" s="285"/>
      <c r="H73" s="285"/>
      <c r="I73" s="285"/>
      <c r="J73" s="285"/>
      <c r="K73" s="285"/>
    </row>
    <row r="74" spans="2:11" s="1" customFormat="1" ht="7.5" customHeight="1">
      <c r="B74" s="286"/>
      <c r="C74" s="287"/>
      <c r="D74" s="287"/>
      <c r="E74" s="287"/>
      <c r="F74" s="287"/>
      <c r="G74" s="287"/>
      <c r="H74" s="287"/>
      <c r="I74" s="287"/>
      <c r="J74" s="287"/>
      <c r="K74" s="288"/>
    </row>
    <row r="75" spans="2:11" s="1" customFormat="1" ht="45" customHeight="1">
      <c r="B75" s="289"/>
      <c r="C75" s="290" t="s">
        <v>573</v>
      </c>
      <c r="D75" s="290"/>
      <c r="E75" s="290"/>
      <c r="F75" s="290"/>
      <c r="G75" s="290"/>
      <c r="H75" s="290"/>
      <c r="I75" s="290"/>
      <c r="J75" s="290"/>
      <c r="K75" s="291"/>
    </row>
    <row r="76" spans="2:11" s="1" customFormat="1" ht="17.25" customHeight="1">
      <c r="B76" s="289"/>
      <c r="C76" s="292" t="s">
        <v>574</v>
      </c>
      <c r="D76" s="292"/>
      <c r="E76" s="292"/>
      <c r="F76" s="292" t="s">
        <v>575</v>
      </c>
      <c r="G76" s="293"/>
      <c r="H76" s="292" t="s">
        <v>54</v>
      </c>
      <c r="I76" s="292" t="s">
        <v>57</v>
      </c>
      <c r="J76" s="292" t="s">
        <v>576</v>
      </c>
      <c r="K76" s="291"/>
    </row>
    <row r="77" spans="2:11" s="1" customFormat="1" ht="17.25" customHeight="1">
      <c r="B77" s="289"/>
      <c r="C77" s="294" t="s">
        <v>577</v>
      </c>
      <c r="D77" s="294"/>
      <c r="E77" s="294"/>
      <c r="F77" s="295" t="s">
        <v>578</v>
      </c>
      <c r="G77" s="296"/>
      <c r="H77" s="294"/>
      <c r="I77" s="294"/>
      <c r="J77" s="294" t="s">
        <v>579</v>
      </c>
      <c r="K77" s="291"/>
    </row>
    <row r="78" spans="2:11" s="1" customFormat="1" ht="5.25" customHeight="1">
      <c r="B78" s="289"/>
      <c r="C78" s="297"/>
      <c r="D78" s="297"/>
      <c r="E78" s="297"/>
      <c r="F78" s="297"/>
      <c r="G78" s="298"/>
      <c r="H78" s="297"/>
      <c r="I78" s="297"/>
      <c r="J78" s="297"/>
      <c r="K78" s="291"/>
    </row>
    <row r="79" spans="2:11" s="1" customFormat="1" ht="15" customHeight="1">
      <c r="B79" s="289"/>
      <c r="C79" s="277" t="s">
        <v>53</v>
      </c>
      <c r="D79" s="299"/>
      <c r="E79" s="299"/>
      <c r="F79" s="300" t="s">
        <v>580</v>
      </c>
      <c r="G79" s="301"/>
      <c r="H79" s="277" t="s">
        <v>581</v>
      </c>
      <c r="I79" s="277" t="s">
        <v>582</v>
      </c>
      <c r="J79" s="277">
        <v>20</v>
      </c>
      <c r="K79" s="291"/>
    </row>
    <row r="80" spans="2:11" s="1" customFormat="1" ht="15" customHeight="1">
      <c r="B80" s="289"/>
      <c r="C80" s="277" t="s">
        <v>583</v>
      </c>
      <c r="D80" s="277"/>
      <c r="E80" s="277"/>
      <c r="F80" s="300" t="s">
        <v>580</v>
      </c>
      <c r="G80" s="301"/>
      <c r="H80" s="277" t="s">
        <v>584</v>
      </c>
      <c r="I80" s="277" t="s">
        <v>582</v>
      </c>
      <c r="J80" s="277">
        <v>120</v>
      </c>
      <c r="K80" s="291"/>
    </row>
    <row r="81" spans="2:11" s="1" customFormat="1" ht="15" customHeight="1">
      <c r="B81" s="302"/>
      <c r="C81" s="277" t="s">
        <v>585</v>
      </c>
      <c r="D81" s="277"/>
      <c r="E81" s="277"/>
      <c r="F81" s="300" t="s">
        <v>586</v>
      </c>
      <c r="G81" s="301"/>
      <c r="H81" s="277" t="s">
        <v>587</v>
      </c>
      <c r="I81" s="277" t="s">
        <v>582</v>
      </c>
      <c r="J81" s="277">
        <v>50</v>
      </c>
      <c r="K81" s="291"/>
    </row>
    <row r="82" spans="2:11" s="1" customFormat="1" ht="15" customHeight="1">
      <c r="B82" s="302"/>
      <c r="C82" s="277" t="s">
        <v>588</v>
      </c>
      <c r="D82" s="277"/>
      <c r="E82" s="277"/>
      <c r="F82" s="300" t="s">
        <v>580</v>
      </c>
      <c r="G82" s="301"/>
      <c r="H82" s="277" t="s">
        <v>589</v>
      </c>
      <c r="I82" s="277" t="s">
        <v>590</v>
      </c>
      <c r="J82" s="277"/>
      <c r="K82" s="291"/>
    </row>
    <row r="83" spans="2:11" s="1" customFormat="1" ht="15" customHeight="1">
      <c r="B83" s="302"/>
      <c r="C83" s="303" t="s">
        <v>591</v>
      </c>
      <c r="D83" s="303"/>
      <c r="E83" s="303"/>
      <c r="F83" s="304" t="s">
        <v>586</v>
      </c>
      <c r="G83" s="303"/>
      <c r="H83" s="303" t="s">
        <v>592</v>
      </c>
      <c r="I83" s="303" t="s">
        <v>582</v>
      </c>
      <c r="J83" s="303">
        <v>15</v>
      </c>
      <c r="K83" s="291"/>
    </row>
    <row r="84" spans="2:11" s="1" customFormat="1" ht="15" customHeight="1">
      <c r="B84" s="302"/>
      <c r="C84" s="303" t="s">
        <v>593</v>
      </c>
      <c r="D84" s="303"/>
      <c r="E84" s="303"/>
      <c r="F84" s="304" t="s">
        <v>586</v>
      </c>
      <c r="G84" s="303"/>
      <c r="H84" s="303" t="s">
        <v>594</v>
      </c>
      <c r="I84" s="303" t="s">
        <v>582</v>
      </c>
      <c r="J84" s="303">
        <v>15</v>
      </c>
      <c r="K84" s="291"/>
    </row>
    <row r="85" spans="2:11" s="1" customFormat="1" ht="15" customHeight="1">
      <c r="B85" s="302"/>
      <c r="C85" s="303" t="s">
        <v>595</v>
      </c>
      <c r="D85" s="303"/>
      <c r="E85" s="303"/>
      <c r="F85" s="304" t="s">
        <v>586</v>
      </c>
      <c r="G85" s="303"/>
      <c r="H85" s="303" t="s">
        <v>596</v>
      </c>
      <c r="I85" s="303" t="s">
        <v>582</v>
      </c>
      <c r="J85" s="303">
        <v>20</v>
      </c>
      <c r="K85" s="291"/>
    </row>
    <row r="86" spans="2:11" s="1" customFormat="1" ht="15" customHeight="1">
      <c r="B86" s="302"/>
      <c r="C86" s="303" t="s">
        <v>597</v>
      </c>
      <c r="D86" s="303"/>
      <c r="E86" s="303"/>
      <c r="F86" s="304" t="s">
        <v>586</v>
      </c>
      <c r="G86" s="303"/>
      <c r="H86" s="303" t="s">
        <v>598</v>
      </c>
      <c r="I86" s="303" t="s">
        <v>582</v>
      </c>
      <c r="J86" s="303">
        <v>20</v>
      </c>
      <c r="K86" s="291"/>
    </row>
    <row r="87" spans="2:11" s="1" customFormat="1" ht="15" customHeight="1">
      <c r="B87" s="302"/>
      <c r="C87" s="277" t="s">
        <v>599</v>
      </c>
      <c r="D87" s="277"/>
      <c r="E87" s="277"/>
      <c r="F87" s="300" t="s">
        <v>586</v>
      </c>
      <c r="G87" s="301"/>
      <c r="H87" s="277" t="s">
        <v>600</v>
      </c>
      <c r="I87" s="277" t="s">
        <v>582</v>
      </c>
      <c r="J87" s="277">
        <v>50</v>
      </c>
      <c r="K87" s="291"/>
    </row>
    <row r="88" spans="2:11" s="1" customFormat="1" ht="15" customHeight="1">
      <c r="B88" s="302"/>
      <c r="C88" s="277" t="s">
        <v>601</v>
      </c>
      <c r="D88" s="277"/>
      <c r="E88" s="277"/>
      <c r="F88" s="300" t="s">
        <v>586</v>
      </c>
      <c r="G88" s="301"/>
      <c r="H88" s="277" t="s">
        <v>602</v>
      </c>
      <c r="I88" s="277" t="s">
        <v>582</v>
      </c>
      <c r="J88" s="277">
        <v>20</v>
      </c>
      <c r="K88" s="291"/>
    </row>
    <row r="89" spans="2:11" s="1" customFormat="1" ht="15" customHeight="1">
      <c r="B89" s="302"/>
      <c r="C89" s="277" t="s">
        <v>603</v>
      </c>
      <c r="D89" s="277"/>
      <c r="E89" s="277"/>
      <c r="F89" s="300" t="s">
        <v>586</v>
      </c>
      <c r="G89" s="301"/>
      <c r="H89" s="277" t="s">
        <v>604</v>
      </c>
      <c r="I89" s="277" t="s">
        <v>582</v>
      </c>
      <c r="J89" s="277">
        <v>20</v>
      </c>
      <c r="K89" s="291"/>
    </row>
    <row r="90" spans="2:11" s="1" customFormat="1" ht="15" customHeight="1">
      <c r="B90" s="302"/>
      <c r="C90" s="277" t="s">
        <v>605</v>
      </c>
      <c r="D90" s="277"/>
      <c r="E90" s="277"/>
      <c r="F90" s="300" t="s">
        <v>586</v>
      </c>
      <c r="G90" s="301"/>
      <c r="H90" s="277" t="s">
        <v>606</v>
      </c>
      <c r="I90" s="277" t="s">
        <v>582</v>
      </c>
      <c r="J90" s="277">
        <v>50</v>
      </c>
      <c r="K90" s="291"/>
    </row>
    <row r="91" spans="2:11" s="1" customFormat="1" ht="15" customHeight="1">
      <c r="B91" s="302"/>
      <c r="C91" s="277" t="s">
        <v>607</v>
      </c>
      <c r="D91" s="277"/>
      <c r="E91" s="277"/>
      <c r="F91" s="300" t="s">
        <v>586</v>
      </c>
      <c r="G91" s="301"/>
      <c r="H91" s="277" t="s">
        <v>607</v>
      </c>
      <c r="I91" s="277" t="s">
        <v>582</v>
      </c>
      <c r="J91" s="277">
        <v>50</v>
      </c>
      <c r="K91" s="291"/>
    </row>
    <row r="92" spans="2:11" s="1" customFormat="1" ht="15" customHeight="1">
      <c r="B92" s="302"/>
      <c r="C92" s="277" t="s">
        <v>608</v>
      </c>
      <c r="D92" s="277"/>
      <c r="E92" s="277"/>
      <c r="F92" s="300" t="s">
        <v>586</v>
      </c>
      <c r="G92" s="301"/>
      <c r="H92" s="277" t="s">
        <v>609</v>
      </c>
      <c r="I92" s="277" t="s">
        <v>582</v>
      </c>
      <c r="J92" s="277">
        <v>255</v>
      </c>
      <c r="K92" s="291"/>
    </row>
    <row r="93" spans="2:11" s="1" customFormat="1" ht="15" customHeight="1">
      <c r="B93" s="302"/>
      <c r="C93" s="277" t="s">
        <v>610</v>
      </c>
      <c r="D93" s="277"/>
      <c r="E93" s="277"/>
      <c r="F93" s="300" t="s">
        <v>580</v>
      </c>
      <c r="G93" s="301"/>
      <c r="H93" s="277" t="s">
        <v>611</v>
      </c>
      <c r="I93" s="277" t="s">
        <v>612</v>
      </c>
      <c r="J93" s="277"/>
      <c r="K93" s="291"/>
    </row>
    <row r="94" spans="2:11" s="1" customFormat="1" ht="15" customHeight="1">
      <c r="B94" s="302"/>
      <c r="C94" s="277" t="s">
        <v>613</v>
      </c>
      <c r="D94" s="277"/>
      <c r="E94" s="277"/>
      <c r="F94" s="300" t="s">
        <v>580</v>
      </c>
      <c r="G94" s="301"/>
      <c r="H94" s="277" t="s">
        <v>614</v>
      </c>
      <c r="I94" s="277" t="s">
        <v>615</v>
      </c>
      <c r="J94" s="277"/>
      <c r="K94" s="291"/>
    </row>
    <row r="95" spans="2:11" s="1" customFormat="1" ht="15" customHeight="1">
      <c r="B95" s="302"/>
      <c r="C95" s="277" t="s">
        <v>616</v>
      </c>
      <c r="D95" s="277"/>
      <c r="E95" s="277"/>
      <c r="F95" s="300" t="s">
        <v>580</v>
      </c>
      <c r="G95" s="301"/>
      <c r="H95" s="277" t="s">
        <v>616</v>
      </c>
      <c r="I95" s="277" t="s">
        <v>615</v>
      </c>
      <c r="J95" s="277"/>
      <c r="K95" s="291"/>
    </row>
    <row r="96" spans="2:11" s="1" customFormat="1" ht="15" customHeight="1">
      <c r="B96" s="302"/>
      <c r="C96" s="277" t="s">
        <v>38</v>
      </c>
      <c r="D96" s="277"/>
      <c r="E96" s="277"/>
      <c r="F96" s="300" t="s">
        <v>580</v>
      </c>
      <c r="G96" s="301"/>
      <c r="H96" s="277" t="s">
        <v>617</v>
      </c>
      <c r="I96" s="277" t="s">
        <v>615</v>
      </c>
      <c r="J96" s="277"/>
      <c r="K96" s="291"/>
    </row>
    <row r="97" spans="2:11" s="1" customFormat="1" ht="15" customHeight="1">
      <c r="B97" s="302"/>
      <c r="C97" s="277" t="s">
        <v>48</v>
      </c>
      <c r="D97" s="277"/>
      <c r="E97" s="277"/>
      <c r="F97" s="300" t="s">
        <v>580</v>
      </c>
      <c r="G97" s="301"/>
      <c r="H97" s="277" t="s">
        <v>618</v>
      </c>
      <c r="I97" s="277" t="s">
        <v>615</v>
      </c>
      <c r="J97" s="277"/>
      <c r="K97" s="291"/>
    </row>
    <row r="98" spans="2:11" s="1" customFormat="1" ht="15" customHeight="1">
      <c r="B98" s="305"/>
      <c r="C98" s="306"/>
      <c r="D98" s="306"/>
      <c r="E98" s="306"/>
      <c r="F98" s="306"/>
      <c r="G98" s="306"/>
      <c r="H98" s="306"/>
      <c r="I98" s="306"/>
      <c r="J98" s="306"/>
      <c r="K98" s="307"/>
    </row>
    <row r="99" spans="2:11" s="1" customFormat="1" ht="18.75" customHeight="1">
      <c r="B99" s="308"/>
      <c r="C99" s="309"/>
      <c r="D99" s="309"/>
      <c r="E99" s="309"/>
      <c r="F99" s="309"/>
      <c r="G99" s="309"/>
      <c r="H99" s="309"/>
      <c r="I99" s="309"/>
      <c r="J99" s="309"/>
      <c r="K99" s="308"/>
    </row>
    <row r="100" spans="2:11" s="1" customFormat="1" ht="18.75" customHeight="1">
      <c r="B100" s="285"/>
      <c r="C100" s="285"/>
      <c r="D100" s="285"/>
      <c r="E100" s="285"/>
      <c r="F100" s="285"/>
      <c r="G100" s="285"/>
      <c r="H100" s="285"/>
      <c r="I100" s="285"/>
      <c r="J100" s="285"/>
      <c r="K100" s="285"/>
    </row>
    <row r="101" spans="2:11" s="1" customFormat="1" ht="7.5" customHeight="1">
      <c r="B101" s="286"/>
      <c r="C101" s="287"/>
      <c r="D101" s="287"/>
      <c r="E101" s="287"/>
      <c r="F101" s="287"/>
      <c r="G101" s="287"/>
      <c r="H101" s="287"/>
      <c r="I101" s="287"/>
      <c r="J101" s="287"/>
      <c r="K101" s="288"/>
    </row>
    <row r="102" spans="2:11" s="1" customFormat="1" ht="45" customHeight="1">
      <c r="B102" s="289"/>
      <c r="C102" s="290" t="s">
        <v>619</v>
      </c>
      <c r="D102" s="290"/>
      <c r="E102" s="290"/>
      <c r="F102" s="290"/>
      <c r="G102" s="290"/>
      <c r="H102" s="290"/>
      <c r="I102" s="290"/>
      <c r="J102" s="290"/>
      <c r="K102" s="291"/>
    </row>
    <row r="103" spans="2:11" s="1" customFormat="1" ht="17.25" customHeight="1">
      <c r="B103" s="289"/>
      <c r="C103" s="292" t="s">
        <v>574</v>
      </c>
      <c r="D103" s="292"/>
      <c r="E103" s="292"/>
      <c r="F103" s="292" t="s">
        <v>575</v>
      </c>
      <c r="G103" s="293"/>
      <c r="H103" s="292" t="s">
        <v>54</v>
      </c>
      <c r="I103" s="292" t="s">
        <v>57</v>
      </c>
      <c r="J103" s="292" t="s">
        <v>576</v>
      </c>
      <c r="K103" s="291"/>
    </row>
    <row r="104" spans="2:11" s="1" customFormat="1" ht="17.25" customHeight="1">
      <c r="B104" s="289"/>
      <c r="C104" s="294" t="s">
        <v>577</v>
      </c>
      <c r="D104" s="294"/>
      <c r="E104" s="294"/>
      <c r="F104" s="295" t="s">
        <v>578</v>
      </c>
      <c r="G104" s="296"/>
      <c r="H104" s="294"/>
      <c r="I104" s="294"/>
      <c r="J104" s="294" t="s">
        <v>579</v>
      </c>
      <c r="K104" s="291"/>
    </row>
    <row r="105" spans="2:11" s="1" customFormat="1" ht="5.25" customHeight="1">
      <c r="B105" s="289"/>
      <c r="C105" s="292"/>
      <c r="D105" s="292"/>
      <c r="E105" s="292"/>
      <c r="F105" s="292"/>
      <c r="G105" s="310"/>
      <c r="H105" s="292"/>
      <c r="I105" s="292"/>
      <c r="J105" s="292"/>
      <c r="K105" s="291"/>
    </row>
    <row r="106" spans="2:11" s="1" customFormat="1" ht="15" customHeight="1">
      <c r="B106" s="289"/>
      <c r="C106" s="277" t="s">
        <v>53</v>
      </c>
      <c r="D106" s="299"/>
      <c r="E106" s="299"/>
      <c r="F106" s="300" t="s">
        <v>580</v>
      </c>
      <c r="G106" s="277"/>
      <c r="H106" s="277" t="s">
        <v>620</v>
      </c>
      <c r="I106" s="277" t="s">
        <v>582</v>
      </c>
      <c r="J106" s="277">
        <v>20</v>
      </c>
      <c r="K106" s="291"/>
    </row>
    <row r="107" spans="2:11" s="1" customFormat="1" ht="15" customHeight="1">
      <c r="B107" s="289"/>
      <c r="C107" s="277" t="s">
        <v>583</v>
      </c>
      <c r="D107" s="277"/>
      <c r="E107" s="277"/>
      <c r="F107" s="300" t="s">
        <v>580</v>
      </c>
      <c r="G107" s="277"/>
      <c r="H107" s="277" t="s">
        <v>620</v>
      </c>
      <c r="I107" s="277" t="s">
        <v>582</v>
      </c>
      <c r="J107" s="277">
        <v>120</v>
      </c>
      <c r="K107" s="291"/>
    </row>
    <row r="108" spans="2:11" s="1" customFormat="1" ht="15" customHeight="1">
      <c r="B108" s="302"/>
      <c r="C108" s="277" t="s">
        <v>585</v>
      </c>
      <c r="D108" s="277"/>
      <c r="E108" s="277"/>
      <c r="F108" s="300" t="s">
        <v>586</v>
      </c>
      <c r="G108" s="277"/>
      <c r="H108" s="277" t="s">
        <v>620</v>
      </c>
      <c r="I108" s="277" t="s">
        <v>582</v>
      </c>
      <c r="J108" s="277">
        <v>50</v>
      </c>
      <c r="K108" s="291"/>
    </row>
    <row r="109" spans="2:11" s="1" customFormat="1" ht="15" customHeight="1">
      <c r="B109" s="302"/>
      <c r="C109" s="277" t="s">
        <v>588</v>
      </c>
      <c r="D109" s="277"/>
      <c r="E109" s="277"/>
      <c r="F109" s="300" t="s">
        <v>580</v>
      </c>
      <c r="G109" s="277"/>
      <c r="H109" s="277" t="s">
        <v>620</v>
      </c>
      <c r="I109" s="277" t="s">
        <v>590</v>
      </c>
      <c r="J109" s="277"/>
      <c r="K109" s="291"/>
    </row>
    <row r="110" spans="2:11" s="1" customFormat="1" ht="15" customHeight="1">
      <c r="B110" s="302"/>
      <c r="C110" s="277" t="s">
        <v>599</v>
      </c>
      <c r="D110" s="277"/>
      <c r="E110" s="277"/>
      <c r="F110" s="300" t="s">
        <v>586</v>
      </c>
      <c r="G110" s="277"/>
      <c r="H110" s="277" t="s">
        <v>620</v>
      </c>
      <c r="I110" s="277" t="s">
        <v>582</v>
      </c>
      <c r="J110" s="277">
        <v>50</v>
      </c>
      <c r="K110" s="291"/>
    </row>
    <row r="111" spans="2:11" s="1" customFormat="1" ht="15" customHeight="1">
      <c r="B111" s="302"/>
      <c r="C111" s="277" t="s">
        <v>607</v>
      </c>
      <c r="D111" s="277"/>
      <c r="E111" s="277"/>
      <c r="F111" s="300" t="s">
        <v>586</v>
      </c>
      <c r="G111" s="277"/>
      <c r="H111" s="277" t="s">
        <v>620</v>
      </c>
      <c r="I111" s="277" t="s">
        <v>582</v>
      </c>
      <c r="J111" s="277">
        <v>50</v>
      </c>
      <c r="K111" s="291"/>
    </row>
    <row r="112" spans="2:11" s="1" customFormat="1" ht="15" customHeight="1">
      <c r="B112" s="302"/>
      <c r="C112" s="277" t="s">
        <v>605</v>
      </c>
      <c r="D112" s="277"/>
      <c r="E112" s="277"/>
      <c r="F112" s="300" t="s">
        <v>586</v>
      </c>
      <c r="G112" s="277"/>
      <c r="H112" s="277" t="s">
        <v>620</v>
      </c>
      <c r="I112" s="277" t="s">
        <v>582</v>
      </c>
      <c r="J112" s="277">
        <v>50</v>
      </c>
      <c r="K112" s="291"/>
    </row>
    <row r="113" spans="2:11" s="1" customFormat="1" ht="15" customHeight="1">
      <c r="B113" s="302"/>
      <c r="C113" s="277" t="s">
        <v>53</v>
      </c>
      <c r="D113" s="277"/>
      <c r="E113" s="277"/>
      <c r="F113" s="300" t="s">
        <v>580</v>
      </c>
      <c r="G113" s="277"/>
      <c r="H113" s="277" t="s">
        <v>621</v>
      </c>
      <c r="I113" s="277" t="s">
        <v>582</v>
      </c>
      <c r="J113" s="277">
        <v>20</v>
      </c>
      <c r="K113" s="291"/>
    </row>
    <row r="114" spans="2:11" s="1" customFormat="1" ht="15" customHeight="1">
      <c r="B114" s="302"/>
      <c r="C114" s="277" t="s">
        <v>622</v>
      </c>
      <c r="D114" s="277"/>
      <c r="E114" s="277"/>
      <c r="F114" s="300" t="s">
        <v>580</v>
      </c>
      <c r="G114" s="277"/>
      <c r="H114" s="277" t="s">
        <v>623</v>
      </c>
      <c r="I114" s="277" t="s">
        <v>582</v>
      </c>
      <c r="J114" s="277">
        <v>120</v>
      </c>
      <c r="K114" s="291"/>
    </row>
    <row r="115" spans="2:11" s="1" customFormat="1" ht="15" customHeight="1">
      <c r="B115" s="302"/>
      <c r="C115" s="277" t="s">
        <v>38</v>
      </c>
      <c r="D115" s="277"/>
      <c r="E115" s="277"/>
      <c r="F115" s="300" t="s">
        <v>580</v>
      </c>
      <c r="G115" s="277"/>
      <c r="H115" s="277" t="s">
        <v>624</v>
      </c>
      <c r="I115" s="277" t="s">
        <v>615</v>
      </c>
      <c r="J115" s="277"/>
      <c r="K115" s="291"/>
    </row>
    <row r="116" spans="2:11" s="1" customFormat="1" ht="15" customHeight="1">
      <c r="B116" s="302"/>
      <c r="C116" s="277" t="s">
        <v>48</v>
      </c>
      <c r="D116" s="277"/>
      <c r="E116" s="277"/>
      <c r="F116" s="300" t="s">
        <v>580</v>
      </c>
      <c r="G116" s="277"/>
      <c r="H116" s="277" t="s">
        <v>625</v>
      </c>
      <c r="I116" s="277" t="s">
        <v>615</v>
      </c>
      <c r="J116" s="277"/>
      <c r="K116" s="291"/>
    </row>
    <row r="117" spans="2:11" s="1" customFormat="1" ht="15" customHeight="1">
      <c r="B117" s="302"/>
      <c r="C117" s="277" t="s">
        <v>57</v>
      </c>
      <c r="D117" s="277"/>
      <c r="E117" s="277"/>
      <c r="F117" s="300" t="s">
        <v>580</v>
      </c>
      <c r="G117" s="277"/>
      <c r="H117" s="277" t="s">
        <v>626</v>
      </c>
      <c r="I117" s="277" t="s">
        <v>627</v>
      </c>
      <c r="J117" s="277"/>
      <c r="K117" s="291"/>
    </row>
    <row r="118" spans="2:11" s="1" customFormat="1" ht="15" customHeight="1">
      <c r="B118" s="305"/>
      <c r="C118" s="311"/>
      <c r="D118" s="311"/>
      <c r="E118" s="311"/>
      <c r="F118" s="311"/>
      <c r="G118" s="311"/>
      <c r="H118" s="311"/>
      <c r="I118" s="311"/>
      <c r="J118" s="311"/>
      <c r="K118" s="307"/>
    </row>
    <row r="119" spans="2:11" s="1" customFormat="1" ht="18.75" customHeight="1">
      <c r="B119" s="312"/>
      <c r="C119" s="313"/>
      <c r="D119" s="313"/>
      <c r="E119" s="313"/>
      <c r="F119" s="314"/>
      <c r="G119" s="313"/>
      <c r="H119" s="313"/>
      <c r="I119" s="313"/>
      <c r="J119" s="313"/>
      <c r="K119" s="312"/>
    </row>
    <row r="120" spans="2:11" s="1" customFormat="1" ht="18.75" customHeight="1">
      <c r="B120" s="285"/>
      <c r="C120" s="285"/>
      <c r="D120" s="285"/>
      <c r="E120" s="285"/>
      <c r="F120" s="285"/>
      <c r="G120" s="285"/>
      <c r="H120" s="285"/>
      <c r="I120" s="285"/>
      <c r="J120" s="285"/>
      <c r="K120" s="285"/>
    </row>
    <row r="121" spans="2:11" s="1" customFormat="1" ht="7.5" customHeight="1">
      <c r="B121" s="315"/>
      <c r="C121" s="316"/>
      <c r="D121" s="316"/>
      <c r="E121" s="316"/>
      <c r="F121" s="316"/>
      <c r="G121" s="316"/>
      <c r="H121" s="316"/>
      <c r="I121" s="316"/>
      <c r="J121" s="316"/>
      <c r="K121" s="317"/>
    </row>
    <row r="122" spans="2:11" s="1" customFormat="1" ht="45" customHeight="1">
      <c r="B122" s="318"/>
      <c r="C122" s="268" t="s">
        <v>628</v>
      </c>
      <c r="D122" s="268"/>
      <c r="E122" s="268"/>
      <c r="F122" s="268"/>
      <c r="G122" s="268"/>
      <c r="H122" s="268"/>
      <c r="I122" s="268"/>
      <c r="J122" s="268"/>
      <c r="K122" s="319"/>
    </row>
    <row r="123" spans="2:11" s="1" customFormat="1" ht="17.25" customHeight="1">
      <c r="B123" s="320"/>
      <c r="C123" s="292" t="s">
        <v>574</v>
      </c>
      <c r="D123" s="292"/>
      <c r="E123" s="292"/>
      <c r="F123" s="292" t="s">
        <v>575</v>
      </c>
      <c r="G123" s="293"/>
      <c r="H123" s="292" t="s">
        <v>54</v>
      </c>
      <c r="I123" s="292" t="s">
        <v>57</v>
      </c>
      <c r="J123" s="292" t="s">
        <v>576</v>
      </c>
      <c r="K123" s="321"/>
    </row>
    <row r="124" spans="2:11" s="1" customFormat="1" ht="17.25" customHeight="1">
      <c r="B124" s="320"/>
      <c r="C124" s="294" t="s">
        <v>577</v>
      </c>
      <c r="D124" s="294"/>
      <c r="E124" s="294"/>
      <c r="F124" s="295" t="s">
        <v>578</v>
      </c>
      <c r="G124" s="296"/>
      <c r="H124" s="294"/>
      <c r="I124" s="294"/>
      <c r="J124" s="294" t="s">
        <v>579</v>
      </c>
      <c r="K124" s="321"/>
    </row>
    <row r="125" spans="2:11" s="1" customFormat="1" ht="5.25" customHeight="1">
      <c r="B125" s="322"/>
      <c r="C125" s="297"/>
      <c r="D125" s="297"/>
      <c r="E125" s="297"/>
      <c r="F125" s="297"/>
      <c r="G125" s="323"/>
      <c r="H125" s="297"/>
      <c r="I125" s="297"/>
      <c r="J125" s="297"/>
      <c r="K125" s="324"/>
    </row>
    <row r="126" spans="2:11" s="1" customFormat="1" ht="15" customHeight="1">
      <c r="B126" s="322"/>
      <c r="C126" s="277" t="s">
        <v>583</v>
      </c>
      <c r="D126" s="299"/>
      <c r="E126" s="299"/>
      <c r="F126" s="300" t="s">
        <v>580</v>
      </c>
      <c r="G126" s="277"/>
      <c r="H126" s="277" t="s">
        <v>620</v>
      </c>
      <c r="I126" s="277" t="s">
        <v>582</v>
      </c>
      <c r="J126" s="277">
        <v>120</v>
      </c>
      <c r="K126" s="325"/>
    </row>
    <row r="127" spans="2:11" s="1" customFormat="1" ht="15" customHeight="1">
      <c r="B127" s="322"/>
      <c r="C127" s="277" t="s">
        <v>629</v>
      </c>
      <c r="D127" s="277"/>
      <c r="E127" s="277"/>
      <c r="F127" s="300" t="s">
        <v>580</v>
      </c>
      <c r="G127" s="277"/>
      <c r="H127" s="277" t="s">
        <v>630</v>
      </c>
      <c r="I127" s="277" t="s">
        <v>582</v>
      </c>
      <c r="J127" s="277" t="s">
        <v>631</v>
      </c>
      <c r="K127" s="325"/>
    </row>
    <row r="128" spans="2:11" s="1" customFormat="1" ht="15" customHeight="1">
      <c r="B128" s="322"/>
      <c r="C128" s="277" t="s">
        <v>528</v>
      </c>
      <c r="D128" s="277"/>
      <c r="E128" s="277"/>
      <c r="F128" s="300" t="s">
        <v>580</v>
      </c>
      <c r="G128" s="277"/>
      <c r="H128" s="277" t="s">
        <v>632</v>
      </c>
      <c r="I128" s="277" t="s">
        <v>582</v>
      </c>
      <c r="J128" s="277" t="s">
        <v>631</v>
      </c>
      <c r="K128" s="325"/>
    </row>
    <row r="129" spans="2:11" s="1" customFormat="1" ht="15" customHeight="1">
      <c r="B129" s="322"/>
      <c r="C129" s="277" t="s">
        <v>591</v>
      </c>
      <c r="D129" s="277"/>
      <c r="E129" s="277"/>
      <c r="F129" s="300" t="s">
        <v>586</v>
      </c>
      <c r="G129" s="277"/>
      <c r="H129" s="277" t="s">
        <v>592</v>
      </c>
      <c r="I129" s="277" t="s">
        <v>582</v>
      </c>
      <c r="J129" s="277">
        <v>15</v>
      </c>
      <c r="K129" s="325"/>
    </row>
    <row r="130" spans="2:11" s="1" customFormat="1" ht="15" customHeight="1">
      <c r="B130" s="322"/>
      <c r="C130" s="303" t="s">
        <v>593</v>
      </c>
      <c r="D130" s="303"/>
      <c r="E130" s="303"/>
      <c r="F130" s="304" t="s">
        <v>586</v>
      </c>
      <c r="G130" s="303"/>
      <c r="H130" s="303" t="s">
        <v>594</v>
      </c>
      <c r="I130" s="303" t="s">
        <v>582</v>
      </c>
      <c r="J130" s="303">
        <v>15</v>
      </c>
      <c r="K130" s="325"/>
    </row>
    <row r="131" spans="2:11" s="1" customFormat="1" ht="15" customHeight="1">
      <c r="B131" s="322"/>
      <c r="C131" s="303" t="s">
        <v>595</v>
      </c>
      <c r="D131" s="303"/>
      <c r="E131" s="303"/>
      <c r="F131" s="304" t="s">
        <v>586</v>
      </c>
      <c r="G131" s="303"/>
      <c r="H131" s="303" t="s">
        <v>596</v>
      </c>
      <c r="I131" s="303" t="s">
        <v>582</v>
      </c>
      <c r="J131" s="303">
        <v>20</v>
      </c>
      <c r="K131" s="325"/>
    </row>
    <row r="132" spans="2:11" s="1" customFormat="1" ht="15" customHeight="1">
      <c r="B132" s="322"/>
      <c r="C132" s="303" t="s">
        <v>597</v>
      </c>
      <c r="D132" s="303"/>
      <c r="E132" s="303"/>
      <c r="F132" s="304" t="s">
        <v>586</v>
      </c>
      <c r="G132" s="303"/>
      <c r="H132" s="303" t="s">
        <v>598</v>
      </c>
      <c r="I132" s="303" t="s">
        <v>582</v>
      </c>
      <c r="J132" s="303">
        <v>20</v>
      </c>
      <c r="K132" s="325"/>
    </row>
    <row r="133" spans="2:11" s="1" customFormat="1" ht="15" customHeight="1">
      <c r="B133" s="322"/>
      <c r="C133" s="277" t="s">
        <v>585</v>
      </c>
      <c r="D133" s="277"/>
      <c r="E133" s="277"/>
      <c r="F133" s="300" t="s">
        <v>586</v>
      </c>
      <c r="G133" s="277"/>
      <c r="H133" s="277" t="s">
        <v>620</v>
      </c>
      <c r="I133" s="277" t="s">
        <v>582</v>
      </c>
      <c r="J133" s="277">
        <v>50</v>
      </c>
      <c r="K133" s="325"/>
    </row>
    <row r="134" spans="2:11" s="1" customFormat="1" ht="15" customHeight="1">
      <c r="B134" s="322"/>
      <c r="C134" s="277" t="s">
        <v>599</v>
      </c>
      <c r="D134" s="277"/>
      <c r="E134" s="277"/>
      <c r="F134" s="300" t="s">
        <v>586</v>
      </c>
      <c r="G134" s="277"/>
      <c r="H134" s="277" t="s">
        <v>620</v>
      </c>
      <c r="I134" s="277" t="s">
        <v>582</v>
      </c>
      <c r="J134" s="277">
        <v>50</v>
      </c>
      <c r="K134" s="325"/>
    </row>
    <row r="135" spans="2:11" s="1" customFormat="1" ht="15" customHeight="1">
      <c r="B135" s="322"/>
      <c r="C135" s="277" t="s">
        <v>605</v>
      </c>
      <c r="D135" s="277"/>
      <c r="E135" s="277"/>
      <c r="F135" s="300" t="s">
        <v>586</v>
      </c>
      <c r="G135" s="277"/>
      <c r="H135" s="277" t="s">
        <v>620</v>
      </c>
      <c r="I135" s="277" t="s">
        <v>582</v>
      </c>
      <c r="J135" s="277">
        <v>50</v>
      </c>
      <c r="K135" s="325"/>
    </row>
    <row r="136" spans="2:11" s="1" customFormat="1" ht="15" customHeight="1">
      <c r="B136" s="322"/>
      <c r="C136" s="277" t="s">
        <v>607</v>
      </c>
      <c r="D136" s="277"/>
      <c r="E136" s="277"/>
      <c r="F136" s="300" t="s">
        <v>586</v>
      </c>
      <c r="G136" s="277"/>
      <c r="H136" s="277" t="s">
        <v>620</v>
      </c>
      <c r="I136" s="277" t="s">
        <v>582</v>
      </c>
      <c r="J136" s="277">
        <v>50</v>
      </c>
      <c r="K136" s="325"/>
    </row>
    <row r="137" spans="2:11" s="1" customFormat="1" ht="15" customHeight="1">
      <c r="B137" s="322"/>
      <c r="C137" s="277" t="s">
        <v>608</v>
      </c>
      <c r="D137" s="277"/>
      <c r="E137" s="277"/>
      <c r="F137" s="300" t="s">
        <v>586</v>
      </c>
      <c r="G137" s="277"/>
      <c r="H137" s="277" t="s">
        <v>633</v>
      </c>
      <c r="I137" s="277" t="s">
        <v>582</v>
      </c>
      <c r="J137" s="277">
        <v>255</v>
      </c>
      <c r="K137" s="325"/>
    </row>
    <row r="138" spans="2:11" s="1" customFormat="1" ht="15" customHeight="1">
      <c r="B138" s="322"/>
      <c r="C138" s="277" t="s">
        <v>610</v>
      </c>
      <c r="D138" s="277"/>
      <c r="E138" s="277"/>
      <c r="F138" s="300" t="s">
        <v>580</v>
      </c>
      <c r="G138" s="277"/>
      <c r="H138" s="277" t="s">
        <v>634</v>
      </c>
      <c r="I138" s="277" t="s">
        <v>612</v>
      </c>
      <c r="J138" s="277"/>
      <c r="K138" s="325"/>
    </row>
    <row r="139" spans="2:11" s="1" customFormat="1" ht="15" customHeight="1">
      <c r="B139" s="322"/>
      <c r="C139" s="277" t="s">
        <v>613</v>
      </c>
      <c r="D139" s="277"/>
      <c r="E139" s="277"/>
      <c r="F139" s="300" t="s">
        <v>580</v>
      </c>
      <c r="G139" s="277"/>
      <c r="H139" s="277" t="s">
        <v>635</v>
      </c>
      <c r="I139" s="277" t="s">
        <v>615</v>
      </c>
      <c r="J139" s="277"/>
      <c r="K139" s="325"/>
    </row>
    <row r="140" spans="2:11" s="1" customFormat="1" ht="15" customHeight="1">
      <c r="B140" s="322"/>
      <c r="C140" s="277" t="s">
        <v>616</v>
      </c>
      <c r="D140" s="277"/>
      <c r="E140" s="277"/>
      <c r="F140" s="300" t="s">
        <v>580</v>
      </c>
      <c r="G140" s="277"/>
      <c r="H140" s="277" t="s">
        <v>616</v>
      </c>
      <c r="I140" s="277" t="s">
        <v>615</v>
      </c>
      <c r="J140" s="277"/>
      <c r="K140" s="325"/>
    </row>
    <row r="141" spans="2:11" s="1" customFormat="1" ht="15" customHeight="1">
      <c r="B141" s="322"/>
      <c r="C141" s="277" t="s">
        <v>38</v>
      </c>
      <c r="D141" s="277"/>
      <c r="E141" s="277"/>
      <c r="F141" s="300" t="s">
        <v>580</v>
      </c>
      <c r="G141" s="277"/>
      <c r="H141" s="277" t="s">
        <v>636</v>
      </c>
      <c r="I141" s="277" t="s">
        <v>615</v>
      </c>
      <c r="J141" s="277"/>
      <c r="K141" s="325"/>
    </row>
    <row r="142" spans="2:11" s="1" customFormat="1" ht="15" customHeight="1">
      <c r="B142" s="322"/>
      <c r="C142" s="277" t="s">
        <v>637</v>
      </c>
      <c r="D142" s="277"/>
      <c r="E142" s="277"/>
      <c r="F142" s="300" t="s">
        <v>580</v>
      </c>
      <c r="G142" s="277"/>
      <c r="H142" s="277" t="s">
        <v>638</v>
      </c>
      <c r="I142" s="277" t="s">
        <v>615</v>
      </c>
      <c r="J142" s="277"/>
      <c r="K142" s="325"/>
    </row>
    <row r="143" spans="2:11" s="1" customFormat="1" ht="15" customHeight="1">
      <c r="B143" s="326"/>
      <c r="C143" s="327"/>
      <c r="D143" s="327"/>
      <c r="E143" s="327"/>
      <c r="F143" s="327"/>
      <c r="G143" s="327"/>
      <c r="H143" s="327"/>
      <c r="I143" s="327"/>
      <c r="J143" s="327"/>
      <c r="K143" s="328"/>
    </row>
    <row r="144" spans="2:11" s="1" customFormat="1" ht="18.75" customHeight="1">
      <c r="B144" s="313"/>
      <c r="C144" s="313"/>
      <c r="D144" s="313"/>
      <c r="E144" s="313"/>
      <c r="F144" s="314"/>
      <c r="G144" s="313"/>
      <c r="H144" s="313"/>
      <c r="I144" s="313"/>
      <c r="J144" s="313"/>
      <c r="K144" s="313"/>
    </row>
    <row r="145" spans="2:11" s="1" customFormat="1" ht="18.75" customHeight="1">
      <c r="B145" s="285"/>
      <c r="C145" s="285"/>
      <c r="D145" s="285"/>
      <c r="E145" s="285"/>
      <c r="F145" s="285"/>
      <c r="G145" s="285"/>
      <c r="H145" s="285"/>
      <c r="I145" s="285"/>
      <c r="J145" s="285"/>
      <c r="K145" s="285"/>
    </row>
    <row r="146" spans="2:11" s="1" customFormat="1" ht="7.5" customHeight="1">
      <c r="B146" s="286"/>
      <c r="C146" s="287"/>
      <c r="D146" s="287"/>
      <c r="E146" s="287"/>
      <c r="F146" s="287"/>
      <c r="G146" s="287"/>
      <c r="H146" s="287"/>
      <c r="I146" s="287"/>
      <c r="J146" s="287"/>
      <c r="K146" s="288"/>
    </row>
    <row r="147" spans="2:11" s="1" customFormat="1" ht="45" customHeight="1">
      <c r="B147" s="289"/>
      <c r="C147" s="290" t="s">
        <v>639</v>
      </c>
      <c r="D147" s="290"/>
      <c r="E147" s="290"/>
      <c r="F147" s="290"/>
      <c r="G147" s="290"/>
      <c r="H147" s="290"/>
      <c r="I147" s="290"/>
      <c r="J147" s="290"/>
      <c r="K147" s="291"/>
    </row>
    <row r="148" spans="2:11" s="1" customFormat="1" ht="17.25" customHeight="1">
      <c r="B148" s="289"/>
      <c r="C148" s="292" t="s">
        <v>574</v>
      </c>
      <c r="D148" s="292"/>
      <c r="E148" s="292"/>
      <c r="F148" s="292" t="s">
        <v>575</v>
      </c>
      <c r="G148" s="293"/>
      <c r="H148" s="292" t="s">
        <v>54</v>
      </c>
      <c r="I148" s="292" t="s">
        <v>57</v>
      </c>
      <c r="J148" s="292" t="s">
        <v>576</v>
      </c>
      <c r="K148" s="291"/>
    </row>
    <row r="149" spans="2:11" s="1" customFormat="1" ht="17.25" customHeight="1">
      <c r="B149" s="289"/>
      <c r="C149" s="294" t="s">
        <v>577</v>
      </c>
      <c r="D149" s="294"/>
      <c r="E149" s="294"/>
      <c r="F149" s="295" t="s">
        <v>578</v>
      </c>
      <c r="G149" s="296"/>
      <c r="H149" s="294"/>
      <c r="I149" s="294"/>
      <c r="J149" s="294" t="s">
        <v>579</v>
      </c>
      <c r="K149" s="291"/>
    </row>
    <row r="150" spans="2:11" s="1" customFormat="1" ht="5.25" customHeight="1">
      <c r="B150" s="302"/>
      <c r="C150" s="297"/>
      <c r="D150" s="297"/>
      <c r="E150" s="297"/>
      <c r="F150" s="297"/>
      <c r="G150" s="298"/>
      <c r="H150" s="297"/>
      <c r="I150" s="297"/>
      <c r="J150" s="297"/>
      <c r="K150" s="325"/>
    </row>
    <row r="151" spans="2:11" s="1" customFormat="1" ht="15" customHeight="1">
      <c r="B151" s="302"/>
      <c r="C151" s="329" t="s">
        <v>583</v>
      </c>
      <c r="D151" s="277"/>
      <c r="E151" s="277"/>
      <c r="F151" s="330" t="s">
        <v>580</v>
      </c>
      <c r="G151" s="277"/>
      <c r="H151" s="329" t="s">
        <v>620</v>
      </c>
      <c r="I151" s="329" t="s">
        <v>582</v>
      </c>
      <c r="J151" s="329">
        <v>120</v>
      </c>
      <c r="K151" s="325"/>
    </row>
    <row r="152" spans="2:11" s="1" customFormat="1" ht="15" customHeight="1">
      <c r="B152" s="302"/>
      <c r="C152" s="329" t="s">
        <v>629</v>
      </c>
      <c r="D152" s="277"/>
      <c r="E152" s="277"/>
      <c r="F152" s="330" t="s">
        <v>580</v>
      </c>
      <c r="G152" s="277"/>
      <c r="H152" s="329" t="s">
        <v>640</v>
      </c>
      <c r="I152" s="329" t="s">
        <v>582</v>
      </c>
      <c r="J152" s="329" t="s">
        <v>631</v>
      </c>
      <c r="K152" s="325"/>
    </row>
    <row r="153" spans="2:11" s="1" customFormat="1" ht="15" customHeight="1">
      <c r="B153" s="302"/>
      <c r="C153" s="329" t="s">
        <v>528</v>
      </c>
      <c r="D153" s="277"/>
      <c r="E153" s="277"/>
      <c r="F153" s="330" t="s">
        <v>580</v>
      </c>
      <c r="G153" s="277"/>
      <c r="H153" s="329" t="s">
        <v>641</v>
      </c>
      <c r="I153" s="329" t="s">
        <v>582</v>
      </c>
      <c r="J153" s="329" t="s">
        <v>631</v>
      </c>
      <c r="K153" s="325"/>
    </row>
    <row r="154" spans="2:11" s="1" customFormat="1" ht="15" customHeight="1">
      <c r="B154" s="302"/>
      <c r="C154" s="329" t="s">
        <v>585</v>
      </c>
      <c r="D154" s="277"/>
      <c r="E154" s="277"/>
      <c r="F154" s="330" t="s">
        <v>586</v>
      </c>
      <c r="G154" s="277"/>
      <c r="H154" s="329" t="s">
        <v>620</v>
      </c>
      <c r="I154" s="329" t="s">
        <v>582</v>
      </c>
      <c r="J154" s="329">
        <v>50</v>
      </c>
      <c r="K154" s="325"/>
    </row>
    <row r="155" spans="2:11" s="1" customFormat="1" ht="15" customHeight="1">
      <c r="B155" s="302"/>
      <c r="C155" s="329" t="s">
        <v>588</v>
      </c>
      <c r="D155" s="277"/>
      <c r="E155" s="277"/>
      <c r="F155" s="330" t="s">
        <v>580</v>
      </c>
      <c r="G155" s="277"/>
      <c r="H155" s="329" t="s">
        <v>620</v>
      </c>
      <c r="I155" s="329" t="s">
        <v>590</v>
      </c>
      <c r="J155" s="329"/>
      <c r="K155" s="325"/>
    </row>
    <row r="156" spans="2:11" s="1" customFormat="1" ht="15" customHeight="1">
      <c r="B156" s="302"/>
      <c r="C156" s="329" t="s">
        <v>599</v>
      </c>
      <c r="D156" s="277"/>
      <c r="E156" s="277"/>
      <c r="F156" s="330" t="s">
        <v>586</v>
      </c>
      <c r="G156" s="277"/>
      <c r="H156" s="329" t="s">
        <v>620</v>
      </c>
      <c r="I156" s="329" t="s">
        <v>582</v>
      </c>
      <c r="J156" s="329">
        <v>50</v>
      </c>
      <c r="K156" s="325"/>
    </row>
    <row r="157" spans="2:11" s="1" customFormat="1" ht="15" customHeight="1">
      <c r="B157" s="302"/>
      <c r="C157" s="329" t="s">
        <v>607</v>
      </c>
      <c r="D157" s="277"/>
      <c r="E157" s="277"/>
      <c r="F157" s="330" t="s">
        <v>586</v>
      </c>
      <c r="G157" s="277"/>
      <c r="H157" s="329" t="s">
        <v>620</v>
      </c>
      <c r="I157" s="329" t="s">
        <v>582</v>
      </c>
      <c r="J157" s="329">
        <v>50</v>
      </c>
      <c r="K157" s="325"/>
    </row>
    <row r="158" spans="2:11" s="1" customFormat="1" ht="15" customHeight="1">
      <c r="B158" s="302"/>
      <c r="C158" s="329" t="s">
        <v>605</v>
      </c>
      <c r="D158" s="277"/>
      <c r="E158" s="277"/>
      <c r="F158" s="330" t="s">
        <v>586</v>
      </c>
      <c r="G158" s="277"/>
      <c r="H158" s="329" t="s">
        <v>620</v>
      </c>
      <c r="I158" s="329" t="s">
        <v>582</v>
      </c>
      <c r="J158" s="329">
        <v>50</v>
      </c>
      <c r="K158" s="325"/>
    </row>
    <row r="159" spans="2:11" s="1" customFormat="1" ht="15" customHeight="1">
      <c r="B159" s="302"/>
      <c r="C159" s="329" t="s">
        <v>83</v>
      </c>
      <c r="D159" s="277"/>
      <c r="E159" s="277"/>
      <c r="F159" s="330" t="s">
        <v>580</v>
      </c>
      <c r="G159" s="277"/>
      <c r="H159" s="329" t="s">
        <v>642</v>
      </c>
      <c r="I159" s="329" t="s">
        <v>582</v>
      </c>
      <c r="J159" s="329" t="s">
        <v>643</v>
      </c>
      <c r="K159" s="325"/>
    </row>
    <row r="160" spans="2:11" s="1" customFormat="1" ht="15" customHeight="1">
      <c r="B160" s="302"/>
      <c r="C160" s="329" t="s">
        <v>644</v>
      </c>
      <c r="D160" s="277"/>
      <c r="E160" s="277"/>
      <c r="F160" s="330" t="s">
        <v>580</v>
      </c>
      <c r="G160" s="277"/>
      <c r="H160" s="329" t="s">
        <v>645</v>
      </c>
      <c r="I160" s="329" t="s">
        <v>615</v>
      </c>
      <c r="J160" s="329"/>
      <c r="K160" s="325"/>
    </row>
    <row r="161" spans="2:11" s="1" customFormat="1" ht="15" customHeight="1">
      <c r="B161" s="331"/>
      <c r="C161" s="311"/>
      <c r="D161" s="311"/>
      <c r="E161" s="311"/>
      <c r="F161" s="311"/>
      <c r="G161" s="311"/>
      <c r="H161" s="311"/>
      <c r="I161" s="311"/>
      <c r="J161" s="311"/>
      <c r="K161" s="332"/>
    </row>
    <row r="162" spans="2:11" s="1" customFormat="1" ht="18.75" customHeight="1">
      <c r="B162" s="313"/>
      <c r="C162" s="323"/>
      <c r="D162" s="323"/>
      <c r="E162" s="323"/>
      <c r="F162" s="333"/>
      <c r="G162" s="323"/>
      <c r="H162" s="323"/>
      <c r="I162" s="323"/>
      <c r="J162" s="323"/>
      <c r="K162" s="313"/>
    </row>
    <row r="163" spans="2:11" s="1" customFormat="1" ht="18.75" customHeight="1">
      <c r="B163" s="285"/>
      <c r="C163" s="285"/>
      <c r="D163" s="285"/>
      <c r="E163" s="285"/>
      <c r="F163" s="285"/>
      <c r="G163" s="285"/>
      <c r="H163" s="285"/>
      <c r="I163" s="285"/>
      <c r="J163" s="285"/>
      <c r="K163" s="285"/>
    </row>
    <row r="164" spans="2:11" s="1" customFormat="1" ht="7.5" customHeight="1">
      <c r="B164" s="264"/>
      <c r="C164" s="265"/>
      <c r="D164" s="265"/>
      <c r="E164" s="265"/>
      <c r="F164" s="265"/>
      <c r="G164" s="265"/>
      <c r="H164" s="265"/>
      <c r="I164" s="265"/>
      <c r="J164" s="265"/>
      <c r="K164" s="266"/>
    </row>
    <row r="165" spans="2:11" s="1" customFormat="1" ht="45" customHeight="1">
      <c r="B165" s="267"/>
      <c r="C165" s="268" t="s">
        <v>646</v>
      </c>
      <c r="D165" s="268"/>
      <c r="E165" s="268"/>
      <c r="F165" s="268"/>
      <c r="G165" s="268"/>
      <c r="H165" s="268"/>
      <c r="I165" s="268"/>
      <c r="J165" s="268"/>
      <c r="K165" s="269"/>
    </row>
    <row r="166" spans="2:11" s="1" customFormat="1" ht="17.25" customHeight="1">
      <c r="B166" s="267"/>
      <c r="C166" s="292" t="s">
        <v>574</v>
      </c>
      <c r="D166" s="292"/>
      <c r="E166" s="292"/>
      <c r="F166" s="292" t="s">
        <v>575</v>
      </c>
      <c r="G166" s="334"/>
      <c r="H166" s="335" t="s">
        <v>54</v>
      </c>
      <c r="I166" s="335" t="s">
        <v>57</v>
      </c>
      <c r="J166" s="292" t="s">
        <v>576</v>
      </c>
      <c r="K166" s="269"/>
    </row>
    <row r="167" spans="2:11" s="1" customFormat="1" ht="17.25" customHeight="1">
      <c r="B167" s="270"/>
      <c r="C167" s="294" t="s">
        <v>577</v>
      </c>
      <c r="D167" s="294"/>
      <c r="E167" s="294"/>
      <c r="F167" s="295" t="s">
        <v>578</v>
      </c>
      <c r="G167" s="336"/>
      <c r="H167" s="337"/>
      <c r="I167" s="337"/>
      <c r="J167" s="294" t="s">
        <v>579</v>
      </c>
      <c r="K167" s="272"/>
    </row>
    <row r="168" spans="2:11" s="1" customFormat="1" ht="5.25" customHeight="1">
      <c r="B168" s="302"/>
      <c r="C168" s="297"/>
      <c r="D168" s="297"/>
      <c r="E168" s="297"/>
      <c r="F168" s="297"/>
      <c r="G168" s="298"/>
      <c r="H168" s="297"/>
      <c r="I168" s="297"/>
      <c r="J168" s="297"/>
      <c r="K168" s="325"/>
    </row>
    <row r="169" spans="2:11" s="1" customFormat="1" ht="15" customHeight="1">
      <c r="B169" s="302"/>
      <c r="C169" s="277" t="s">
        <v>583</v>
      </c>
      <c r="D169" s="277"/>
      <c r="E169" s="277"/>
      <c r="F169" s="300" t="s">
        <v>580</v>
      </c>
      <c r="G169" s="277"/>
      <c r="H169" s="277" t="s">
        <v>620</v>
      </c>
      <c r="I169" s="277" t="s">
        <v>582</v>
      </c>
      <c r="J169" s="277">
        <v>120</v>
      </c>
      <c r="K169" s="325"/>
    </row>
    <row r="170" spans="2:11" s="1" customFormat="1" ht="15" customHeight="1">
      <c r="B170" s="302"/>
      <c r="C170" s="277" t="s">
        <v>629</v>
      </c>
      <c r="D170" s="277"/>
      <c r="E170" s="277"/>
      <c r="F170" s="300" t="s">
        <v>580</v>
      </c>
      <c r="G170" s="277"/>
      <c r="H170" s="277" t="s">
        <v>630</v>
      </c>
      <c r="I170" s="277" t="s">
        <v>582</v>
      </c>
      <c r="J170" s="277" t="s">
        <v>631</v>
      </c>
      <c r="K170" s="325"/>
    </row>
    <row r="171" spans="2:11" s="1" customFormat="1" ht="15" customHeight="1">
      <c r="B171" s="302"/>
      <c r="C171" s="277" t="s">
        <v>528</v>
      </c>
      <c r="D171" s="277"/>
      <c r="E171" s="277"/>
      <c r="F171" s="300" t="s">
        <v>580</v>
      </c>
      <c r="G171" s="277"/>
      <c r="H171" s="277" t="s">
        <v>647</v>
      </c>
      <c r="I171" s="277" t="s">
        <v>582</v>
      </c>
      <c r="J171" s="277" t="s">
        <v>631</v>
      </c>
      <c r="K171" s="325"/>
    </row>
    <row r="172" spans="2:11" s="1" customFormat="1" ht="15" customHeight="1">
      <c r="B172" s="302"/>
      <c r="C172" s="277" t="s">
        <v>585</v>
      </c>
      <c r="D172" s="277"/>
      <c r="E172" s="277"/>
      <c r="F172" s="300" t="s">
        <v>586</v>
      </c>
      <c r="G172" s="277"/>
      <c r="H172" s="277" t="s">
        <v>647</v>
      </c>
      <c r="I172" s="277" t="s">
        <v>582</v>
      </c>
      <c r="J172" s="277">
        <v>50</v>
      </c>
      <c r="K172" s="325"/>
    </row>
    <row r="173" spans="2:11" s="1" customFormat="1" ht="15" customHeight="1">
      <c r="B173" s="302"/>
      <c r="C173" s="277" t="s">
        <v>588</v>
      </c>
      <c r="D173" s="277"/>
      <c r="E173" s="277"/>
      <c r="F173" s="300" t="s">
        <v>580</v>
      </c>
      <c r="G173" s="277"/>
      <c r="H173" s="277" t="s">
        <v>647</v>
      </c>
      <c r="I173" s="277" t="s">
        <v>590</v>
      </c>
      <c r="J173" s="277"/>
      <c r="K173" s="325"/>
    </row>
    <row r="174" spans="2:11" s="1" customFormat="1" ht="15" customHeight="1">
      <c r="B174" s="302"/>
      <c r="C174" s="277" t="s">
        <v>599</v>
      </c>
      <c r="D174" s="277"/>
      <c r="E174" s="277"/>
      <c r="F174" s="300" t="s">
        <v>586</v>
      </c>
      <c r="G174" s="277"/>
      <c r="H174" s="277" t="s">
        <v>647</v>
      </c>
      <c r="I174" s="277" t="s">
        <v>582</v>
      </c>
      <c r="J174" s="277">
        <v>50</v>
      </c>
      <c r="K174" s="325"/>
    </row>
    <row r="175" spans="2:11" s="1" customFormat="1" ht="15" customHeight="1">
      <c r="B175" s="302"/>
      <c r="C175" s="277" t="s">
        <v>607</v>
      </c>
      <c r="D175" s="277"/>
      <c r="E175" s="277"/>
      <c r="F175" s="300" t="s">
        <v>586</v>
      </c>
      <c r="G175" s="277"/>
      <c r="H175" s="277" t="s">
        <v>647</v>
      </c>
      <c r="I175" s="277" t="s">
        <v>582</v>
      </c>
      <c r="J175" s="277">
        <v>50</v>
      </c>
      <c r="K175" s="325"/>
    </row>
    <row r="176" spans="2:11" s="1" customFormat="1" ht="15" customHeight="1">
      <c r="B176" s="302"/>
      <c r="C176" s="277" t="s">
        <v>605</v>
      </c>
      <c r="D176" s="277"/>
      <c r="E176" s="277"/>
      <c r="F176" s="300" t="s">
        <v>586</v>
      </c>
      <c r="G176" s="277"/>
      <c r="H176" s="277" t="s">
        <v>647</v>
      </c>
      <c r="I176" s="277" t="s">
        <v>582</v>
      </c>
      <c r="J176" s="277">
        <v>50</v>
      </c>
      <c r="K176" s="325"/>
    </row>
    <row r="177" spans="2:11" s="1" customFormat="1" ht="15" customHeight="1">
      <c r="B177" s="302"/>
      <c r="C177" s="277" t="s">
        <v>103</v>
      </c>
      <c r="D177" s="277"/>
      <c r="E177" s="277"/>
      <c r="F177" s="300" t="s">
        <v>580</v>
      </c>
      <c r="G177" s="277"/>
      <c r="H177" s="277" t="s">
        <v>648</v>
      </c>
      <c r="I177" s="277" t="s">
        <v>649</v>
      </c>
      <c r="J177" s="277"/>
      <c r="K177" s="325"/>
    </row>
    <row r="178" spans="2:11" s="1" customFormat="1" ht="15" customHeight="1">
      <c r="B178" s="302"/>
      <c r="C178" s="277" t="s">
        <v>57</v>
      </c>
      <c r="D178" s="277"/>
      <c r="E178" s="277"/>
      <c r="F178" s="300" t="s">
        <v>580</v>
      </c>
      <c r="G178" s="277"/>
      <c r="H178" s="277" t="s">
        <v>650</v>
      </c>
      <c r="I178" s="277" t="s">
        <v>651</v>
      </c>
      <c r="J178" s="277">
        <v>1</v>
      </c>
      <c r="K178" s="325"/>
    </row>
    <row r="179" spans="2:11" s="1" customFormat="1" ht="15" customHeight="1">
      <c r="B179" s="302"/>
      <c r="C179" s="277" t="s">
        <v>53</v>
      </c>
      <c r="D179" s="277"/>
      <c r="E179" s="277"/>
      <c r="F179" s="300" t="s">
        <v>580</v>
      </c>
      <c r="G179" s="277"/>
      <c r="H179" s="277" t="s">
        <v>652</v>
      </c>
      <c r="I179" s="277" t="s">
        <v>582</v>
      </c>
      <c r="J179" s="277">
        <v>20</v>
      </c>
      <c r="K179" s="325"/>
    </row>
    <row r="180" spans="2:11" s="1" customFormat="1" ht="15" customHeight="1">
      <c r="B180" s="302"/>
      <c r="C180" s="277" t="s">
        <v>54</v>
      </c>
      <c r="D180" s="277"/>
      <c r="E180" s="277"/>
      <c r="F180" s="300" t="s">
        <v>580</v>
      </c>
      <c r="G180" s="277"/>
      <c r="H180" s="277" t="s">
        <v>653</v>
      </c>
      <c r="I180" s="277" t="s">
        <v>582</v>
      </c>
      <c r="J180" s="277">
        <v>255</v>
      </c>
      <c r="K180" s="325"/>
    </row>
    <row r="181" spans="2:11" s="1" customFormat="1" ht="15" customHeight="1">
      <c r="B181" s="302"/>
      <c r="C181" s="277" t="s">
        <v>104</v>
      </c>
      <c r="D181" s="277"/>
      <c r="E181" s="277"/>
      <c r="F181" s="300" t="s">
        <v>580</v>
      </c>
      <c r="G181" s="277"/>
      <c r="H181" s="277" t="s">
        <v>544</v>
      </c>
      <c r="I181" s="277" t="s">
        <v>582</v>
      </c>
      <c r="J181" s="277">
        <v>10</v>
      </c>
      <c r="K181" s="325"/>
    </row>
    <row r="182" spans="2:11" s="1" customFormat="1" ht="15" customHeight="1">
      <c r="B182" s="302"/>
      <c r="C182" s="277" t="s">
        <v>105</v>
      </c>
      <c r="D182" s="277"/>
      <c r="E182" s="277"/>
      <c r="F182" s="300" t="s">
        <v>580</v>
      </c>
      <c r="G182" s="277"/>
      <c r="H182" s="277" t="s">
        <v>654</v>
      </c>
      <c r="I182" s="277" t="s">
        <v>615</v>
      </c>
      <c r="J182" s="277"/>
      <c r="K182" s="325"/>
    </row>
    <row r="183" spans="2:11" s="1" customFormat="1" ht="15" customHeight="1">
      <c r="B183" s="302"/>
      <c r="C183" s="277" t="s">
        <v>655</v>
      </c>
      <c r="D183" s="277"/>
      <c r="E183" s="277"/>
      <c r="F183" s="300" t="s">
        <v>580</v>
      </c>
      <c r="G183" s="277"/>
      <c r="H183" s="277" t="s">
        <v>656</v>
      </c>
      <c r="I183" s="277" t="s">
        <v>615</v>
      </c>
      <c r="J183" s="277"/>
      <c r="K183" s="325"/>
    </row>
    <row r="184" spans="2:11" s="1" customFormat="1" ht="15" customHeight="1">
      <c r="B184" s="302"/>
      <c r="C184" s="277" t="s">
        <v>644</v>
      </c>
      <c r="D184" s="277"/>
      <c r="E184" s="277"/>
      <c r="F184" s="300" t="s">
        <v>580</v>
      </c>
      <c r="G184" s="277"/>
      <c r="H184" s="277" t="s">
        <v>657</v>
      </c>
      <c r="I184" s="277" t="s">
        <v>615</v>
      </c>
      <c r="J184" s="277"/>
      <c r="K184" s="325"/>
    </row>
    <row r="185" spans="2:11" s="1" customFormat="1" ht="15" customHeight="1">
      <c r="B185" s="302"/>
      <c r="C185" s="277" t="s">
        <v>107</v>
      </c>
      <c r="D185" s="277"/>
      <c r="E185" s="277"/>
      <c r="F185" s="300" t="s">
        <v>586</v>
      </c>
      <c r="G185" s="277"/>
      <c r="H185" s="277" t="s">
        <v>658</v>
      </c>
      <c r="I185" s="277" t="s">
        <v>582</v>
      </c>
      <c r="J185" s="277">
        <v>50</v>
      </c>
      <c r="K185" s="325"/>
    </row>
    <row r="186" spans="2:11" s="1" customFormat="1" ht="15" customHeight="1">
      <c r="B186" s="302"/>
      <c r="C186" s="277" t="s">
        <v>659</v>
      </c>
      <c r="D186" s="277"/>
      <c r="E186" s="277"/>
      <c r="F186" s="300" t="s">
        <v>586</v>
      </c>
      <c r="G186" s="277"/>
      <c r="H186" s="277" t="s">
        <v>660</v>
      </c>
      <c r="I186" s="277" t="s">
        <v>661</v>
      </c>
      <c r="J186" s="277"/>
      <c r="K186" s="325"/>
    </row>
    <row r="187" spans="2:11" s="1" customFormat="1" ht="15" customHeight="1">
      <c r="B187" s="302"/>
      <c r="C187" s="277" t="s">
        <v>662</v>
      </c>
      <c r="D187" s="277"/>
      <c r="E187" s="277"/>
      <c r="F187" s="300" t="s">
        <v>586</v>
      </c>
      <c r="G187" s="277"/>
      <c r="H187" s="277" t="s">
        <v>663</v>
      </c>
      <c r="I187" s="277" t="s">
        <v>661</v>
      </c>
      <c r="J187" s="277"/>
      <c r="K187" s="325"/>
    </row>
    <row r="188" spans="2:11" s="1" customFormat="1" ht="15" customHeight="1">
      <c r="B188" s="302"/>
      <c r="C188" s="277" t="s">
        <v>664</v>
      </c>
      <c r="D188" s="277"/>
      <c r="E188" s="277"/>
      <c r="F188" s="300" t="s">
        <v>586</v>
      </c>
      <c r="G188" s="277"/>
      <c r="H188" s="277" t="s">
        <v>665</v>
      </c>
      <c r="I188" s="277" t="s">
        <v>661</v>
      </c>
      <c r="J188" s="277"/>
      <c r="K188" s="325"/>
    </row>
    <row r="189" spans="2:11" s="1" customFormat="1" ht="15" customHeight="1">
      <c r="B189" s="302"/>
      <c r="C189" s="338" t="s">
        <v>666</v>
      </c>
      <c r="D189" s="277"/>
      <c r="E189" s="277"/>
      <c r="F189" s="300" t="s">
        <v>586</v>
      </c>
      <c r="G189" s="277"/>
      <c r="H189" s="277" t="s">
        <v>667</v>
      </c>
      <c r="I189" s="277" t="s">
        <v>668</v>
      </c>
      <c r="J189" s="339" t="s">
        <v>669</v>
      </c>
      <c r="K189" s="325"/>
    </row>
    <row r="190" spans="2:11" s="1" customFormat="1" ht="15" customHeight="1">
      <c r="B190" s="302"/>
      <c r="C190" s="338" t="s">
        <v>42</v>
      </c>
      <c r="D190" s="277"/>
      <c r="E190" s="277"/>
      <c r="F190" s="300" t="s">
        <v>580</v>
      </c>
      <c r="G190" s="277"/>
      <c r="H190" s="274" t="s">
        <v>670</v>
      </c>
      <c r="I190" s="277" t="s">
        <v>671</v>
      </c>
      <c r="J190" s="277"/>
      <c r="K190" s="325"/>
    </row>
    <row r="191" spans="2:11" s="1" customFormat="1" ht="15" customHeight="1">
      <c r="B191" s="302"/>
      <c r="C191" s="338" t="s">
        <v>672</v>
      </c>
      <c r="D191" s="277"/>
      <c r="E191" s="277"/>
      <c r="F191" s="300" t="s">
        <v>580</v>
      </c>
      <c r="G191" s="277"/>
      <c r="H191" s="277" t="s">
        <v>673</v>
      </c>
      <c r="I191" s="277" t="s">
        <v>615</v>
      </c>
      <c r="J191" s="277"/>
      <c r="K191" s="325"/>
    </row>
    <row r="192" spans="2:11" s="1" customFormat="1" ht="15" customHeight="1">
      <c r="B192" s="302"/>
      <c r="C192" s="338" t="s">
        <v>674</v>
      </c>
      <c r="D192" s="277"/>
      <c r="E192" s="277"/>
      <c r="F192" s="300" t="s">
        <v>580</v>
      </c>
      <c r="G192" s="277"/>
      <c r="H192" s="277" t="s">
        <v>675</v>
      </c>
      <c r="I192" s="277" t="s">
        <v>615</v>
      </c>
      <c r="J192" s="277"/>
      <c r="K192" s="325"/>
    </row>
    <row r="193" spans="2:11" s="1" customFormat="1" ht="15" customHeight="1">
      <c r="B193" s="302"/>
      <c r="C193" s="338" t="s">
        <v>676</v>
      </c>
      <c r="D193" s="277"/>
      <c r="E193" s="277"/>
      <c r="F193" s="300" t="s">
        <v>586</v>
      </c>
      <c r="G193" s="277"/>
      <c r="H193" s="277" t="s">
        <v>677</v>
      </c>
      <c r="I193" s="277" t="s">
        <v>615</v>
      </c>
      <c r="J193" s="277"/>
      <c r="K193" s="325"/>
    </row>
    <row r="194" spans="2:11" s="1" customFormat="1" ht="15" customHeight="1">
      <c r="B194" s="331"/>
      <c r="C194" s="340"/>
      <c r="D194" s="311"/>
      <c r="E194" s="311"/>
      <c r="F194" s="311"/>
      <c r="G194" s="311"/>
      <c r="H194" s="311"/>
      <c r="I194" s="311"/>
      <c r="J194" s="311"/>
      <c r="K194" s="332"/>
    </row>
    <row r="195" spans="2:11" s="1" customFormat="1" ht="18.75" customHeight="1">
      <c r="B195" s="313"/>
      <c r="C195" s="323"/>
      <c r="D195" s="323"/>
      <c r="E195" s="323"/>
      <c r="F195" s="333"/>
      <c r="G195" s="323"/>
      <c r="H195" s="323"/>
      <c r="I195" s="323"/>
      <c r="J195" s="323"/>
      <c r="K195" s="313"/>
    </row>
    <row r="196" spans="2:11" s="1" customFormat="1" ht="18.75" customHeight="1">
      <c r="B196" s="313"/>
      <c r="C196" s="323"/>
      <c r="D196" s="323"/>
      <c r="E196" s="323"/>
      <c r="F196" s="333"/>
      <c r="G196" s="323"/>
      <c r="H196" s="323"/>
      <c r="I196" s="323"/>
      <c r="J196" s="323"/>
      <c r="K196" s="313"/>
    </row>
    <row r="197" spans="2:11" s="1" customFormat="1" ht="18.75" customHeight="1">
      <c r="B197" s="285"/>
      <c r="C197" s="285"/>
      <c r="D197" s="285"/>
      <c r="E197" s="285"/>
      <c r="F197" s="285"/>
      <c r="G197" s="285"/>
      <c r="H197" s="285"/>
      <c r="I197" s="285"/>
      <c r="J197" s="285"/>
      <c r="K197" s="285"/>
    </row>
    <row r="198" spans="2:11" s="1" customFormat="1" ht="13.5">
      <c r="B198" s="264"/>
      <c r="C198" s="265"/>
      <c r="D198" s="265"/>
      <c r="E198" s="265"/>
      <c r="F198" s="265"/>
      <c r="G198" s="265"/>
      <c r="H198" s="265"/>
      <c r="I198" s="265"/>
      <c r="J198" s="265"/>
      <c r="K198" s="266"/>
    </row>
    <row r="199" spans="2:11" s="1" customFormat="1" ht="21">
      <c r="B199" s="267"/>
      <c r="C199" s="268" t="s">
        <v>678</v>
      </c>
      <c r="D199" s="268"/>
      <c r="E199" s="268"/>
      <c r="F199" s="268"/>
      <c r="G199" s="268"/>
      <c r="H199" s="268"/>
      <c r="I199" s="268"/>
      <c r="J199" s="268"/>
      <c r="K199" s="269"/>
    </row>
    <row r="200" spans="2:11" s="1" customFormat="1" ht="25.5" customHeight="1">
      <c r="B200" s="267"/>
      <c r="C200" s="341" t="s">
        <v>679</v>
      </c>
      <c r="D200" s="341"/>
      <c r="E200" s="341"/>
      <c r="F200" s="341" t="s">
        <v>680</v>
      </c>
      <c r="G200" s="342"/>
      <c r="H200" s="341" t="s">
        <v>681</v>
      </c>
      <c r="I200" s="341"/>
      <c r="J200" s="341"/>
      <c r="K200" s="269"/>
    </row>
    <row r="201" spans="2:11" s="1" customFormat="1" ht="5.25" customHeight="1">
      <c r="B201" s="302"/>
      <c r="C201" s="297"/>
      <c r="D201" s="297"/>
      <c r="E201" s="297"/>
      <c r="F201" s="297"/>
      <c r="G201" s="323"/>
      <c r="H201" s="297"/>
      <c r="I201" s="297"/>
      <c r="J201" s="297"/>
      <c r="K201" s="325"/>
    </row>
    <row r="202" spans="2:11" s="1" customFormat="1" ht="15" customHeight="1">
      <c r="B202" s="302"/>
      <c r="C202" s="277" t="s">
        <v>671</v>
      </c>
      <c r="D202" s="277"/>
      <c r="E202" s="277"/>
      <c r="F202" s="300" t="s">
        <v>43</v>
      </c>
      <c r="G202" s="277"/>
      <c r="H202" s="277" t="s">
        <v>682</v>
      </c>
      <c r="I202" s="277"/>
      <c r="J202" s="277"/>
      <c r="K202" s="325"/>
    </row>
    <row r="203" spans="2:11" s="1" customFormat="1" ht="15" customHeight="1">
      <c r="B203" s="302"/>
      <c r="C203" s="277"/>
      <c r="D203" s="277"/>
      <c r="E203" s="277"/>
      <c r="F203" s="300" t="s">
        <v>44</v>
      </c>
      <c r="G203" s="277"/>
      <c r="H203" s="277" t="s">
        <v>683</v>
      </c>
      <c r="I203" s="277"/>
      <c r="J203" s="277"/>
      <c r="K203" s="325"/>
    </row>
    <row r="204" spans="2:11" s="1" customFormat="1" ht="15" customHeight="1">
      <c r="B204" s="302"/>
      <c r="C204" s="277"/>
      <c r="D204" s="277"/>
      <c r="E204" s="277"/>
      <c r="F204" s="300" t="s">
        <v>47</v>
      </c>
      <c r="G204" s="277"/>
      <c r="H204" s="277" t="s">
        <v>684</v>
      </c>
      <c r="I204" s="277"/>
      <c r="J204" s="277"/>
      <c r="K204" s="325"/>
    </row>
    <row r="205" spans="2:11" s="1" customFormat="1" ht="15" customHeight="1">
      <c r="B205" s="302"/>
      <c r="C205" s="277"/>
      <c r="D205" s="277"/>
      <c r="E205" s="277"/>
      <c r="F205" s="300" t="s">
        <v>45</v>
      </c>
      <c r="G205" s="277"/>
      <c r="H205" s="277" t="s">
        <v>685</v>
      </c>
      <c r="I205" s="277"/>
      <c r="J205" s="277"/>
      <c r="K205" s="325"/>
    </row>
    <row r="206" spans="2:11" s="1" customFormat="1" ht="15" customHeight="1">
      <c r="B206" s="302"/>
      <c r="C206" s="277"/>
      <c r="D206" s="277"/>
      <c r="E206" s="277"/>
      <c r="F206" s="300" t="s">
        <v>46</v>
      </c>
      <c r="G206" s="277"/>
      <c r="H206" s="277" t="s">
        <v>686</v>
      </c>
      <c r="I206" s="277"/>
      <c r="J206" s="277"/>
      <c r="K206" s="325"/>
    </row>
    <row r="207" spans="2:11" s="1" customFormat="1" ht="15" customHeight="1">
      <c r="B207" s="302"/>
      <c r="C207" s="277"/>
      <c r="D207" s="277"/>
      <c r="E207" s="277"/>
      <c r="F207" s="300"/>
      <c r="G207" s="277"/>
      <c r="H207" s="277"/>
      <c r="I207" s="277"/>
      <c r="J207" s="277"/>
      <c r="K207" s="325"/>
    </row>
    <row r="208" spans="2:11" s="1" customFormat="1" ht="15" customHeight="1">
      <c r="B208" s="302"/>
      <c r="C208" s="277" t="s">
        <v>627</v>
      </c>
      <c r="D208" s="277"/>
      <c r="E208" s="277"/>
      <c r="F208" s="300" t="s">
        <v>76</v>
      </c>
      <c r="G208" s="277"/>
      <c r="H208" s="277" t="s">
        <v>687</v>
      </c>
      <c r="I208" s="277"/>
      <c r="J208" s="277"/>
      <c r="K208" s="325"/>
    </row>
    <row r="209" spans="2:11" s="1" customFormat="1" ht="15" customHeight="1">
      <c r="B209" s="302"/>
      <c r="C209" s="277"/>
      <c r="D209" s="277"/>
      <c r="E209" s="277"/>
      <c r="F209" s="300" t="s">
        <v>522</v>
      </c>
      <c r="G209" s="277"/>
      <c r="H209" s="277" t="s">
        <v>523</v>
      </c>
      <c r="I209" s="277"/>
      <c r="J209" s="277"/>
      <c r="K209" s="325"/>
    </row>
    <row r="210" spans="2:11" s="1" customFormat="1" ht="15" customHeight="1">
      <c r="B210" s="302"/>
      <c r="C210" s="277"/>
      <c r="D210" s="277"/>
      <c r="E210" s="277"/>
      <c r="F210" s="300" t="s">
        <v>520</v>
      </c>
      <c r="G210" s="277"/>
      <c r="H210" s="277" t="s">
        <v>688</v>
      </c>
      <c r="I210" s="277"/>
      <c r="J210" s="277"/>
      <c r="K210" s="325"/>
    </row>
    <row r="211" spans="2:11" s="1" customFormat="1" ht="15" customHeight="1">
      <c r="B211" s="343"/>
      <c r="C211" s="277"/>
      <c r="D211" s="277"/>
      <c r="E211" s="277"/>
      <c r="F211" s="300" t="s">
        <v>524</v>
      </c>
      <c r="G211" s="338"/>
      <c r="H211" s="329" t="s">
        <v>525</v>
      </c>
      <c r="I211" s="329"/>
      <c r="J211" s="329"/>
      <c r="K211" s="344"/>
    </row>
    <row r="212" spans="2:11" s="1" customFormat="1" ht="15" customHeight="1">
      <c r="B212" s="343"/>
      <c r="C212" s="277"/>
      <c r="D212" s="277"/>
      <c r="E212" s="277"/>
      <c r="F212" s="300" t="s">
        <v>526</v>
      </c>
      <c r="G212" s="338"/>
      <c r="H212" s="329" t="s">
        <v>689</v>
      </c>
      <c r="I212" s="329"/>
      <c r="J212" s="329"/>
      <c r="K212" s="344"/>
    </row>
    <row r="213" spans="2:11" s="1" customFormat="1" ht="15" customHeight="1">
      <c r="B213" s="343"/>
      <c r="C213" s="277"/>
      <c r="D213" s="277"/>
      <c r="E213" s="277"/>
      <c r="F213" s="300"/>
      <c r="G213" s="338"/>
      <c r="H213" s="329"/>
      <c r="I213" s="329"/>
      <c r="J213" s="329"/>
      <c r="K213" s="344"/>
    </row>
    <row r="214" spans="2:11" s="1" customFormat="1" ht="15" customHeight="1">
      <c r="B214" s="343"/>
      <c r="C214" s="277" t="s">
        <v>651</v>
      </c>
      <c r="D214" s="277"/>
      <c r="E214" s="277"/>
      <c r="F214" s="300">
        <v>1</v>
      </c>
      <c r="G214" s="338"/>
      <c r="H214" s="329" t="s">
        <v>690</v>
      </c>
      <c r="I214" s="329"/>
      <c r="J214" s="329"/>
      <c r="K214" s="344"/>
    </row>
    <row r="215" spans="2:11" s="1" customFormat="1" ht="15" customHeight="1">
      <c r="B215" s="343"/>
      <c r="C215" s="277"/>
      <c r="D215" s="277"/>
      <c r="E215" s="277"/>
      <c r="F215" s="300">
        <v>2</v>
      </c>
      <c r="G215" s="338"/>
      <c r="H215" s="329" t="s">
        <v>691</v>
      </c>
      <c r="I215" s="329"/>
      <c r="J215" s="329"/>
      <c r="K215" s="344"/>
    </row>
    <row r="216" spans="2:11" s="1" customFormat="1" ht="15" customHeight="1">
      <c r="B216" s="343"/>
      <c r="C216" s="277"/>
      <c r="D216" s="277"/>
      <c r="E216" s="277"/>
      <c r="F216" s="300">
        <v>3</v>
      </c>
      <c r="G216" s="338"/>
      <c r="H216" s="329" t="s">
        <v>692</v>
      </c>
      <c r="I216" s="329"/>
      <c r="J216" s="329"/>
      <c r="K216" s="344"/>
    </row>
    <row r="217" spans="2:11" s="1" customFormat="1" ht="15" customHeight="1">
      <c r="B217" s="343"/>
      <c r="C217" s="277"/>
      <c r="D217" s="277"/>
      <c r="E217" s="277"/>
      <c r="F217" s="300">
        <v>4</v>
      </c>
      <c r="G217" s="338"/>
      <c r="H217" s="329" t="s">
        <v>693</v>
      </c>
      <c r="I217" s="329"/>
      <c r="J217" s="329"/>
      <c r="K217" s="344"/>
    </row>
    <row r="218" spans="2:11" s="1" customFormat="1" ht="12.75" customHeight="1">
      <c r="B218" s="345"/>
      <c r="C218" s="346"/>
      <c r="D218" s="346"/>
      <c r="E218" s="346"/>
      <c r="F218" s="346"/>
      <c r="G218" s="346"/>
      <c r="H218" s="346"/>
      <c r="I218" s="346"/>
      <c r="J218" s="346"/>
      <c r="K218" s="347"/>
    </row>
  </sheetData>
  <sheetProtection formatCells="0" formatColumns="0" formatRows="0" insertColumns="0" insertRows="0" insertHyperlinks="0" deleteColumns="0" deleteRows="0" sort="0" autoFilter="0" pivotTables="0"/>
  <mergeCells count="77">
    <mergeCell ref="C102:J102"/>
    <mergeCell ref="C122:J122"/>
    <mergeCell ref="C147:J147"/>
    <mergeCell ref="C165:J165"/>
    <mergeCell ref="C199:J199"/>
    <mergeCell ref="H200:J200"/>
    <mergeCell ref="H202:J202"/>
    <mergeCell ref="H203:J203"/>
    <mergeCell ref="H204:J204"/>
    <mergeCell ref="H205:J205"/>
    <mergeCell ref="H206:J206"/>
    <mergeCell ref="H208:J208"/>
    <mergeCell ref="H209:J209"/>
    <mergeCell ref="H210:J210"/>
    <mergeCell ref="H211:J211"/>
    <mergeCell ref="H212:J212"/>
    <mergeCell ref="H214:J214"/>
    <mergeCell ref="H215:J215"/>
    <mergeCell ref="H216:J216"/>
    <mergeCell ref="H217:J217"/>
    <mergeCell ref="D47:J47"/>
    <mergeCell ref="E48:J48"/>
    <mergeCell ref="E49:J49"/>
    <mergeCell ref="E50:J50"/>
    <mergeCell ref="D51:J51"/>
    <mergeCell ref="C52:J52"/>
    <mergeCell ref="C54:J54"/>
    <mergeCell ref="C55:J55"/>
    <mergeCell ref="C57:J57"/>
    <mergeCell ref="D58:J58"/>
    <mergeCell ref="D59:J59"/>
    <mergeCell ref="D60:J60"/>
    <mergeCell ref="D61:J61"/>
    <mergeCell ref="D62:J62"/>
    <mergeCell ref="D63:J63"/>
    <mergeCell ref="D65:J65"/>
    <mergeCell ref="D66:J66"/>
    <mergeCell ref="D67:J67"/>
    <mergeCell ref="D68:J68"/>
    <mergeCell ref="D69:J69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27:J27"/>
    <mergeCell ref="D28:J28"/>
    <mergeCell ref="D30:J30"/>
    <mergeCell ref="D31:J31"/>
    <mergeCell ref="D33:J33"/>
    <mergeCell ref="D34:J34"/>
    <mergeCell ref="D35:J35"/>
    <mergeCell ref="G36:J36"/>
    <mergeCell ref="G37:J37"/>
    <mergeCell ref="G38:J38"/>
    <mergeCell ref="G39:J39"/>
    <mergeCell ref="G40:J40"/>
    <mergeCell ref="G41:J41"/>
    <mergeCell ref="G42:J42"/>
    <mergeCell ref="G43:J43"/>
    <mergeCell ref="G44:J44"/>
    <mergeCell ref="G45:J45"/>
    <mergeCell ref="C3:J3"/>
    <mergeCell ref="C4:J4"/>
    <mergeCell ref="C6:J6"/>
    <mergeCell ref="C7:J7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DESKTOP-OPNKMIN\Jaroslav</dc:creator>
  <cp:keywords/>
  <dc:description/>
  <cp:lastModifiedBy>DESKTOP-OPNKMIN\Jaroslav</cp:lastModifiedBy>
  <dcterms:created xsi:type="dcterms:W3CDTF">2023-05-16T09:03:41Z</dcterms:created>
  <dcterms:modified xsi:type="dcterms:W3CDTF">2023-05-16T09:03:44Z</dcterms:modified>
  <cp:category/>
  <cp:version/>
  <cp:contentType/>
  <cp:contentStatus/>
</cp:coreProperties>
</file>