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roslav\Desktop\"/>
    </mc:Choice>
  </mc:AlternateContent>
  <bookViews>
    <workbookView xWindow="0" yWindow="0" windowWidth="0" windowHeight="0"/>
  </bookViews>
  <sheets>
    <sheet name="Rekapitulace stavby" sheetId="1" r:id="rId1"/>
    <sheet name="1-JIZERSKY-POTOK - JIZERS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'1-JIZERSKY-POTOK - JIZERS...'!$C$88:$K$303</definedName>
    <definedName name="_xlnm.Print_Area" localSheetId="1">'1-JIZERSKY-POTOK - JIZERS...'!$C$4:$J$37,'1-JIZERSKY-POTOK - JIZERS...'!$C$43:$J$72,'1-JIZERSKY-POTOK - JIZERS...'!$C$78:$K$303</definedName>
    <definedName name="_xlnm.Print_Titles" localSheetId="1">'1-JIZERSKY-POTOK - JIZERS...'!$88:$88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301"/>
  <c r="BH301"/>
  <c r="BG301"/>
  <c r="BF301"/>
  <c r="T301"/>
  <c r="R301"/>
  <c r="P301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57"/>
  <c r="BH257"/>
  <c r="BG257"/>
  <c r="BF257"/>
  <c r="T257"/>
  <c r="R257"/>
  <c r="P257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1"/>
  <c r="J50"/>
  <c r="F50"/>
  <c r="F48"/>
  <c r="E46"/>
  <c r="J16"/>
  <c r="E16"/>
  <c r="F86"/>
  <c r="J15"/>
  <c r="J10"/>
  <c r="J83"/>
  <c i="1" r="L50"/>
  <c r="AM50"/>
  <c r="AM49"/>
  <c r="L49"/>
  <c r="AM47"/>
  <c r="L47"/>
  <c r="L45"/>
  <c r="L44"/>
  <c i="2" r="J292"/>
  <c r="BK286"/>
  <c r="J268"/>
  <c r="BK241"/>
  <c r="BK194"/>
  <c r="BK181"/>
  <c r="J152"/>
  <c r="BK138"/>
  <c r="J118"/>
  <c r="BK99"/>
  <c r="BK299"/>
  <c r="J286"/>
  <c r="J270"/>
  <c r="BK257"/>
  <c r="BK227"/>
  <c r="BK209"/>
  <c r="J198"/>
  <c r="J181"/>
  <c r="J167"/>
  <c r="BK152"/>
  <c r="J121"/>
  <c r="BK102"/>
  <c r="J301"/>
  <c r="BK279"/>
  <c r="J257"/>
  <c r="J227"/>
  <c r="J194"/>
  <c r="BK177"/>
  <c r="BK147"/>
  <c r="J124"/>
  <c r="BK95"/>
  <c r="J279"/>
  <c r="J262"/>
  <c r="BK248"/>
  <c r="J241"/>
  <c r="J229"/>
  <c r="J203"/>
  <c r="J183"/>
  <c r="J174"/>
  <c r="BK158"/>
  <c r="BK128"/>
  <c r="BK105"/>
  <c r="J289"/>
  <c r="BK276"/>
  <c r="BK250"/>
  <c r="J224"/>
  <c r="J191"/>
  <c r="BK174"/>
  <c r="J147"/>
  <c r="BK136"/>
  <c r="J108"/>
  <c r="J95"/>
  <c r="BK292"/>
  <c r="J282"/>
  <c r="BK268"/>
  <c r="J255"/>
  <c r="J236"/>
  <c r="BK219"/>
  <c r="BK203"/>
  <c r="J187"/>
  <c r="BK171"/>
  <c r="J161"/>
  <c r="J142"/>
  <c r="BK112"/>
  <c r="J99"/>
  <c r="J299"/>
  <c r="BK262"/>
  <c r="BK229"/>
  <c r="J213"/>
  <c r="BK187"/>
  <c r="BK164"/>
  <c r="J138"/>
  <c r="BK121"/>
  <c r="J92"/>
  <c r="J274"/>
  <c r="BK255"/>
  <c r="J243"/>
  <c r="BK232"/>
  <c r="J219"/>
  <c r="BK198"/>
  <c r="J179"/>
  <c r="J171"/>
  <c r="J136"/>
  <c r="BK118"/>
  <c r="BK92"/>
  <c r="BK295"/>
  <c r="BK274"/>
  <c r="BK243"/>
  <c r="J209"/>
  <c r="J186"/>
  <c r="BK161"/>
  <c r="BK142"/>
  <c r="BK132"/>
  <c r="J102"/>
  <c r="BK301"/>
  <c r="BK289"/>
  <c r="J276"/>
  <c r="BK264"/>
  <c r="J248"/>
  <c r="J222"/>
  <c r="BK206"/>
  <c r="BK191"/>
  <c r="BK179"/>
  <c r="J164"/>
  <c r="BK124"/>
  <c r="J105"/>
  <c i="1" r="AS54"/>
  <c i="2" r="J295"/>
  <c r="J264"/>
  <c r="J232"/>
  <c r="BK224"/>
  <c r="J206"/>
  <c r="BK183"/>
  <c r="J158"/>
  <c r="J128"/>
  <c r="BK108"/>
  <c r="BK282"/>
  <c r="BK270"/>
  <c r="J250"/>
  <c r="BK236"/>
  <c r="BK222"/>
  <c r="BK213"/>
  <c r="BK186"/>
  <c r="J177"/>
  <c r="BK167"/>
  <c r="J132"/>
  <c r="J112"/>
  <c l="1" r="R91"/>
  <c r="P111"/>
  <c r="BK127"/>
  <c r="J127"/>
  <c r="J59"/>
  <c r="T127"/>
  <c r="R141"/>
  <c r="P157"/>
  <c r="BK170"/>
  <c r="J170"/>
  <c r="J62"/>
  <c r="BK190"/>
  <c r="J190"/>
  <c r="J63"/>
  <c r="R190"/>
  <c r="T212"/>
  <c r="R235"/>
  <c r="R278"/>
  <c r="P285"/>
  <c r="BK298"/>
  <c r="J298"/>
  <c r="J71"/>
  <c r="P298"/>
  <c r="BK91"/>
  <c r="J91"/>
  <c r="J57"/>
  <c r="T91"/>
  <c r="R111"/>
  <c r="P127"/>
  <c r="BK141"/>
  <c r="J141"/>
  <c r="J60"/>
  <c r="T141"/>
  <c r="T157"/>
  <c r="R170"/>
  <c r="P190"/>
  <c r="BK212"/>
  <c r="J212"/>
  <c r="J64"/>
  <c r="R212"/>
  <c r="T235"/>
  <c r="P278"/>
  <c r="BK285"/>
  <c r="J285"/>
  <c r="J70"/>
  <c r="R285"/>
  <c r="R298"/>
  <c r="P91"/>
  <c r="BK111"/>
  <c r="J111"/>
  <c r="J58"/>
  <c r="T111"/>
  <c r="R127"/>
  <c r="P141"/>
  <c r="BK157"/>
  <c r="J157"/>
  <c r="J61"/>
  <c r="R157"/>
  <c r="P170"/>
  <c r="T170"/>
  <c r="T190"/>
  <c r="P212"/>
  <c r="BK235"/>
  <c r="J235"/>
  <c r="J67"/>
  <c r="P235"/>
  <c r="P234"/>
  <c r="BK278"/>
  <c r="J278"/>
  <c r="J68"/>
  <c r="T278"/>
  <c r="T285"/>
  <c r="T298"/>
  <c r="BK231"/>
  <c r="J231"/>
  <c r="J65"/>
  <c r="J48"/>
  <c r="F51"/>
  <c r="BE99"/>
  <c r="BE124"/>
  <c r="BE136"/>
  <c r="BE138"/>
  <c r="BE142"/>
  <c r="BE161"/>
  <c r="BE187"/>
  <c r="BE206"/>
  <c r="BE224"/>
  <c r="BE243"/>
  <c r="BE276"/>
  <c r="BE286"/>
  <c r="BE292"/>
  <c r="BE92"/>
  <c r="BE112"/>
  <c r="BE132"/>
  <c r="BE147"/>
  <c r="BE167"/>
  <c r="BE171"/>
  <c r="BE179"/>
  <c r="BE194"/>
  <c r="BE203"/>
  <c r="BE232"/>
  <c r="BE236"/>
  <c r="BE241"/>
  <c r="BE250"/>
  <c r="BE264"/>
  <c r="BE268"/>
  <c r="BE270"/>
  <c r="BE289"/>
  <c r="BE95"/>
  <c r="BE118"/>
  <c r="BE158"/>
  <c r="BE174"/>
  <c r="BE191"/>
  <c r="BE222"/>
  <c r="BE248"/>
  <c r="BE257"/>
  <c r="BE274"/>
  <c r="BE295"/>
  <c r="BE102"/>
  <c r="BE105"/>
  <c r="BE108"/>
  <c r="BE121"/>
  <c r="BE128"/>
  <c r="BE152"/>
  <c r="BE164"/>
  <c r="BE177"/>
  <c r="BE181"/>
  <c r="BE183"/>
  <c r="BE186"/>
  <c r="BE198"/>
  <c r="BE209"/>
  <c r="BE213"/>
  <c r="BE219"/>
  <c r="BE227"/>
  <c r="BE229"/>
  <c r="BE255"/>
  <c r="BE262"/>
  <c r="BE279"/>
  <c r="BE282"/>
  <c r="BE299"/>
  <c r="BE301"/>
  <c r="J32"/>
  <c i="1" r="AW55"/>
  <c i="2" r="F32"/>
  <c i="1" r="BA55"/>
  <c r="BA54"/>
  <c r="W30"/>
  <c i="2" r="F33"/>
  <c i="1" r="BB55"/>
  <c r="BB54"/>
  <c r="AX54"/>
  <c i="2" r="F34"/>
  <c i="1" r="BC55"/>
  <c r="BC54"/>
  <c r="AY54"/>
  <c i="2" r="F35"/>
  <c i="1" r="BD55"/>
  <c r="BD54"/>
  <c r="W33"/>
  <c i="2" l="1" r="T284"/>
  <c r="P90"/>
  <c r="R284"/>
  <c r="T234"/>
  <c r="T90"/>
  <c r="T89"/>
  <c r="P284"/>
  <c r="R234"/>
  <c r="R90"/>
  <c r="R89"/>
  <c r="BK90"/>
  <c r="J90"/>
  <c r="J56"/>
  <c r="BK234"/>
  <c r="J234"/>
  <c r="J66"/>
  <c r="BK284"/>
  <c r="J284"/>
  <c r="J69"/>
  <c i="1" r="AW54"/>
  <c r="AK30"/>
  <c i="2" r="F31"/>
  <c i="1" r="AZ55"/>
  <c r="AZ54"/>
  <c r="AV54"/>
  <c r="AK29"/>
  <c r="W31"/>
  <c r="W32"/>
  <c i="2" r="J31"/>
  <c i="1" r="AV55"/>
  <c r="AT55"/>
  <c i="2" l="1" r="P89"/>
  <c i="1" r="AU55"/>
  <c i="2" r="BK89"/>
  <c r="J89"/>
  <c r="J55"/>
  <c i="1" r="AU54"/>
  <c r="AT54"/>
  <c r="W29"/>
  <c i="2" l="1" r="J28"/>
  <c i="1" r="AG55"/>
  <c r="AG54"/>
  <c r="AK26"/>
  <c r="AK35"/>
  <c l="1" r="AN54"/>
  <c i="2" r="J37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<sst xmlns="http://schemas.openxmlformats.org/spreadsheetml/2006/main">
  <si>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</si>
  <si>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</si>
  <si>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</si>
  <si>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</si>
  <si>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</si>
  <si>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{9a51deba-2c6f-4954-8a57-443302bf8d6f}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</si>
  <si>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</si>
  <si>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</si>
  <si>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</si>
  <si>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</si>
  <si>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</si>
  <si>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</si>
  <si>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</si>
  <si>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</si>
  <si>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1-JIZERSKY-POTOK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</si>
  <si>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</si>
  <si>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</si>
  <si>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JIZERSKÝ POTOK 1, PŘELOŽKA ZAKRYTÉHO KORYTA V AREÁLU WEREA s.r.o.</t>
  </si>
  <si>
    <t>KSO:</t>
  </si>
  <si>
    <t/>
  </si>
  <si>
    <t>CC-CZ:</t>
  </si>
  <si>
    <t>Místo:</t>
  </si>
  <si>
    <t>AREÁL WEREA</t>
  </si>
  <si>
    <t>Datum:</t>
  </si>
  <si>
    <t>23. 2. 2023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</si>
  <si>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</si>
  <si>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</si>
  <si>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</si>
  <si>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</si>
  <si>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</si>
  <si>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</si>
  <si>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</si>
  <si>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ATELIER VH s.r.o.</t>
  </si>
  <si>
    <t>True</t>
  </si>
  <si>
    <t>Zpracovatel:</t>
  </si>
  <si>
    <t>Jaroslav VALENTA</t>
  </si>
  <si>
    <t>Poznámka:</t>
  </si>
  <si>
    <t xml:space="preserve">ORIENTAČNÍ PROPOČET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_x000d_
soupisu prací, jsou neomezeně dálkově k dispozici na webu podminky.urs.cz.ORIENTAČNÍ PROPOČET je zpracován podle PD pro sloučené územní a stavební povolen ía předpokládaných prací._x000d_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</si>
  <si>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</si>
  <si>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</si>
  <si>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</si>
  <si>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</si>
  <si>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</si>
  <si>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</si>
  <si>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</si>
  <si>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</si>
  <si>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</si>
  <si>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</si>
  <si>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</si>
  <si>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</si>
  <si>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</si>
  <si>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</si>
  <si>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</si>
  <si>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</si>
  <si>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</si>
  <si>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</si>
  <si>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</si>
  <si>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</si>
  <si>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</si>
  <si>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</si>
  <si>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</si>
  <si>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</si>
  <si>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</si>
  <si>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</si>
  <si>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</si>
  <si>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</si>
  <si>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</si>
  <si>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</si>
  <si>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</si>
  <si>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</si>
  <si>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</si>
  <si>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</si>
  <si>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</si>
  <si>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</si>
  <si>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</si>
  <si>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</si>
  <si>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</si>
  <si>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</si>
  <si>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</si>
  <si>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</si>
  <si>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</si>
  <si>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 xml:space="preserve">ORIENTAČNÍ PROPOČET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 soupisu prací, jsou neomezeně dálkově k dispozici na webu podminky.urs.cz.ORIENTAČNÍ PROPOČET je zpracován podle PD pro sloučené územní a stavební povolen ía předpokládaných prací.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</si>
  <si>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</si>
  <si>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</si>
  <si>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</si>
  <si>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</si>
  <si>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</si>
  <si>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</si>
  <si>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</si>
  <si>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</si>
  <si>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</si>
  <si>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</si>
  <si>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</si>
  <si>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</si>
  <si>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</si>
  <si>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</si>
  <si>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</si>
  <si>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</si>
  <si>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</si>
  <si>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</si>
  <si>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</si>
  <si>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</si>
  <si>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</si>
  <si>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</si>
  <si>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</si>
  <si>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</si>
  <si>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</si>
  <si>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</si>
  <si>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</si>
  <si>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</si>
  <si>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</si>
  <si>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</si>
  <si>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</si>
  <si>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</si>
  <si>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</si>
  <si>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</si>
  <si>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</si>
  <si>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</si>
  <si>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</si>
  <si>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</si>
  <si>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114203103</t>
  </si>
  <si>
    <t>Rozebrání dlažeb nebo záhozů s naložením na dopravní prostředek dlažeb z lomového kamene nebo betonových tvárnic do cementové malty se spárami zalitými cementovou maltou</t>
  </si>
  <si>
    <t>m3</t>
  </si>
  <si>
    <t>CS ÚRS 2023 01</t>
  </si>
  <si>
    <t>4</t>
  </si>
  <si>
    <t>516456927</t>
  </si>
  <si>
    <t>Online PSC</t>
  </si>
  <si>
    <t>https://podminky.urs.cz/item/CS_URS_2023_01/114203103</t>
  </si>
  <si>
    <t>VV</t>
  </si>
  <si>
    <t>"opevnění dna beton+kámen km 0,399-0,435 podle TZ"36,00*2,55*0,50*0,80</t>
  </si>
  <si>
    <t>114203202</t>
  </si>
  <si>
    <t>Očištění lomového kamene nebo betonových tvárnic získaných při rozebrání dlažeb, záhozů, rovnanin a soustřeďovacích staveb od malty</t>
  </si>
  <si>
    <t>146177813</t>
  </si>
  <si>
    <t>https://podminky.urs.cz/item/CS_URS_2023_01/114203202</t>
  </si>
  <si>
    <t>" 40% kamene původního zdivo"1,512*0,40</t>
  </si>
  <si>
    <t>Součet</t>
  </si>
  <si>
    <t>3</t>
  </si>
  <si>
    <t>153191131</t>
  </si>
  <si>
    <t>Těsnění hradicích stěn nepropustnou hrázkou ze zhutněné sypaniny při stěně nebo nepropustnou výplní ze zhutněné sypaniny mezi stěnami odstranění</t>
  </si>
  <si>
    <t>CS ÚRS 2022 02</t>
  </si>
  <si>
    <t>-1093233740</t>
  </si>
  <si>
    <t>https://podminky.urs.cz/item/CS_URS_2022_02/153191131</t>
  </si>
  <si>
    <t>"hrázka převodu stavby"0,50*0,50*2,55*3</t>
  </si>
  <si>
    <t>171111104</t>
  </si>
  <si>
    <t>Uložení sypanin do násypů ručně s rozprostřením sypaniny ve vrstvách a s hrubým urovnáním zhutněných z hornin nesoudržných sypkých</t>
  </si>
  <si>
    <t>-689002787</t>
  </si>
  <si>
    <t>https://podminky.urs.cz/item/CS_URS_2023_01/171111104</t>
  </si>
  <si>
    <t>"krycí násyp výřezů"4,50*4,00*2*0,40</t>
  </si>
  <si>
    <t>5</t>
  </si>
  <si>
    <t>171111109</t>
  </si>
  <si>
    <t>Uložení sypanin do násypů ručně Příplatek k ceně za prohození sypaniny sítem</t>
  </si>
  <si>
    <t>-2099464787</t>
  </si>
  <si>
    <t>https://podminky.urs.cz/item/CS_URS_2023_01/171111109</t>
  </si>
  <si>
    <t>6</t>
  </si>
  <si>
    <t>171153101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</si>
  <si>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</si>
  <si>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785350088</t>
  </si>
  <si>
    <t>https://podminky.urs.cz/item/CS_URS_2022_02/171153101</t>
  </si>
  <si>
    <t>Zakládání</t>
  </si>
  <si>
    <t>7</t>
  </si>
  <si>
    <t>273321411</t>
  </si>
  <si>
    <t>Základy z betonu železového (bez výztuže) desky z betonu bez zvláštních nároků na prostředí tř. C 20/25</t>
  </si>
  <si>
    <t>1902051256</t>
  </si>
  <si>
    <t>https://podminky.urs.cz/item/CS_URS_2023_01/273321411</t>
  </si>
  <si>
    <t>"podkladní beton dna"(36,00-3,20*2)*2,55*0,20</t>
  </si>
  <si>
    <t>"odpočet prahů"-2,55*2*2*0,60*0,20</t>
  </si>
  <si>
    <t>"dno mezi prahy"2,00*2,55*2*0,30</t>
  </si>
  <si>
    <t>8</t>
  </si>
  <si>
    <t>273362021</t>
  </si>
  <si>
    <t>Výztuž základů desek ze svařovaných sítí z drátů typu KARI</t>
  </si>
  <si>
    <t>t</t>
  </si>
  <si>
    <t>462393262</t>
  </si>
  <si>
    <t>https://podminky.urs.cz/item/CS_URS_2022_02/273362021</t>
  </si>
  <si>
    <t>"podkladní beton dna"(36,00-0,60*4)*2,55*0,0045*1,10</t>
  </si>
  <si>
    <t>9</t>
  </si>
  <si>
    <t>274313711</t>
  </si>
  <si>
    <t>Základy z betonu prostého pasy betonu kamenem neprokládaného tř. C 20/25</t>
  </si>
  <si>
    <t>179129468</t>
  </si>
  <si>
    <t>https://podminky.urs.cz/item/CS_URS_2022_02/274313711</t>
  </si>
  <si>
    <t>"dnové prahy"0,60*0,80*2,55*2</t>
  </si>
  <si>
    <t>10</t>
  </si>
  <si>
    <t>275313711</t>
  </si>
  <si>
    <t>Základy z betonu prostého patky a bloky z betonu kamenem neprokládaného tř. C 20/25</t>
  </si>
  <si>
    <t>-318944644</t>
  </si>
  <si>
    <t>https://podminky.urs.cz/item/CS_URS_2023_01/275313711</t>
  </si>
  <si>
    <t>"hluboké dnové nátrže podle TZ 40%"36,00*2,55*0,60*0,40</t>
  </si>
  <si>
    <t>Svislé a kompletní konstrukce</t>
  </si>
  <si>
    <t>11</t>
  </si>
  <si>
    <t>311213112</t>
  </si>
  <si>
    <t>Zdivo nadzákladové z lomového kamene štípaného nebo ručně vybíraného na maltu z nepravidelných kamenů objemu 1 kusu kamene do 0,02 m3, šířka spáry přes 4 do 10 mm</t>
  </si>
  <si>
    <t>-1149921388</t>
  </si>
  <si>
    <t>https://podminky.urs.cz/item/CS_URS_2023_01/311213112</t>
  </si>
  <si>
    <t>"40% kamene k zpětnému použití"</t>
  </si>
  <si>
    <t>"levobřežní zeď km 0,428-0,434"6,00*0,70*1,80*0,20</t>
  </si>
  <si>
    <t>12</t>
  </si>
  <si>
    <t>311213911</t>
  </si>
  <si>
    <t>Zdivo nadzákladové z lomového kamene štípaného nebo ručně vybíraného na maltu Příplatek k cenám za lícování zdiva jednostranné</t>
  </si>
  <si>
    <t>324414500</t>
  </si>
  <si>
    <t>https://podminky.urs.cz/item/CS_URS_2023_01/311213911</t>
  </si>
  <si>
    <t>13</t>
  </si>
  <si>
    <t>M</t>
  </si>
  <si>
    <t>58380750</t>
  </si>
  <si>
    <t>kámen lomový regulační (10t=6,5 m3)</t>
  </si>
  <si>
    <t>-426795378</t>
  </si>
  <si>
    <t xml:space="preserve">"odpočet  40% kamene původního"-1,512*1,587*0,40</t>
  </si>
  <si>
    <t>14</t>
  </si>
  <si>
    <t>312311951</t>
  </si>
  <si>
    <t>Nadzákladové zdi z betonu prostého výplňové bez zvláštních nároků na vliv prostředí tř. C 20/25</t>
  </si>
  <si>
    <t>613442180</t>
  </si>
  <si>
    <t>https://podminky.urs.cz/item/CS_URS_2023_01/312311951</t>
  </si>
  <si>
    <t>"postupné zabetonování zdiva nátrže"6,00*1,80*0,55/2</t>
  </si>
  <si>
    <t>Vodorovné konstrukce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</si>
  <si>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</si>
  <si>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</si>
  <si>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-1736968103</t>
  </si>
  <si>
    <t>https://podminky.urs.cz/item/CS_URS_2023_01/411388531</t>
  </si>
  <si>
    <t>"výlezy"(3,00*3,00+4,00*3,00)*(0,30+0,34)/2</t>
  </si>
  <si>
    <t>"odpočet poklopů"-0,80*0,80*2*0,30</t>
  </si>
  <si>
    <t>16</t>
  </si>
  <si>
    <t>465513227</t>
  </si>
  <si>
    <t>Dlažba z lomového kamene lomařsky upraveného na cementovou maltu, s vyspárováním cementovou maltou, tl. kamene 250 mm</t>
  </si>
  <si>
    <t>m2</t>
  </si>
  <si>
    <t>995562988</t>
  </si>
  <si>
    <t>https://podminky.urs.cz/item/CS_URS_2023_01/465513227</t>
  </si>
  <si>
    <t>"opevnění dna beton+kámen km 0,399-0,435"36,00*2,55</t>
  </si>
  <si>
    <t>"odpočet prahů podle podélného řezu"-3,20*2*2,55</t>
  </si>
  <si>
    <t>17</t>
  </si>
  <si>
    <t>465513327</t>
  </si>
  <si>
    <t>Dlažba z lomového kamene lomařsky upraveného na cementovou maltu, s vyspárováním cementovou maltou, tl. kamene 300 mm</t>
  </si>
  <si>
    <t>-1762189540</t>
  </si>
  <si>
    <t>https://podminky.urs.cz/item/CS_URS_2023_01/465513327</t>
  </si>
  <si>
    <t>"stabilizační práh"2,55*0,60*2*2</t>
  </si>
  <si>
    <t>"mezi prahy"2,75*2,00*2</t>
  </si>
  <si>
    <t>Úpravy povrchů, podlahy a osazování výplní</t>
  </si>
  <si>
    <t>18</t>
  </si>
  <si>
    <t>629995101</t>
  </si>
  <si>
    <t>Očištění vnějších ploch tlakovou vodou omytím</t>
  </si>
  <si>
    <t>-1273564869</t>
  </si>
  <si>
    <t>https://podminky.urs.cz/item/CS_URS_2023_01/629995101</t>
  </si>
  <si>
    <t>"pod desku výřezů"3,00*0,70*2*2</t>
  </si>
  <si>
    <t>19</t>
  </si>
  <si>
    <t>632451022</t>
  </si>
  <si>
    <t>Potěr cementový vyrovnávací z malty (MC-15) v pásu o průměrné (střední) tl. přes 20 do 30 mm</t>
  </si>
  <si>
    <t>-1087312803</t>
  </si>
  <si>
    <t>https://podminky.urs.cz/item/CS_URS_2023_01/632451022</t>
  </si>
  <si>
    <t>20</t>
  </si>
  <si>
    <t>632451023</t>
  </si>
  <si>
    <t>Potěr cementový vyrovnávací z malty (MC-15) v pásu o průměrné (střední) tl. přes 30 do 40 mm</t>
  </si>
  <si>
    <t>144713148</t>
  </si>
  <si>
    <t>https://podminky.urs.cz/item/CS_URS_2023_01/632451023</t>
  </si>
  <si>
    <t>"vyrovnání koruny zdi"3,00*0,70*2*2</t>
  </si>
  <si>
    <t>634663112</t>
  </si>
  <si>
    <t>Výplň dilatačních spar mazanin pružným hydroizolačním pásem, šířka spáry přes 10 do 15 mm</t>
  </si>
  <si>
    <t>m</t>
  </si>
  <si>
    <t>-1255911076</t>
  </si>
  <si>
    <t>https://podminky.urs.cz/item/CS_URS_2022_02/634663112</t>
  </si>
  <si>
    <t>"každých 6 m"2,55*8</t>
  </si>
  <si>
    <t>Trubní vedení</t>
  </si>
  <si>
    <t>22</t>
  </si>
  <si>
    <t>871355221</t>
  </si>
  <si>
    <t>Kanalizační potrubí z tvrdého PVC v otevřeném výkopu ve sklonu do 20 %, hladkého plnostěnného jednovrstvého, tuhost třídy SN 8 DN 200</t>
  </si>
  <si>
    <t>-1335237238</t>
  </si>
  <si>
    <t>https://podminky.urs.cz/item/CS_URS_2022_02/871355221</t>
  </si>
  <si>
    <t>"ze stávající výusti"2</t>
  </si>
  <si>
    <t>23</t>
  </si>
  <si>
    <t>871440410</t>
  </si>
  <si>
    <t>Montáž kanalizačního potrubí z plastů z polypropylenu PP korugovaného nebo žebrovaného SN 10 DN 600</t>
  </si>
  <si>
    <t>-336654295</t>
  </si>
  <si>
    <t>https://podminky.urs.cz/item/CS_URS_2022_02/871440410</t>
  </si>
  <si>
    <t>"převod vody podle TZ"12,00*3</t>
  </si>
  <si>
    <t>24</t>
  </si>
  <si>
    <t>28617049</t>
  </si>
  <si>
    <t>trubka kanalizační PP korugovaná DN 600x6000mm SN10</t>
  </si>
  <si>
    <t>765957123</t>
  </si>
  <si>
    <t>"použito vícekrát"12,00*1,015</t>
  </si>
  <si>
    <t>25</t>
  </si>
  <si>
    <t>871445811</t>
  </si>
  <si>
    <t>Bourání stávajícího potrubí z PVC nebo polypropylenu PP v otevřeném výkopu DN přes 500 do 600</t>
  </si>
  <si>
    <t>-1071222276</t>
  </si>
  <si>
    <t>https://podminky.urs.cz/item/CS_URS_2022_02/871445811</t>
  </si>
  <si>
    <t>26</t>
  </si>
  <si>
    <t>871495819</t>
  </si>
  <si>
    <t>Bourání stávajícího potrubí z PVC nebo polypropylenu PP Příplatek k cenám za práce ve štole, v uzavřeném kanálu nebo v objektech DN přes 400 do 1000</t>
  </si>
  <si>
    <t>74090709</t>
  </si>
  <si>
    <t>https://podminky.urs.cz/item/CS_URS_2022_02/871495819</t>
  </si>
  <si>
    <t>27</t>
  </si>
  <si>
    <t>899104112</t>
  </si>
  <si>
    <t>Osazení poklopů litinových a ocelových včetně rámů pro třídu zatížení D400, E600</t>
  </si>
  <si>
    <t>kus</t>
  </si>
  <si>
    <t>-59894676</t>
  </si>
  <si>
    <t>https://podminky.urs.cz/item/CS_URS_2023_01/899104112</t>
  </si>
  <si>
    <t>"vlezy"2</t>
  </si>
  <si>
    <t>28</t>
  </si>
  <si>
    <t>63126067</t>
  </si>
  <si>
    <t>poklop kompozitní zátěžový hranatý včetně rámů a příslušenství 800/800mm C250</t>
  </si>
  <si>
    <t>2131037413</t>
  </si>
  <si>
    <t>29</t>
  </si>
  <si>
    <t>899501221</t>
  </si>
  <si>
    <t>Stupadla do šachet a drobných objektů ocelová s PE povlakem vidlicová pro přímé zabudování do hmoždinek</t>
  </si>
  <si>
    <t>-295312608</t>
  </si>
  <si>
    <t>https://podminky.urs.cz/item/CS_URS_2023_01/899501221</t>
  </si>
  <si>
    <t>"pro vlezy"12*2</t>
  </si>
  <si>
    <t>Ostatní konstrukce a práce, bourání</t>
  </si>
  <si>
    <t>30</t>
  </si>
  <si>
    <t>919735126</t>
  </si>
  <si>
    <t>Řezání stávajícího betonového krytu nebo podkladu hloubky přes 250 do 300 mm</t>
  </si>
  <si>
    <t>-130916068</t>
  </si>
  <si>
    <t>https://podminky.urs.cz/item/CS_URS_2023_01/919735126</t>
  </si>
  <si>
    <t>"pro výřez vlezů"(3,00*4*2+(3,00+5,00)*2)*0,30</t>
  </si>
  <si>
    <t>31</t>
  </si>
  <si>
    <t>962022491</t>
  </si>
  <si>
    <t>Bourání zdiva nadzákladového kamenného na maltu cementovou, objemu přes 1 m3</t>
  </si>
  <si>
    <t>-1391773019</t>
  </si>
  <si>
    <t>https://podminky.urs.cz/item/CS_URS_2023_01/962022491</t>
  </si>
  <si>
    <t>" 20% levobřežní zeď km 0,428-0,434"6,00*0,70*1,80*0,20</t>
  </si>
  <si>
    <t>32</t>
  </si>
  <si>
    <t>963051113</t>
  </si>
  <si>
    <t>Bourání železobetonových stropů deskových, tl. přes 80 mm</t>
  </si>
  <si>
    <t>-2147069424</t>
  </si>
  <si>
    <t>https://podminky.urs.cz/item/CS_URS_2023_01/963051113</t>
  </si>
  <si>
    <t>"stropní výřez km 0,399"3,00*4,00*0,35</t>
  </si>
  <si>
    <t>"stropní výřez km 0,4185"3,00*4,00*0,35</t>
  </si>
  <si>
    <t>33</t>
  </si>
  <si>
    <t>978023251</t>
  </si>
  <si>
    <t>Vyškrabání cementové malty ze spár zdiva kamenného režného z lomového kamene</t>
  </si>
  <si>
    <t>301565936</t>
  </si>
  <si>
    <t>https://podminky.urs.cz/item/CS_URS_2023_01/978023251</t>
  </si>
  <si>
    <t>"podle TZ km 0,299-0,435"72</t>
  </si>
  <si>
    <t>34</t>
  </si>
  <si>
    <t>985232112</t>
  </si>
  <si>
    <t>Hloubkové spárování zdiva hloubky přes 40 do 80 mm aktivovanou maltou délky spáry na 1 m2 upravované plochy přes 6 do 12 m</t>
  </si>
  <si>
    <t>-725576772</t>
  </si>
  <si>
    <t>https://podminky.urs.cz/item/CS_URS_2023_01/985232112</t>
  </si>
  <si>
    <t>35</t>
  </si>
  <si>
    <t>985232191</t>
  </si>
  <si>
    <t>Hloubkové spárování zdiva hloubky přes 40 do 80 mm aktivovanou maltou Příplatek k cenám za práci ve stísněném prostoru</t>
  </si>
  <si>
    <t>-990144208</t>
  </si>
  <si>
    <t>https://podminky.urs.cz/item/CS_URS_2023_01/985232191</t>
  </si>
  <si>
    <t>997</t>
  </si>
  <si>
    <t>Přesun sutě</t>
  </si>
  <si>
    <t>36</t>
  </si>
  <si>
    <t>997013001</t>
  </si>
  <si>
    <t>Vyklizení ulehlé suti na vzdálenost do 3 m od okraje vyklízeného prostoru nebo s naložením na dopravní prostředek z prostorů o půdorysné ploše do 15 m2 z výšky (hloubky) do 2 m</t>
  </si>
  <si>
    <t>-1026553045</t>
  </si>
  <si>
    <t>https://podminky.urs.cz/item/CS_URS_2022_02/997013001</t>
  </si>
  <si>
    <t>" 80% levobřežní zeď km 0,428-0,434"6,00*0,70*1,80*0,80</t>
  </si>
  <si>
    <t>"odměření nátrže"6,00*0,55/2*1,80</t>
  </si>
  <si>
    <t>37</t>
  </si>
  <si>
    <t>997013011</t>
  </si>
  <si>
    <t>Vyklizení ulehlé suti na vzdálenost do 3 m od okraje vyklízeného prostoru nebo s naložením na dopravní prostředek z prostorů o půdorysné ploše přes 15 m2 z výšky (hloubky) do 2 m</t>
  </si>
  <si>
    <t>1831393206</t>
  </si>
  <si>
    <t>https://podminky.urs.cz/item/CS_URS_2022_02/997013011</t>
  </si>
  <si>
    <t>38</t>
  </si>
  <si>
    <t>997013501</t>
  </si>
  <si>
    <t>Odvoz suti a vybouraných hmot na skládku nebo meziskládku se složením, na vzdálenost do 1 km</t>
  </si>
  <si>
    <t>-702435677</t>
  </si>
  <si>
    <t>https://podminky.urs.cz/item/CS_URS_2023_01/997013501</t>
  </si>
  <si>
    <t>39</t>
  </si>
  <si>
    <t>997013509</t>
  </si>
  <si>
    <t>Odvoz suti a vybouraných hmot na skládku nebo meziskládku se složením, na vzdálenost Příplatek k ceně za každý další i započatý 1 km přes 1 km</t>
  </si>
  <si>
    <t>-1426793448</t>
  </si>
  <si>
    <t>https://podminky.urs.cz/item/CS_URS_2023_01/997013509</t>
  </si>
  <si>
    <t>185,63*9</t>
  </si>
  <si>
    <t>40</t>
  </si>
  <si>
    <t>997013871</t>
  </si>
  <si>
    <t>Poplatek za uložení stavebního odpadu na recyklační skládce (skládkovné) směsného stavebního a demoličního zatříděného do Katalogu odpadů pod kódem 17 09 04</t>
  </si>
  <si>
    <t>-876967730</t>
  </si>
  <si>
    <t>https://podminky.urs.cz/item/CS_URS_2023_01/997013871</t>
  </si>
  <si>
    <t>41</t>
  </si>
  <si>
    <t>997321211</t>
  </si>
  <si>
    <t>Svislá doprava suti a vybouraných hmot s naložením do dopravního zařízení a s vyprázdněním dopravního zařízení na hromadu nebo do dopravního prostředku na výšku do 4 m</t>
  </si>
  <si>
    <t>-1296620217</t>
  </si>
  <si>
    <t>https://podminky.urs.cz/item/CS_URS_2023_01/997321211</t>
  </si>
  <si>
    <t>998</t>
  </si>
  <si>
    <t>Přesun hmot</t>
  </si>
  <si>
    <t>42</t>
  </si>
  <si>
    <t>998271201</t>
  </si>
  <si>
    <t>Přesun hmot pro kanalizace (stoky) hloubené zděné v otevřeném výkopu dopravní vzdálenost do 15 m</t>
  </si>
  <si>
    <t>89678323</t>
  </si>
  <si>
    <t>https://podminky.urs.cz/item/CS_URS_2023_01/998271201</t>
  </si>
  <si>
    <t>PSV</t>
  </si>
  <si>
    <t>Práce a dodávky PSV</t>
  </si>
  <si>
    <t>711</t>
  </si>
  <si>
    <t>Izolace proti vodě, vlhkosti a plynům</t>
  </si>
  <si>
    <t>43</t>
  </si>
  <si>
    <t>711111001</t>
  </si>
  <si>
    <t>Provedení izolace proti zemní vlhkosti natěradly a tmely za studena na ploše vodorovné V nátěrem penetračním</t>
  </si>
  <si>
    <t>1679880567</t>
  </si>
  <si>
    <t>https://podminky.urs.cz/item/CS_URS_2023_01/711111001</t>
  </si>
  <si>
    <t>"deska výlezů"3,00*4,00*2</t>
  </si>
  <si>
    <t>"přetažení spáry na původní desku š. 500 mm"4,00*0,50*2*2</t>
  </si>
  <si>
    <t>44</t>
  </si>
  <si>
    <t>11163150</t>
  </si>
  <si>
    <t>lak penetrační asfaltový</t>
  </si>
  <si>
    <t>-629362711</t>
  </si>
  <si>
    <t>32*0,0003 'Přepočtené koeficientem množství</t>
  </si>
  <si>
    <t>45</t>
  </si>
  <si>
    <t>711112001</t>
  </si>
  <si>
    <t>Provedení izolace proti zemní vlhkosti natěradly a tmely za studena na ploše svislé S nátěrem penetračním</t>
  </si>
  <si>
    <t>1752258771</t>
  </si>
  <si>
    <t>https://podminky.urs.cz/item/CS_URS_2023_01/711112001</t>
  </si>
  <si>
    <t>"boky výlezů"3,00*2*(0,30+0,15)*2</t>
  </si>
  <si>
    <t>"přetažení spáry na původní desku š. 500 mm"3,00*0,50*(0,30+0,15)*2*2</t>
  </si>
  <si>
    <t>46</t>
  </si>
  <si>
    <t>523648630</t>
  </si>
  <si>
    <t>8,1*0,00034 'Přepočtené koeficientem množství</t>
  </si>
  <si>
    <t>47</t>
  </si>
  <si>
    <t>711141559</t>
  </si>
  <si>
    <t>Provedení izolace proti zemní vlhkosti pásy přitavením NAIP na ploše vodorovné V</t>
  </si>
  <si>
    <t>-681400495</t>
  </si>
  <si>
    <t>https://podminky.urs.cz/item/CS_URS_2023_01/711141559</t>
  </si>
  <si>
    <t>"2x přetažení spáry na původní desku š. 500 mm"4,00*0,50*2*2*2</t>
  </si>
  <si>
    <t>48</t>
  </si>
  <si>
    <t>62833158</t>
  </si>
  <si>
    <t>pás asfaltový natavitelný oxidovaný tl 4,0mm typu G200 S40 s vložkou ze skleněné tkaniny, s jemnozrnným minerálním posypem</t>
  </si>
  <si>
    <t>525030280</t>
  </si>
  <si>
    <t>40*1,1655 'Přepočtené koeficientem množství</t>
  </si>
  <si>
    <t>49</t>
  </si>
  <si>
    <t>711142559</t>
  </si>
  <si>
    <t>Provedení izolace proti zemní vlhkosti pásy přitavením NAIP na ploše svislé S</t>
  </si>
  <si>
    <t>-329279244</t>
  </si>
  <si>
    <t>https://podminky.urs.cz/item/CS_URS_2023_01/711142559</t>
  </si>
  <si>
    <t>"2x přetažení spáry na původní desku š. 500 mm"3,00*0,50*(0,30+0,15)*2*2*2</t>
  </si>
  <si>
    <t>50</t>
  </si>
  <si>
    <t>-677144640</t>
  </si>
  <si>
    <t>10,8*1,221 'Přepočtené koeficientem množství</t>
  </si>
  <si>
    <t>51</t>
  </si>
  <si>
    <t>711491172</t>
  </si>
  <si>
    <t>Provedení doplňků izolace proti vodě textilií na ploše vodorovné V vrstva ochranná</t>
  </si>
  <si>
    <t>441039410</t>
  </si>
  <si>
    <t>https://podminky.urs.cz/item/CS_URS_2023_01/711491172</t>
  </si>
  <si>
    <t>"dvojnásobná podle TZ"</t>
  </si>
  <si>
    <t>"deska výlezů"3,00*4,00*2*2</t>
  </si>
  <si>
    <t>52</t>
  </si>
  <si>
    <t>69311178</t>
  </si>
  <si>
    <t>geotextilie PP s ÚV stabilizací 600g/m2</t>
  </si>
  <si>
    <t>-1380420516</t>
  </si>
  <si>
    <t>48*1,05 'Přepočtené koeficientem množství</t>
  </si>
  <si>
    <t>53</t>
  </si>
  <si>
    <t>711491272</t>
  </si>
  <si>
    <t>Provedení doplňků izolace proti vodě textilií na ploše svislé S vrstva ochranná</t>
  </si>
  <si>
    <t>-1281908657</t>
  </si>
  <si>
    <t>https://podminky.urs.cz/item/CS_URS_2023_01/711491272</t>
  </si>
  <si>
    <t>"boky výlezů"3,00*2*(0,30+0,15)*2*2</t>
  </si>
  <si>
    <t>54</t>
  </si>
  <si>
    <t>-340362104</t>
  </si>
  <si>
    <t>10,8*1,05 'Přepočtené koeficientem množství</t>
  </si>
  <si>
    <t>55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</si>
  <si>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</si>
  <si>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</si>
  <si>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</si>
  <si>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724716012</t>
  </si>
  <si>
    <t>https://podminky.urs.cz/item/CS_URS_2023_01/998711201</t>
  </si>
  <si>
    <t>721</t>
  </si>
  <si>
    <t>Zdravotechnika - vnitřní kanalizace</t>
  </si>
  <si>
    <t>56</t>
  </si>
  <si>
    <t>721173723</t>
  </si>
  <si>
    <t>Potrubí z trub polyetylenových svařované připojovací DN 50</t>
  </si>
  <si>
    <t>358700587</t>
  </si>
  <si>
    <t>https://podminky.urs.cz/item/CS_URS_2023_01/721173723</t>
  </si>
  <si>
    <t>"odvodnění vody z nátrže"1,00*1,00*4</t>
  </si>
  <si>
    <t>57</t>
  </si>
  <si>
    <t>998721201</t>
  </si>
  <si>
    <t>Přesun hmot pro vnitřní kanalizace stanovený procentní sazbou (%) z ceny vodorovná dopravní vzdálenost do 50 m v objektech výšky do 6 m</t>
  </si>
  <si>
    <t>-735679161</t>
  </si>
  <si>
    <t>https://podminky.urs.cz/item/CS_URS_2023_01/998721201</t>
  </si>
  <si>
    <t>VRN</t>
  </si>
  <si>
    <t>Vedlejší rozpočtové náklady</t>
  </si>
  <si>
    <t>VRN1</t>
  </si>
  <si>
    <t>Průzkumné, geodetické a projektové práce</t>
  </si>
  <si>
    <t>58</t>
  </si>
  <si>
    <t>012403000</t>
  </si>
  <si>
    <t>Kartografické práce</t>
  </si>
  <si>
    <t>kpl</t>
  </si>
  <si>
    <t>1024</t>
  </si>
  <si>
    <t>-1932782895</t>
  </si>
  <si>
    <t>https://podminky.urs.cz/item/CS_URS_2022_02/012403000</t>
  </si>
  <si>
    <t>"geodetické zaměření skutečného provedení stavby a vložení do digitální technické mapy města"1</t>
  </si>
  <si>
    <t>59</t>
  </si>
  <si>
    <t>013203000</t>
  </si>
  <si>
    <t>Dokumentace stavby bez rozlišení</t>
  </si>
  <si>
    <t>236457989</t>
  </si>
  <si>
    <t>https://podminky.urs.cz/item/CS_URS_2023_01/013203000</t>
  </si>
  <si>
    <t>"zpracování výkresu výztuže stropů výřezů"1</t>
  </si>
  <si>
    <t>60</t>
  </si>
  <si>
    <t>013284000</t>
  </si>
  <si>
    <t>Pasportizace objektu po provedení prací</t>
  </si>
  <si>
    <t>530994445</t>
  </si>
  <si>
    <t>https://podminky.urs.cz/item/CS_URS_2022_02/013284000</t>
  </si>
  <si>
    <t>"zaměření skutečného provedení stavby a vložení do digitální technické mapy města (DTM)"1</t>
  </si>
  <si>
    <t>61</t>
  </si>
  <si>
    <t>013294000</t>
  </si>
  <si>
    <t>Ostatní dokumentace</t>
  </si>
  <si>
    <t>651688808</t>
  </si>
  <si>
    <t>https://podminky.urs.cz/item/CS_URS_2022_02/013294000</t>
  </si>
  <si>
    <t>"protokolární předání stavbou dotčených pozemků a komunikací, uvedení do původního stavu zpět jejich vlastníkům"1</t>
  </si>
  <si>
    <t>VRN3</t>
  </si>
  <si>
    <t>Zařízení staveniště</t>
  </si>
  <si>
    <t>62</t>
  </si>
  <si>
    <t>030001000</t>
  </si>
  <si>
    <t>-1972529318</t>
  </si>
  <si>
    <t>https://podminky.urs.cz/item/CS_URS_2023_01/030001000</t>
  </si>
  <si>
    <t>63</t>
  </si>
  <si>
    <t>034503000</t>
  </si>
  <si>
    <t>Informační tabule na staveništi</t>
  </si>
  <si>
    <t>-1332217079</t>
  </si>
  <si>
    <t>https://podminky.urs.cz/item/CS_URS_2022_02/034503000</t>
  </si>
  <si>
    <t>"zajištění a zabezpečení staveniště výstražnou páskou a informační tabulí"1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</si>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</sst>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4203103" TargetMode="External" /><Relationship Id="rId2" Type="http://schemas.openxmlformats.org/officeDocument/2006/relationships/hyperlink" Target="https://podminky.urs.cz/item/CS_URS_2023_01/114203202" TargetMode="External" /><Relationship Id="rId3" Type="http://schemas.openxmlformats.org/officeDocument/2006/relationships/hyperlink" Target="https://podminky.urs.cz/item/CS_URS_2022_02/153191131" TargetMode="External" /><Relationship Id="rId4" Type="http://schemas.openxmlformats.org/officeDocument/2006/relationships/hyperlink" Target="https://podminky.urs.cz/item/CS_URS_2023_01/171111104" TargetMode="External" /><Relationship Id="rId5" Type="http://schemas.openxmlformats.org/officeDocument/2006/relationships/hyperlink" Target="https://podminky.urs.cz/item/CS_URS_2023_01/171111109" TargetMode="External" /><Relationship Id="rId6" Type="http://schemas.openxmlformats.org/officeDocument/2006/relationships/hyperlink" Target="https://podminky.urs.cz/item/CS_URS_2022_02/171153101" TargetMode="External" /><Relationship Id="rId7" Type="http://schemas.openxmlformats.org/officeDocument/2006/relationships/hyperlink" Target="https://podminky.urs.cz/item/CS_URS_2023_01/273321411" TargetMode="External" /><Relationship Id="rId8" Type="http://schemas.openxmlformats.org/officeDocument/2006/relationships/hyperlink" Target="https://podminky.urs.cz/item/CS_URS_2022_02/273362021" TargetMode="External" /><Relationship Id="rId9" Type="http://schemas.openxmlformats.org/officeDocument/2006/relationships/hyperlink" Target="https://podminky.urs.cz/item/CS_URS_2022_02/274313711" TargetMode="External" /><Relationship Id="rId10" Type="http://schemas.openxmlformats.org/officeDocument/2006/relationships/hyperlink" Target="https://podminky.urs.cz/item/CS_URS_2023_01/275313711" TargetMode="External" /><Relationship Id="rId11" Type="http://schemas.openxmlformats.org/officeDocument/2006/relationships/hyperlink" Target="https://podminky.urs.cz/item/CS_URS_2023_01/311213112" TargetMode="External" /><Relationship Id="rId12" Type="http://schemas.openxmlformats.org/officeDocument/2006/relationships/hyperlink" Target="https://podminky.urs.cz/item/CS_URS_2023_01/311213911" TargetMode="External" /><Relationship Id="rId13" Type="http://schemas.openxmlformats.org/officeDocument/2006/relationships/hyperlink" Target="https://podminky.urs.cz/item/CS_URS_2023_01/312311951" TargetMode="External" /><Relationship Id="rId14" Type="http://schemas.openxmlformats.org/officeDocument/2006/relationships/hyperlink" Target="https://podminky.urs.cz/item/CS_URS_2023_01/411388531" TargetMode="External" /><Relationship Id="rId15" Type="http://schemas.openxmlformats.org/officeDocument/2006/relationships/hyperlink" Target="https://podminky.urs.cz/item/CS_URS_2023_01/465513227" TargetMode="External" /><Relationship Id="rId16" Type="http://schemas.openxmlformats.org/officeDocument/2006/relationships/hyperlink" Target="https://podminky.urs.cz/item/CS_URS_2023_01/465513327" TargetMode="External" /><Relationship Id="rId17" Type="http://schemas.openxmlformats.org/officeDocument/2006/relationships/hyperlink" Target="https://podminky.urs.cz/item/CS_URS_2023_01/629995101" TargetMode="External" /><Relationship Id="rId18" Type="http://schemas.openxmlformats.org/officeDocument/2006/relationships/hyperlink" Target="https://podminky.urs.cz/item/CS_URS_2023_01/632451022" TargetMode="External" /><Relationship Id="rId19" Type="http://schemas.openxmlformats.org/officeDocument/2006/relationships/hyperlink" Target="https://podminky.urs.cz/item/CS_URS_2023_01/632451023" TargetMode="External" /><Relationship Id="rId20" Type="http://schemas.openxmlformats.org/officeDocument/2006/relationships/hyperlink" Target="https://podminky.urs.cz/item/CS_URS_2022_02/634663112" TargetMode="External" /><Relationship Id="rId21" Type="http://schemas.openxmlformats.org/officeDocument/2006/relationships/hyperlink" Target="https://podminky.urs.cz/item/CS_URS_2022_02/871355221" TargetMode="External" /><Relationship Id="rId22" Type="http://schemas.openxmlformats.org/officeDocument/2006/relationships/hyperlink" Target="https://podminky.urs.cz/item/CS_URS_2022_02/871440410" TargetMode="External" /><Relationship Id="rId23" Type="http://schemas.openxmlformats.org/officeDocument/2006/relationships/hyperlink" Target="https://podminky.urs.cz/item/CS_URS_2022_02/871445811" TargetMode="External" /><Relationship Id="rId24" Type="http://schemas.openxmlformats.org/officeDocument/2006/relationships/hyperlink" Target="https://podminky.urs.cz/item/CS_URS_2022_02/871495819" TargetMode="External" /><Relationship Id="rId25" Type="http://schemas.openxmlformats.org/officeDocument/2006/relationships/hyperlink" Target="https://podminky.urs.cz/item/CS_URS_2023_01/899104112" TargetMode="External" /><Relationship Id="rId26" Type="http://schemas.openxmlformats.org/officeDocument/2006/relationships/hyperlink" Target="https://podminky.urs.cz/item/CS_URS_2023_01/899501221" TargetMode="External" /><Relationship Id="rId27" Type="http://schemas.openxmlformats.org/officeDocument/2006/relationships/hyperlink" Target="https://podminky.urs.cz/item/CS_URS_2023_01/919735126" TargetMode="External" /><Relationship Id="rId28" Type="http://schemas.openxmlformats.org/officeDocument/2006/relationships/hyperlink" Target="https://podminky.urs.cz/item/CS_URS_2023_01/962022491" TargetMode="External" /><Relationship Id="rId29" Type="http://schemas.openxmlformats.org/officeDocument/2006/relationships/hyperlink" Target="https://podminky.urs.cz/item/CS_URS_2023_01/963051113" TargetMode="External" /><Relationship Id="rId30" Type="http://schemas.openxmlformats.org/officeDocument/2006/relationships/hyperlink" Target="https://podminky.urs.cz/item/CS_URS_2023_01/978023251" TargetMode="External" /><Relationship Id="rId31" Type="http://schemas.openxmlformats.org/officeDocument/2006/relationships/hyperlink" Target="https://podminky.urs.cz/item/CS_URS_2023_01/985232112" TargetMode="External" /><Relationship Id="rId32" Type="http://schemas.openxmlformats.org/officeDocument/2006/relationships/hyperlink" Target="https://podminky.urs.cz/item/CS_URS_2023_01/985232191" TargetMode="External" /><Relationship Id="rId33" Type="http://schemas.openxmlformats.org/officeDocument/2006/relationships/hyperlink" Target="https://podminky.urs.cz/item/CS_URS_2022_02/997013001" TargetMode="External" /><Relationship Id="rId34" Type="http://schemas.openxmlformats.org/officeDocument/2006/relationships/hyperlink" Target="https://podminky.urs.cz/item/CS_URS_2022_02/997013011" TargetMode="External" /><Relationship Id="rId35" Type="http://schemas.openxmlformats.org/officeDocument/2006/relationships/hyperlink" Target="https://podminky.urs.cz/item/CS_URS_2023_01/997013501" TargetMode="External" /><Relationship Id="rId36" Type="http://schemas.openxmlformats.org/officeDocument/2006/relationships/hyperlink" Target="https://podminky.urs.cz/item/CS_URS_2023_01/997013509" TargetMode="External" /><Relationship Id="rId37" Type="http://schemas.openxmlformats.org/officeDocument/2006/relationships/hyperlink" Target="https://podminky.urs.cz/item/CS_URS_2023_01/997013871" TargetMode="External" /><Relationship Id="rId38" Type="http://schemas.openxmlformats.org/officeDocument/2006/relationships/hyperlink" Target="https://podminky.urs.cz/item/CS_URS_2023_01/997321211" TargetMode="External" /><Relationship Id="rId39" Type="http://schemas.openxmlformats.org/officeDocument/2006/relationships/hyperlink" Target="https://podminky.urs.cz/item/CS_URS_2023_01/998271201" TargetMode="External" /><Relationship Id="rId40" Type="http://schemas.openxmlformats.org/officeDocument/2006/relationships/hyperlink" Target="https://podminky.urs.cz/item/CS_URS_2023_01/711111001" TargetMode="External" /><Relationship Id="rId41" Type="http://schemas.openxmlformats.org/officeDocument/2006/relationships/hyperlink" Target="https://podminky.urs.cz/item/CS_URS_2023_01/711112001" TargetMode="External" /><Relationship Id="rId42" Type="http://schemas.openxmlformats.org/officeDocument/2006/relationships/hyperlink" Target="https://podminky.urs.cz/item/CS_URS_2023_01/711141559" TargetMode="External" /><Relationship Id="rId43" Type="http://schemas.openxmlformats.org/officeDocument/2006/relationships/hyperlink" Target="https://podminky.urs.cz/item/CS_URS_2023_01/711142559" TargetMode="External" /><Relationship Id="rId44" Type="http://schemas.openxmlformats.org/officeDocument/2006/relationships/hyperlink" Target="https://podminky.urs.cz/item/CS_URS_2023_01/711491172" TargetMode="External" /><Relationship Id="rId45" Type="http://schemas.openxmlformats.org/officeDocument/2006/relationships/hyperlink" Target="https://podminky.urs.cz/item/CS_URS_2023_01/711491272" TargetMode="External" /><Relationship Id="rId46" Type="http://schemas.openxmlformats.org/officeDocument/2006/relationships/hyperlink" Target="https://podminky.urs.cz/item/CS_URS_2023_01/998711201" TargetMode="External" /><Relationship Id="rId47" Type="http://schemas.openxmlformats.org/officeDocument/2006/relationships/hyperlink" Target="https://podminky.urs.cz/item/CS_URS_2023_01/721173723" TargetMode="External" /><Relationship Id="rId48" Type="http://schemas.openxmlformats.org/officeDocument/2006/relationships/hyperlink" Target="https://podminky.urs.cz/item/CS_URS_2023_01/998721201" TargetMode="External" /><Relationship Id="rId49" Type="http://schemas.openxmlformats.org/officeDocument/2006/relationships/hyperlink" Target="https://podminky.urs.cz/item/CS_URS_2022_02/012403000" TargetMode="External" /><Relationship Id="rId50" Type="http://schemas.openxmlformats.org/officeDocument/2006/relationships/hyperlink" Target="https://podminky.urs.cz/item/CS_URS_2023_01/013203000" TargetMode="External" /><Relationship Id="rId51" Type="http://schemas.openxmlformats.org/officeDocument/2006/relationships/hyperlink" Target="https://podminky.urs.cz/item/CS_URS_2022_02/013284000" TargetMode="External" /><Relationship Id="rId52" Type="http://schemas.openxmlformats.org/officeDocument/2006/relationships/hyperlink" Target="https://podminky.urs.cz/item/CS_URS_2022_02/013294000" TargetMode="External" /><Relationship Id="rId53" Type="http://schemas.openxmlformats.org/officeDocument/2006/relationships/hyperlink" Target="https://podminky.urs.cz/item/CS_URS_2023_01/030001000" TargetMode="External" /><Relationship Id="rId54" Type="http://schemas.openxmlformats.org/officeDocument/2006/relationships/hyperlink" Target="https://podminky.urs.cz/item/CS_URS_2022_02/034503000" TargetMode="External" /><Relationship Id="rId5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2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1-JIZERSKY-POTOK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JIZERSKÝ POTOK 1, PŘELOŽKA ZAKRYTÉHO KORYTA V AREÁLU WEREA s.r.o.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AREÁL WEREA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23. 2. 2023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LIBEREC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ATELIER VH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Jaroslav VALENTA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50.2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'1-JIZERSKY-POTOK - JIZERS...'!J28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'1-JIZERSKY-POTOK - JIZERS...'!P89</f>
        <v>0</v>
      </c>
      <c r="AV55" s="120">
        <f>'1-JIZERSKY-POTOK - JIZERS...'!J31</f>
        <v>0</v>
      </c>
      <c r="AW55" s="120">
        <f>'1-JIZERSKY-POTOK - JIZERS...'!J32</f>
        <v>0</v>
      </c>
      <c r="AX55" s="120">
        <f>'1-JIZERSKY-POTOK - JIZERS...'!J33</f>
        <v>0</v>
      </c>
      <c r="AY55" s="120">
        <f>'1-JIZERSKY-POTOK - JIZERS...'!J34</f>
        <v>0</v>
      </c>
      <c r="AZ55" s="120">
        <f>'1-JIZERSKY-POTOK - JIZERS...'!F31</f>
        <v>0</v>
      </c>
      <c r="BA55" s="120">
        <f>'1-JIZERSKY-POTOK - JIZERS...'!F32</f>
        <v>0</v>
      </c>
      <c r="BB55" s="120">
        <f>'1-JIZERSKY-POTOK - JIZERS...'!F33</f>
        <v>0</v>
      </c>
      <c r="BC55" s="120">
        <f>'1-JIZERSKY-POTOK - JIZERS...'!F34</f>
        <v>0</v>
      </c>
      <c r="BD55" s="122">
        <f>'1-JIZERSKY-POTOK - JIZERS...'!F35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EkSndcUDEjgsN1pW/D253qaavgfjC33YDp9T/UnDqVzRCsUzjHl2eZyISx+u6Zivr5qO1en8lQfVQYf7ucpWZg==" hashValue="H5y8i5KsBN3znCZg4HITgR5v2yaxkTUWDcaCQzzEqfgqsRwVjoWfzEgEfLMCqlQyfUJXNdpYMd1UuSxIkTH5i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-JIZERSKY-POTOK - JIZER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79</v>
      </c>
    </row>
    <row r="4" s="1" customFormat="1" ht="24.96" customHeight="1">
      <c r="B4" s="21"/>
      <c r="D4" s="126" t="s">
        <v>80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30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23. 2. 2023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27</v>
      </c>
      <c r="F13" s="39"/>
      <c r="G13" s="39"/>
      <c r="H13" s="39"/>
      <c r="I13" s="128" t="s">
        <v>28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28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">
        <v>19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32</v>
      </c>
      <c r="F19" s="39"/>
      <c r="G19" s="39"/>
      <c r="H19" s="39"/>
      <c r="I19" s="128" t="s">
        <v>28</v>
      </c>
      <c r="J19" s="131" t="s">
        <v>19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34</v>
      </c>
      <c r="E21" s="39"/>
      <c r="F21" s="39"/>
      <c r="G21" s="39"/>
      <c r="H21" s="39"/>
      <c r="I21" s="128" t="s">
        <v>26</v>
      </c>
      <c r="J21" s="131" t="s">
        <v>19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35</v>
      </c>
      <c r="F22" s="39"/>
      <c r="G22" s="39"/>
      <c r="H22" s="39"/>
      <c r="I22" s="128" t="s">
        <v>28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36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95.25" customHeight="1">
      <c r="A25" s="133"/>
      <c r="B25" s="134"/>
      <c r="C25" s="133"/>
      <c r="D25" s="133"/>
      <c r="E25" s="135" t="s">
        <v>81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38</v>
      </c>
      <c r="E28" s="39"/>
      <c r="F28" s="39"/>
      <c r="G28" s="39"/>
      <c r="H28" s="39"/>
      <c r="I28" s="39"/>
      <c r="J28" s="139">
        <f>ROUND(J89,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40</v>
      </c>
      <c r="G30" s="39"/>
      <c r="H30" s="39"/>
      <c r="I30" s="140" t="s">
        <v>39</v>
      </c>
      <c r="J30" s="140" t="s">
        <v>41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42</v>
      </c>
      <c r="E31" s="128" t="s">
        <v>43</v>
      </c>
      <c r="F31" s="142">
        <f>ROUND((SUM(BE89:BE303)),  2)</f>
        <v>0</v>
      </c>
      <c r="G31" s="39"/>
      <c r="H31" s="39"/>
      <c r="I31" s="143">
        <v>0.20999999999999999</v>
      </c>
      <c r="J31" s="142">
        <f>ROUND(((SUM(BE89:BE303))*I31),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44</v>
      </c>
      <c r="F32" s="142">
        <f>ROUND((SUM(BF89:BF303)),  2)</f>
        <v>0</v>
      </c>
      <c r="G32" s="39"/>
      <c r="H32" s="39"/>
      <c r="I32" s="143">
        <v>0.14999999999999999</v>
      </c>
      <c r="J32" s="142">
        <f>ROUND(((SUM(BF89:BF303))*I32),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45</v>
      </c>
      <c r="F33" s="142">
        <f>ROUND((SUM(BG89:BG303)),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46</v>
      </c>
      <c r="F34" s="142">
        <f>ROUND((SUM(BH89:BH303)),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47</v>
      </c>
      <c r="F35" s="142">
        <f>ROUND((SUM(BI89:BI303)),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48</v>
      </c>
      <c r="E37" s="146"/>
      <c r="F37" s="146"/>
      <c r="G37" s="147" t="s">
        <v>49</v>
      </c>
      <c r="H37" s="148" t="s">
        <v>50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82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30" customHeight="1">
      <c r="A46" s="39"/>
      <c r="B46" s="40"/>
      <c r="C46" s="41"/>
      <c r="D46" s="41"/>
      <c r="E46" s="70" t="str">
        <f>E7</f>
        <v>JIZERSKÝ POTOK 1, PŘELOŽKA ZAKRYTÉHO KORYTA V AREÁLU WEREA s.r.o.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AREÁL WEREA</v>
      </c>
      <c r="G48" s="41"/>
      <c r="H48" s="41"/>
      <c r="I48" s="33" t="s">
        <v>23</v>
      </c>
      <c r="J48" s="73" t="str">
        <f>IF(J10="","",J10)</f>
        <v>23. 2. 2023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STATUTÁRNÍ MĚSTO LIBEREC</v>
      </c>
      <c r="G50" s="41"/>
      <c r="H50" s="41"/>
      <c r="I50" s="33" t="s">
        <v>31</v>
      </c>
      <c r="J50" s="37" t="str">
        <f>E19</f>
        <v>ATELIER VH s.r.o.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34</v>
      </c>
      <c r="J51" s="37" t="str">
        <f>E22</f>
        <v>Jaroslav VALENTA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83</v>
      </c>
      <c r="D53" s="156"/>
      <c r="E53" s="156"/>
      <c r="F53" s="156"/>
      <c r="G53" s="156"/>
      <c r="H53" s="156"/>
      <c r="I53" s="156"/>
      <c r="J53" s="157" t="s">
        <v>84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70</v>
      </c>
      <c r="D55" s="41"/>
      <c r="E55" s="41"/>
      <c r="F55" s="41"/>
      <c r="G55" s="41"/>
      <c r="H55" s="41"/>
      <c r="I55" s="41"/>
      <c r="J55" s="103">
        <f>J89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85</v>
      </c>
    </row>
    <row r="56" s="9" customFormat="1" ht="24.96" customHeight="1">
      <c r="A56" s="9"/>
      <c r="B56" s="159"/>
      <c r="C56" s="160"/>
      <c r="D56" s="161" t="s">
        <v>86</v>
      </c>
      <c r="E56" s="162"/>
      <c r="F56" s="162"/>
      <c r="G56" s="162"/>
      <c r="H56" s="162"/>
      <c r="I56" s="162"/>
      <c r="J56" s="163">
        <f>J90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87</v>
      </c>
      <c r="E57" s="168"/>
      <c r="F57" s="168"/>
      <c r="G57" s="168"/>
      <c r="H57" s="168"/>
      <c r="I57" s="168"/>
      <c r="J57" s="169">
        <f>J91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88</v>
      </c>
      <c r="E58" s="168"/>
      <c r="F58" s="168"/>
      <c r="G58" s="168"/>
      <c r="H58" s="168"/>
      <c r="I58" s="168"/>
      <c r="J58" s="169">
        <f>J111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89</v>
      </c>
      <c r="E59" s="168"/>
      <c r="F59" s="168"/>
      <c r="G59" s="168"/>
      <c r="H59" s="168"/>
      <c r="I59" s="168"/>
      <c r="J59" s="169">
        <f>J127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90</v>
      </c>
      <c r="E60" s="168"/>
      <c r="F60" s="168"/>
      <c r="G60" s="168"/>
      <c r="H60" s="168"/>
      <c r="I60" s="168"/>
      <c r="J60" s="169">
        <f>J141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91</v>
      </c>
      <c r="E61" s="168"/>
      <c r="F61" s="168"/>
      <c r="G61" s="168"/>
      <c r="H61" s="168"/>
      <c r="I61" s="168"/>
      <c r="J61" s="169">
        <f>J157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92</v>
      </c>
      <c r="E62" s="168"/>
      <c r="F62" s="168"/>
      <c r="G62" s="168"/>
      <c r="H62" s="168"/>
      <c r="I62" s="168"/>
      <c r="J62" s="169">
        <f>J170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93</v>
      </c>
      <c r="E63" s="168"/>
      <c r="F63" s="168"/>
      <c r="G63" s="168"/>
      <c r="H63" s="168"/>
      <c r="I63" s="168"/>
      <c r="J63" s="169">
        <f>J190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94</v>
      </c>
      <c r="E64" s="168"/>
      <c r="F64" s="168"/>
      <c r="G64" s="168"/>
      <c r="H64" s="168"/>
      <c r="I64" s="168"/>
      <c r="J64" s="169">
        <f>J212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95</v>
      </c>
      <c r="E65" s="168"/>
      <c r="F65" s="168"/>
      <c r="G65" s="168"/>
      <c r="H65" s="168"/>
      <c r="I65" s="168"/>
      <c r="J65" s="169">
        <f>J231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59"/>
      <c r="C66" s="160"/>
      <c r="D66" s="161" t="s">
        <v>96</v>
      </c>
      <c r="E66" s="162"/>
      <c r="F66" s="162"/>
      <c r="G66" s="162"/>
      <c r="H66" s="162"/>
      <c r="I66" s="162"/>
      <c r="J66" s="163">
        <f>J234</f>
        <v>0</v>
      </c>
      <c r="K66" s="160"/>
      <c r="L66" s="16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5"/>
      <c r="C67" s="166"/>
      <c r="D67" s="167" t="s">
        <v>97</v>
      </c>
      <c r="E67" s="168"/>
      <c r="F67" s="168"/>
      <c r="G67" s="168"/>
      <c r="H67" s="168"/>
      <c r="I67" s="168"/>
      <c r="J67" s="169">
        <f>J235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98</v>
      </c>
      <c r="E68" s="168"/>
      <c r="F68" s="168"/>
      <c r="G68" s="168"/>
      <c r="H68" s="168"/>
      <c r="I68" s="168"/>
      <c r="J68" s="169">
        <f>J278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59"/>
      <c r="C69" s="160"/>
      <c r="D69" s="161" t="s">
        <v>99</v>
      </c>
      <c r="E69" s="162"/>
      <c r="F69" s="162"/>
      <c r="G69" s="162"/>
      <c r="H69" s="162"/>
      <c r="I69" s="162"/>
      <c r="J69" s="163">
        <f>J284</f>
        <v>0</v>
      </c>
      <c r="K69" s="160"/>
      <c r="L69" s="16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5"/>
      <c r="C70" s="166"/>
      <c r="D70" s="167" t="s">
        <v>100</v>
      </c>
      <c r="E70" s="168"/>
      <c r="F70" s="168"/>
      <c r="G70" s="168"/>
      <c r="H70" s="168"/>
      <c r="I70" s="168"/>
      <c r="J70" s="169">
        <f>J285</f>
        <v>0</v>
      </c>
      <c r="K70" s="166"/>
      <c r="L70" s="1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5"/>
      <c r="C71" s="166"/>
      <c r="D71" s="167" t="s">
        <v>101</v>
      </c>
      <c r="E71" s="168"/>
      <c r="F71" s="168"/>
      <c r="G71" s="168"/>
      <c r="H71" s="168"/>
      <c r="I71" s="168"/>
      <c r="J71" s="169">
        <f>J298</f>
        <v>0</v>
      </c>
      <c r="K71" s="166"/>
      <c r="L71" s="17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102</v>
      </c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30" customHeight="1">
      <c r="A81" s="39"/>
      <c r="B81" s="40"/>
      <c r="C81" s="41"/>
      <c r="D81" s="41"/>
      <c r="E81" s="70" t="str">
        <f>E7</f>
        <v>JIZERSKÝ POTOK 1, PŘELOŽKA ZAKRYTÉHO KORYTA V AREÁLU WEREA s.r.o.</v>
      </c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F10</f>
        <v>AREÁL WEREA</v>
      </c>
      <c r="G83" s="41"/>
      <c r="H83" s="41"/>
      <c r="I83" s="33" t="s">
        <v>23</v>
      </c>
      <c r="J83" s="73" t="str">
        <f>IF(J10="","",J10)</f>
        <v>23. 2. 2023</v>
      </c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E13</f>
        <v>STATUTÁRNÍ MĚSTO LIBEREC</v>
      </c>
      <c r="G85" s="41"/>
      <c r="H85" s="41"/>
      <c r="I85" s="33" t="s">
        <v>31</v>
      </c>
      <c r="J85" s="37" t="str">
        <f>E19</f>
        <v>ATELIER VH s.r.o.</v>
      </c>
      <c r="K85" s="41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IF(E16="","",E16)</f>
        <v>Vyplň údaj</v>
      </c>
      <c r="G86" s="41"/>
      <c r="H86" s="41"/>
      <c r="I86" s="33" t="s">
        <v>34</v>
      </c>
      <c r="J86" s="37" t="str">
        <f>E22</f>
        <v>Jaroslav VALENTA</v>
      </c>
      <c r="K86" s="41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1"/>
      <c r="B88" s="172"/>
      <c r="C88" s="173" t="s">
        <v>103</v>
      </c>
      <c r="D88" s="174" t="s">
        <v>57</v>
      </c>
      <c r="E88" s="174" t="s">
        <v>53</v>
      </c>
      <c r="F88" s="174" t="s">
        <v>54</v>
      </c>
      <c r="G88" s="174" t="s">
        <v>104</v>
      </c>
      <c r="H88" s="174" t="s">
        <v>105</v>
      </c>
      <c r="I88" s="174" t="s">
        <v>106</v>
      </c>
      <c r="J88" s="174" t="s">
        <v>84</v>
      </c>
      <c r="K88" s="175" t="s">
        <v>107</v>
      </c>
      <c r="L88" s="176"/>
      <c r="M88" s="93" t="s">
        <v>19</v>
      </c>
      <c r="N88" s="94" t="s">
        <v>42</v>
      </c>
      <c r="O88" s="94" t="s">
        <v>108</v>
      </c>
      <c r="P88" s="94" t="s">
        <v>109</v>
      </c>
      <c r="Q88" s="94" t="s">
        <v>110</v>
      </c>
      <c r="R88" s="94" t="s">
        <v>111</v>
      </c>
      <c r="S88" s="94" t="s">
        <v>112</v>
      </c>
      <c r="T88" s="95" t="s">
        <v>113</v>
      </c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</row>
    <row r="89" s="2" customFormat="1" ht="22.8" customHeight="1">
      <c r="A89" s="39"/>
      <c r="B89" s="40"/>
      <c r="C89" s="100" t="s">
        <v>114</v>
      </c>
      <c r="D89" s="41"/>
      <c r="E89" s="41"/>
      <c r="F89" s="41"/>
      <c r="G89" s="41"/>
      <c r="H89" s="41"/>
      <c r="I89" s="41"/>
      <c r="J89" s="177">
        <f>BK89</f>
        <v>0</v>
      </c>
      <c r="K89" s="41"/>
      <c r="L89" s="45"/>
      <c r="M89" s="96"/>
      <c r="N89" s="178"/>
      <c r="O89" s="97"/>
      <c r="P89" s="179">
        <f>P90+P234+P284</f>
        <v>0</v>
      </c>
      <c r="Q89" s="97"/>
      <c r="R89" s="179">
        <f>R90+R234+R284</f>
        <v>209.79486055999999</v>
      </c>
      <c r="S89" s="97"/>
      <c r="T89" s="180">
        <f>T90+T234+T284</f>
        <v>165.84299999999999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85</v>
      </c>
      <c r="BK89" s="181">
        <f>BK90+BK234+BK284</f>
        <v>0</v>
      </c>
    </row>
    <row r="90" s="12" customFormat="1" ht="25.92" customHeight="1">
      <c r="A90" s="12"/>
      <c r="B90" s="182"/>
      <c r="C90" s="183"/>
      <c r="D90" s="184" t="s">
        <v>71</v>
      </c>
      <c r="E90" s="185" t="s">
        <v>115</v>
      </c>
      <c r="F90" s="185" t="s">
        <v>116</v>
      </c>
      <c r="G90" s="183"/>
      <c r="H90" s="183"/>
      <c r="I90" s="186"/>
      <c r="J90" s="187">
        <f>BK90</f>
        <v>0</v>
      </c>
      <c r="K90" s="183"/>
      <c r="L90" s="188"/>
      <c r="M90" s="189"/>
      <c r="N90" s="190"/>
      <c r="O90" s="190"/>
      <c r="P90" s="191">
        <f>P91+P111+P127+P141+P157+P170+P190+P212+P231</f>
        <v>0</v>
      </c>
      <c r="Q90" s="190"/>
      <c r="R90" s="191">
        <f>R91+R111+R127+R141+R157+R170+R190+R212+R231</f>
        <v>209.45348505999999</v>
      </c>
      <c r="S90" s="190"/>
      <c r="T90" s="192">
        <f>T91+T111+T127+T141+T157+T170+T190+T212+T231</f>
        <v>165.84299999999999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3" t="s">
        <v>77</v>
      </c>
      <c r="AT90" s="194" t="s">
        <v>71</v>
      </c>
      <c r="AU90" s="194" t="s">
        <v>72</v>
      </c>
      <c r="AY90" s="193" t="s">
        <v>117</v>
      </c>
      <c r="BK90" s="195">
        <f>BK91+BK111+BK127+BK141+BK157+BK170+BK190+BK212+BK231</f>
        <v>0</v>
      </c>
    </row>
    <row r="91" s="12" customFormat="1" ht="22.8" customHeight="1">
      <c r="A91" s="12"/>
      <c r="B91" s="182"/>
      <c r="C91" s="183"/>
      <c r="D91" s="184" t="s">
        <v>71</v>
      </c>
      <c r="E91" s="196" t="s">
        <v>77</v>
      </c>
      <c r="F91" s="196" t="s">
        <v>118</v>
      </c>
      <c r="G91" s="183"/>
      <c r="H91" s="183"/>
      <c r="I91" s="186"/>
      <c r="J91" s="197">
        <f>BK91</f>
        <v>0</v>
      </c>
      <c r="K91" s="183"/>
      <c r="L91" s="188"/>
      <c r="M91" s="189"/>
      <c r="N91" s="190"/>
      <c r="O91" s="190"/>
      <c r="P91" s="191">
        <f>SUM(P92:P110)</f>
        <v>0</v>
      </c>
      <c r="Q91" s="190"/>
      <c r="R91" s="191">
        <f>SUM(R92:R110)</f>
        <v>0</v>
      </c>
      <c r="S91" s="190"/>
      <c r="T91" s="192">
        <f>SUM(T92:T110)</f>
        <v>69.768000000000001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3" t="s">
        <v>77</v>
      </c>
      <c r="AT91" s="194" t="s">
        <v>71</v>
      </c>
      <c r="AU91" s="194" t="s">
        <v>77</v>
      </c>
      <c r="AY91" s="193" t="s">
        <v>117</v>
      </c>
      <c r="BK91" s="195">
        <f>SUM(BK92:BK110)</f>
        <v>0</v>
      </c>
    </row>
    <row r="92" s="2" customFormat="1" ht="49.05" customHeight="1">
      <c r="A92" s="39"/>
      <c r="B92" s="40"/>
      <c r="C92" s="198" t="s">
        <v>77</v>
      </c>
      <c r="D92" s="198" t="s">
        <v>119</v>
      </c>
      <c r="E92" s="199" t="s">
        <v>120</v>
      </c>
      <c r="F92" s="200" t="s">
        <v>121</v>
      </c>
      <c r="G92" s="201" t="s">
        <v>122</v>
      </c>
      <c r="H92" s="202">
        <v>36.719999999999999</v>
      </c>
      <c r="I92" s="203"/>
      <c r="J92" s="204">
        <f>ROUND(I92*H92,2)</f>
        <v>0</v>
      </c>
      <c r="K92" s="200" t="s">
        <v>123</v>
      </c>
      <c r="L92" s="45"/>
      <c r="M92" s="205" t="s">
        <v>19</v>
      </c>
      <c r="N92" s="206" t="s">
        <v>43</v>
      </c>
      <c r="O92" s="85"/>
      <c r="P92" s="207">
        <f>O92*H92</f>
        <v>0</v>
      </c>
      <c r="Q92" s="207">
        <v>0</v>
      </c>
      <c r="R92" s="207">
        <f>Q92*H92</f>
        <v>0</v>
      </c>
      <c r="S92" s="207">
        <v>1.8999999999999999</v>
      </c>
      <c r="T92" s="208">
        <f>S92*H92</f>
        <v>69.768000000000001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09" t="s">
        <v>124</v>
      </c>
      <c r="AT92" s="209" t="s">
        <v>119</v>
      </c>
      <c r="AU92" s="209" t="s">
        <v>79</v>
      </c>
      <c r="AY92" s="18" t="s">
        <v>117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18" t="s">
        <v>77</v>
      </c>
      <c r="BK92" s="210">
        <f>ROUND(I92*H92,2)</f>
        <v>0</v>
      </c>
      <c r="BL92" s="18" t="s">
        <v>124</v>
      </c>
      <c r="BM92" s="209" t="s">
        <v>125</v>
      </c>
    </row>
    <row r="93" s="2" customFormat="1">
      <c r="A93" s="39"/>
      <c r="B93" s="40"/>
      <c r="C93" s="41"/>
      <c r="D93" s="211" t="s">
        <v>126</v>
      </c>
      <c r="E93" s="41"/>
      <c r="F93" s="212" t="s">
        <v>127</v>
      </c>
      <c r="G93" s="41"/>
      <c r="H93" s="41"/>
      <c r="I93" s="213"/>
      <c r="J93" s="41"/>
      <c r="K93" s="41"/>
      <c r="L93" s="45"/>
      <c r="M93" s="214"/>
      <c r="N93" s="21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126</v>
      </c>
      <c r="AU93" s="18" t="s">
        <v>79</v>
      </c>
    </row>
    <row r="94" s="13" customFormat="1">
      <c r="A94" s="13"/>
      <c r="B94" s="216"/>
      <c r="C94" s="217"/>
      <c r="D94" s="218" t="s">
        <v>128</v>
      </c>
      <c r="E94" s="219" t="s">
        <v>19</v>
      </c>
      <c r="F94" s="220" t="s">
        <v>129</v>
      </c>
      <c r="G94" s="217"/>
      <c r="H94" s="221">
        <v>36.719999999999999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7" t="s">
        <v>128</v>
      </c>
      <c r="AU94" s="227" t="s">
        <v>79</v>
      </c>
      <c r="AV94" s="13" t="s">
        <v>79</v>
      </c>
      <c r="AW94" s="13" t="s">
        <v>33</v>
      </c>
      <c r="AX94" s="13" t="s">
        <v>77</v>
      </c>
      <c r="AY94" s="227" t="s">
        <v>117</v>
      </c>
    </row>
    <row r="95" s="2" customFormat="1" ht="37.8" customHeight="1">
      <c r="A95" s="39"/>
      <c r="B95" s="40"/>
      <c r="C95" s="198" t="s">
        <v>79</v>
      </c>
      <c r="D95" s="198" t="s">
        <v>119</v>
      </c>
      <c r="E95" s="199" t="s">
        <v>130</v>
      </c>
      <c r="F95" s="200" t="s">
        <v>131</v>
      </c>
      <c r="G95" s="201" t="s">
        <v>122</v>
      </c>
      <c r="H95" s="202">
        <v>0.60499999999999998</v>
      </c>
      <c r="I95" s="203"/>
      <c r="J95" s="204">
        <f>ROUND(I95*H95,2)</f>
        <v>0</v>
      </c>
      <c r="K95" s="200" t="s">
        <v>123</v>
      </c>
      <c r="L95" s="45"/>
      <c r="M95" s="205" t="s">
        <v>19</v>
      </c>
      <c r="N95" s="206" t="s">
        <v>43</v>
      </c>
      <c r="O95" s="85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09" t="s">
        <v>124</v>
      </c>
      <c r="AT95" s="209" t="s">
        <v>119</v>
      </c>
      <c r="AU95" s="209" t="s">
        <v>79</v>
      </c>
      <c r="AY95" s="18" t="s">
        <v>117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8" t="s">
        <v>77</v>
      </c>
      <c r="BK95" s="210">
        <f>ROUND(I95*H95,2)</f>
        <v>0</v>
      </c>
      <c r="BL95" s="18" t="s">
        <v>124</v>
      </c>
      <c r="BM95" s="209" t="s">
        <v>132</v>
      </c>
    </row>
    <row r="96" s="2" customFormat="1">
      <c r="A96" s="39"/>
      <c r="B96" s="40"/>
      <c r="C96" s="41"/>
      <c r="D96" s="211" t="s">
        <v>126</v>
      </c>
      <c r="E96" s="41"/>
      <c r="F96" s="212" t="s">
        <v>133</v>
      </c>
      <c r="G96" s="41"/>
      <c r="H96" s="41"/>
      <c r="I96" s="213"/>
      <c r="J96" s="41"/>
      <c r="K96" s="41"/>
      <c r="L96" s="45"/>
      <c r="M96" s="214"/>
      <c r="N96" s="21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126</v>
      </c>
      <c r="AU96" s="18" t="s">
        <v>79</v>
      </c>
    </row>
    <row r="97" s="13" customFormat="1">
      <c r="A97" s="13"/>
      <c r="B97" s="216"/>
      <c r="C97" s="217"/>
      <c r="D97" s="218" t="s">
        <v>128</v>
      </c>
      <c r="E97" s="219" t="s">
        <v>19</v>
      </c>
      <c r="F97" s="220" t="s">
        <v>134</v>
      </c>
      <c r="G97" s="217"/>
      <c r="H97" s="221">
        <v>0.60499999999999998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7" t="s">
        <v>128</v>
      </c>
      <c r="AU97" s="227" t="s">
        <v>79</v>
      </c>
      <c r="AV97" s="13" t="s">
        <v>79</v>
      </c>
      <c r="AW97" s="13" t="s">
        <v>33</v>
      </c>
      <c r="AX97" s="13" t="s">
        <v>72</v>
      </c>
      <c r="AY97" s="227" t="s">
        <v>117</v>
      </c>
    </row>
    <row r="98" s="14" customFormat="1">
      <c r="A98" s="14"/>
      <c r="B98" s="228"/>
      <c r="C98" s="229"/>
      <c r="D98" s="218" t="s">
        <v>128</v>
      </c>
      <c r="E98" s="230" t="s">
        <v>19</v>
      </c>
      <c r="F98" s="231" t="s">
        <v>135</v>
      </c>
      <c r="G98" s="229"/>
      <c r="H98" s="232">
        <v>0.60499999999999998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8" t="s">
        <v>128</v>
      </c>
      <c r="AU98" s="238" t="s">
        <v>79</v>
      </c>
      <c r="AV98" s="14" t="s">
        <v>124</v>
      </c>
      <c r="AW98" s="14" t="s">
        <v>33</v>
      </c>
      <c r="AX98" s="14" t="s">
        <v>77</v>
      </c>
      <c r="AY98" s="238" t="s">
        <v>117</v>
      </c>
    </row>
    <row r="99" s="2" customFormat="1" ht="44.25" customHeight="1">
      <c r="A99" s="39"/>
      <c r="B99" s="40"/>
      <c r="C99" s="198" t="s">
        <v>136</v>
      </c>
      <c r="D99" s="198" t="s">
        <v>119</v>
      </c>
      <c r="E99" s="199" t="s">
        <v>137</v>
      </c>
      <c r="F99" s="200" t="s">
        <v>138</v>
      </c>
      <c r="G99" s="201" t="s">
        <v>122</v>
      </c>
      <c r="H99" s="202">
        <v>1.913</v>
      </c>
      <c r="I99" s="203"/>
      <c r="J99" s="204">
        <f>ROUND(I99*H99,2)</f>
        <v>0</v>
      </c>
      <c r="K99" s="200" t="s">
        <v>139</v>
      </c>
      <c r="L99" s="45"/>
      <c r="M99" s="205" t="s">
        <v>19</v>
      </c>
      <c r="N99" s="206" t="s">
        <v>43</v>
      </c>
      <c r="O99" s="85"/>
      <c r="P99" s="207">
        <f>O99*H99</f>
        <v>0</v>
      </c>
      <c r="Q99" s="207">
        <v>0</v>
      </c>
      <c r="R99" s="207">
        <f>Q99*H99</f>
        <v>0</v>
      </c>
      <c r="S99" s="207">
        <v>0</v>
      </c>
      <c r="T99" s="208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09" t="s">
        <v>124</v>
      </c>
      <c r="AT99" s="209" t="s">
        <v>119</v>
      </c>
      <c r="AU99" s="209" t="s">
        <v>79</v>
      </c>
      <c r="AY99" s="18" t="s">
        <v>117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18" t="s">
        <v>77</v>
      </c>
      <c r="BK99" s="210">
        <f>ROUND(I99*H99,2)</f>
        <v>0</v>
      </c>
      <c r="BL99" s="18" t="s">
        <v>124</v>
      </c>
      <c r="BM99" s="209" t="s">
        <v>140</v>
      </c>
    </row>
    <row r="100" s="2" customFormat="1">
      <c r="A100" s="39"/>
      <c r="B100" s="40"/>
      <c r="C100" s="41"/>
      <c r="D100" s="211" t="s">
        <v>126</v>
      </c>
      <c r="E100" s="41"/>
      <c r="F100" s="212" t="s">
        <v>141</v>
      </c>
      <c r="G100" s="41"/>
      <c r="H100" s="41"/>
      <c r="I100" s="213"/>
      <c r="J100" s="41"/>
      <c r="K100" s="41"/>
      <c r="L100" s="45"/>
      <c r="M100" s="214"/>
      <c r="N100" s="215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126</v>
      </c>
      <c r="AU100" s="18" t="s">
        <v>79</v>
      </c>
    </row>
    <row r="101" s="13" customFormat="1">
      <c r="A101" s="13"/>
      <c r="B101" s="216"/>
      <c r="C101" s="217"/>
      <c r="D101" s="218" t="s">
        <v>128</v>
      </c>
      <c r="E101" s="219" t="s">
        <v>19</v>
      </c>
      <c r="F101" s="220" t="s">
        <v>142</v>
      </c>
      <c r="G101" s="217"/>
      <c r="H101" s="221">
        <v>1.913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7" t="s">
        <v>128</v>
      </c>
      <c r="AU101" s="227" t="s">
        <v>79</v>
      </c>
      <c r="AV101" s="13" t="s">
        <v>79</v>
      </c>
      <c r="AW101" s="13" t="s">
        <v>33</v>
      </c>
      <c r="AX101" s="13" t="s">
        <v>77</v>
      </c>
      <c r="AY101" s="227" t="s">
        <v>117</v>
      </c>
    </row>
    <row r="102" s="2" customFormat="1" ht="44.25" customHeight="1">
      <c r="A102" s="39"/>
      <c r="B102" s="40"/>
      <c r="C102" s="198" t="s">
        <v>124</v>
      </c>
      <c r="D102" s="198" t="s">
        <v>119</v>
      </c>
      <c r="E102" s="199" t="s">
        <v>143</v>
      </c>
      <c r="F102" s="200" t="s">
        <v>144</v>
      </c>
      <c r="G102" s="201" t="s">
        <v>122</v>
      </c>
      <c r="H102" s="202">
        <v>14.4</v>
      </c>
      <c r="I102" s="203"/>
      <c r="J102" s="204">
        <f>ROUND(I102*H102,2)</f>
        <v>0</v>
      </c>
      <c r="K102" s="200" t="s">
        <v>123</v>
      </c>
      <c r="L102" s="45"/>
      <c r="M102" s="205" t="s">
        <v>19</v>
      </c>
      <c r="N102" s="206" t="s">
        <v>43</v>
      </c>
      <c r="O102" s="85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9" t="s">
        <v>124</v>
      </c>
      <c r="AT102" s="209" t="s">
        <v>119</v>
      </c>
      <c r="AU102" s="209" t="s">
        <v>79</v>
      </c>
      <c r="AY102" s="18" t="s">
        <v>117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8" t="s">
        <v>77</v>
      </c>
      <c r="BK102" s="210">
        <f>ROUND(I102*H102,2)</f>
        <v>0</v>
      </c>
      <c r="BL102" s="18" t="s">
        <v>124</v>
      </c>
      <c r="BM102" s="209" t="s">
        <v>145</v>
      </c>
    </row>
    <row r="103" s="2" customFormat="1">
      <c r="A103" s="39"/>
      <c r="B103" s="40"/>
      <c r="C103" s="41"/>
      <c r="D103" s="211" t="s">
        <v>126</v>
      </c>
      <c r="E103" s="41"/>
      <c r="F103" s="212" t="s">
        <v>146</v>
      </c>
      <c r="G103" s="41"/>
      <c r="H103" s="41"/>
      <c r="I103" s="213"/>
      <c r="J103" s="41"/>
      <c r="K103" s="41"/>
      <c r="L103" s="45"/>
      <c r="M103" s="214"/>
      <c r="N103" s="215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126</v>
      </c>
      <c r="AU103" s="18" t="s">
        <v>79</v>
      </c>
    </row>
    <row r="104" s="13" customFormat="1">
      <c r="A104" s="13"/>
      <c r="B104" s="216"/>
      <c r="C104" s="217"/>
      <c r="D104" s="218" t="s">
        <v>128</v>
      </c>
      <c r="E104" s="219" t="s">
        <v>19</v>
      </c>
      <c r="F104" s="220" t="s">
        <v>147</v>
      </c>
      <c r="G104" s="217"/>
      <c r="H104" s="221">
        <v>14.4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7" t="s">
        <v>128</v>
      </c>
      <c r="AU104" s="227" t="s">
        <v>79</v>
      </c>
      <c r="AV104" s="13" t="s">
        <v>79</v>
      </c>
      <c r="AW104" s="13" t="s">
        <v>33</v>
      </c>
      <c r="AX104" s="13" t="s">
        <v>77</v>
      </c>
      <c r="AY104" s="227" t="s">
        <v>117</v>
      </c>
    </row>
    <row r="105" s="2" customFormat="1" ht="24.15" customHeight="1">
      <c r="A105" s="39"/>
      <c r="B105" s="40"/>
      <c r="C105" s="198" t="s">
        <v>148</v>
      </c>
      <c r="D105" s="198" t="s">
        <v>119</v>
      </c>
      <c r="E105" s="199" t="s">
        <v>149</v>
      </c>
      <c r="F105" s="200" t="s">
        <v>150</v>
      </c>
      <c r="G105" s="201" t="s">
        <v>122</v>
      </c>
      <c r="H105" s="202">
        <v>14.4</v>
      </c>
      <c r="I105" s="203"/>
      <c r="J105" s="204">
        <f>ROUND(I105*H105,2)</f>
        <v>0</v>
      </c>
      <c r="K105" s="200" t="s">
        <v>123</v>
      </c>
      <c r="L105" s="45"/>
      <c r="M105" s="205" t="s">
        <v>19</v>
      </c>
      <c r="N105" s="206" t="s">
        <v>43</v>
      </c>
      <c r="O105" s="85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9" t="s">
        <v>124</v>
      </c>
      <c r="AT105" s="209" t="s">
        <v>119</v>
      </c>
      <c r="AU105" s="209" t="s">
        <v>79</v>
      </c>
      <c r="AY105" s="18" t="s">
        <v>117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8" t="s">
        <v>77</v>
      </c>
      <c r="BK105" s="210">
        <f>ROUND(I105*H105,2)</f>
        <v>0</v>
      </c>
      <c r="BL105" s="18" t="s">
        <v>124</v>
      </c>
      <c r="BM105" s="209" t="s">
        <v>151</v>
      </c>
    </row>
    <row r="106" s="2" customFormat="1">
      <c r="A106" s="39"/>
      <c r="B106" s="40"/>
      <c r="C106" s="41"/>
      <c r="D106" s="211" t="s">
        <v>126</v>
      </c>
      <c r="E106" s="41"/>
      <c r="F106" s="212" t="s">
        <v>152</v>
      </c>
      <c r="G106" s="41"/>
      <c r="H106" s="41"/>
      <c r="I106" s="213"/>
      <c r="J106" s="41"/>
      <c r="K106" s="41"/>
      <c r="L106" s="45"/>
      <c r="M106" s="214"/>
      <c r="N106" s="21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126</v>
      </c>
      <c r="AU106" s="18" t="s">
        <v>79</v>
      </c>
    </row>
    <row r="107" s="13" customFormat="1">
      <c r="A107" s="13"/>
      <c r="B107" s="216"/>
      <c r="C107" s="217"/>
      <c r="D107" s="218" t="s">
        <v>128</v>
      </c>
      <c r="E107" s="219" t="s">
        <v>19</v>
      </c>
      <c r="F107" s="220" t="s">
        <v>147</v>
      </c>
      <c r="G107" s="217"/>
      <c r="H107" s="221">
        <v>14.4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7" t="s">
        <v>128</v>
      </c>
      <c r="AU107" s="227" t="s">
        <v>79</v>
      </c>
      <c r="AV107" s="13" t="s">
        <v>79</v>
      </c>
      <c r="AW107" s="13" t="s">
        <v>33</v>
      </c>
      <c r="AX107" s="13" t="s">
        <v>77</v>
      </c>
      <c r="AY107" s="227" t="s">
        <v>117</v>
      </c>
    </row>
    <row r="108" s="2" customFormat="1" ht="62.7" customHeight="1">
      <c r="A108" s="39"/>
      <c r="B108" s="40"/>
      <c r="C108" s="198" t="s">
        <v>153</v>
      </c>
      <c r="D108" s="198" t="s">
        <v>119</v>
      </c>
      <c r="E108" s="199" t="s">
        <v>154</v>
      </c>
      <c r="F108" s="200" t="s">
        <v>155</v>
      </c>
      <c r="G108" s="201" t="s">
        <v>122</v>
      </c>
      <c r="H108" s="202">
        <v>1.913</v>
      </c>
      <c r="I108" s="203"/>
      <c r="J108" s="204">
        <f>ROUND(I108*H108,2)</f>
        <v>0</v>
      </c>
      <c r="K108" s="200" t="s">
        <v>139</v>
      </c>
      <c r="L108" s="45"/>
      <c r="M108" s="205" t="s">
        <v>19</v>
      </c>
      <c r="N108" s="206" t="s">
        <v>43</v>
      </c>
      <c r="O108" s="85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9" t="s">
        <v>124</v>
      </c>
      <c r="AT108" s="209" t="s">
        <v>119</v>
      </c>
      <c r="AU108" s="209" t="s">
        <v>79</v>
      </c>
      <c r="AY108" s="18" t="s">
        <v>117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8" t="s">
        <v>77</v>
      </c>
      <c r="BK108" s="210">
        <f>ROUND(I108*H108,2)</f>
        <v>0</v>
      </c>
      <c r="BL108" s="18" t="s">
        <v>124</v>
      </c>
      <c r="BM108" s="209" t="s">
        <v>156</v>
      </c>
    </row>
    <row r="109" s="2" customFormat="1">
      <c r="A109" s="39"/>
      <c r="B109" s="40"/>
      <c r="C109" s="41"/>
      <c r="D109" s="211" t="s">
        <v>126</v>
      </c>
      <c r="E109" s="41"/>
      <c r="F109" s="212" t="s">
        <v>157</v>
      </c>
      <c r="G109" s="41"/>
      <c r="H109" s="41"/>
      <c r="I109" s="213"/>
      <c r="J109" s="41"/>
      <c r="K109" s="41"/>
      <c r="L109" s="45"/>
      <c r="M109" s="214"/>
      <c r="N109" s="21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126</v>
      </c>
      <c r="AU109" s="18" t="s">
        <v>79</v>
      </c>
    </row>
    <row r="110" s="13" customFormat="1">
      <c r="A110" s="13"/>
      <c r="B110" s="216"/>
      <c r="C110" s="217"/>
      <c r="D110" s="218" t="s">
        <v>128</v>
      </c>
      <c r="E110" s="219" t="s">
        <v>19</v>
      </c>
      <c r="F110" s="220" t="s">
        <v>142</v>
      </c>
      <c r="G110" s="217"/>
      <c r="H110" s="221">
        <v>1.913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7" t="s">
        <v>128</v>
      </c>
      <c r="AU110" s="227" t="s">
        <v>79</v>
      </c>
      <c r="AV110" s="13" t="s">
        <v>79</v>
      </c>
      <c r="AW110" s="13" t="s">
        <v>33</v>
      </c>
      <c r="AX110" s="13" t="s">
        <v>77</v>
      </c>
      <c r="AY110" s="227" t="s">
        <v>117</v>
      </c>
    </row>
    <row r="111" s="12" customFormat="1" ht="22.8" customHeight="1">
      <c r="A111" s="12"/>
      <c r="B111" s="182"/>
      <c r="C111" s="183"/>
      <c r="D111" s="184" t="s">
        <v>71</v>
      </c>
      <c r="E111" s="196" t="s">
        <v>79</v>
      </c>
      <c r="F111" s="196" t="s">
        <v>158</v>
      </c>
      <c r="G111" s="183"/>
      <c r="H111" s="183"/>
      <c r="I111" s="186"/>
      <c r="J111" s="197">
        <f>BK111</f>
        <v>0</v>
      </c>
      <c r="K111" s="183"/>
      <c r="L111" s="188"/>
      <c r="M111" s="189"/>
      <c r="N111" s="190"/>
      <c r="O111" s="190"/>
      <c r="P111" s="191">
        <f>SUM(P112:P126)</f>
        <v>0</v>
      </c>
      <c r="Q111" s="190"/>
      <c r="R111" s="191">
        <f>SUM(R112:R126)</f>
        <v>104.05805491999999</v>
      </c>
      <c r="S111" s="190"/>
      <c r="T111" s="192">
        <f>SUM(T112:T126)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3" t="s">
        <v>77</v>
      </c>
      <c r="AT111" s="194" t="s">
        <v>71</v>
      </c>
      <c r="AU111" s="194" t="s">
        <v>77</v>
      </c>
      <c r="AY111" s="193" t="s">
        <v>117</v>
      </c>
      <c r="BK111" s="195">
        <f>SUM(BK112:BK126)</f>
        <v>0</v>
      </c>
    </row>
    <row r="112" s="2" customFormat="1" ht="33" customHeight="1">
      <c r="A112" s="39"/>
      <c r="B112" s="40"/>
      <c r="C112" s="198" t="s">
        <v>159</v>
      </c>
      <c r="D112" s="198" t="s">
        <v>119</v>
      </c>
      <c r="E112" s="199" t="s">
        <v>160</v>
      </c>
      <c r="F112" s="200" t="s">
        <v>161</v>
      </c>
      <c r="G112" s="201" t="s">
        <v>122</v>
      </c>
      <c r="H112" s="202">
        <v>16.931999999999999</v>
      </c>
      <c r="I112" s="203"/>
      <c r="J112" s="204">
        <f>ROUND(I112*H112,2)</f>
        <v>0</v>
      </c>
      <c r="K112" s="200" t="s">
        <v>123</v>
      </c>
      <c r="L112" s="45"/>
      <c r="M112" s="205" t="s">
        <v>19</v>
      </c>
      <c r="N112" s="206" t="s">
        <v>43</v>
      </c>
      <c r="O112" s="85"/>
      <c r="P112" s="207">
        <f>O112*H112</f>
        <v>0</v>
      </c>
      <c r="Q112" s="207">
        <v>2.5018699999999998</v>
      </c>
      <c r="R112" s="207">
        <f>Q112*H112</f>
        <v>42.361662839999994</v>
      </c>
      <c r="S112" s="207">
        <v>0</v>
      </c>
      <c r="T112" s="208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9" t="s">
        <v>124</v>
      </c>
      <c r="AT112" s="209" t="s">
        <v>119</v>
      </c>
      <c r="AU112" s="209" t="s">
        <v>79</v>
      </c>
      <c r="AY112" s="18" t="s">
        <v>117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8" t="s">
        <v>77</v>
      </c>
      <c r="BK112" s="210">
        <f>ROUND(I112*H112,2)</f>
        <v>0</v>
      </c>
      <c r="BL112" s="18" t="s">
        <v>124</v>
      </c>
      <c r="BM112" s="209" t="s">
        <v>162</v>
      </c>
    </row>
    <row r="113" s="2" customFormat="1">
      <c r="A113" s="39"/>
      <c r="B113" s="40"/>
      <c r="C113" s="41"/>
      <c r="D113" s="211" t="s">
        <v>126</v>
      </c>
      <c r="E113" s="41"/>
      <c r="F113" s="212" t="s">
        <v>163</v>
      </c>
      <c r="G113" s="41"/>
      <c r="H113" s="41"/>
      <c r="I113" s="213"/>
      <c r="J113" s="41"/>
      <c r="K113" s="41"/>
      <c r="L113" s="45"/>
      <c r="M113" s="214"/>
      <c r="N113" s="21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126</v>
      </c>
      <c r="AU113" s="18" t="s">
        <v>79</v>
      </c>
    </row>
    <row r="114" s="13" customFormat="1">
      <c r="A114" s="13"/>
      <c r="B114" s="216"/>
      <c r="C114" s="217"/>
      <c r="D114" s="218" t="s">
        <v>128</v>
      </c>
      <c r="E114" s="219" t="s">
        <v>19</v>
      </c>
      <c r="F114" s="220" t="s">
        <v>164</v>
      </c>
      <c r="G114" s="217"/>
      <c r="H114" s="221">
        <v>15.096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7" t="s">
        <v>128</v>
      </c>
      <c r="AU114" s="227" t="s">
        <v>79</v>
      </c>
      <c r="AV114" s="13" t="s">
        <v>79</v>
      </c>
      <c r="AW114" s="13" t="s">
        <v>33</v>
      </c>
      <c r="AX114" s="13" t="s">
        <v>72</v>
      </c>
      <c r="AY114" s="227" t="s">
        <v>117</v>
      </c>
    </row>
    <row r="115" s="13" customFormat="1">
      <c r="A115" s="13"/>
      <c r="B115" s="216"/>
      <c r="C115" s="217"/>
      <c r="D115" s="218" t="s">
        <v>128</v>
      </c>
      <c r="E115" s="219" t="s">
        <v>19</v>
      </c>
      <c r="F115" s="220" t="s">
        <v>165</v>
      </c>
      <c r="G115" s="217"/>
      <c r="H115" s="221">
        <v>-1.224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7" t="s">
        <v>128</v>
      </c>
      <c r="AU115" s="227" t="s">
        <v>79</v>
      </c>
      <c r="AV115" s="13" t="s">
        <v>79</v>
      </c>
      <c r="AW115" s="13" t="s">
        <v>33</v>
      </c>
      <c r="AX115" s="13" t="s">
        <v>72</v>
      </c>
      <c r="AY115" s="227" t="s">
        <v>117</v>
      </c>
    </row>
    <row r="116" s="13" customFormat="1">
      <c r="A116" s="13"/>
      <c r="B116" s="216"/>
      <c r="C116" s="217"/>
      <c r="D116" s="218" t="s">
        <v>128</v>
      </c>
      <c r="E116" s="219" t="s">
        <v>19</v>
      </c>
      <c r="F116" s="220" t="s">
        <v>166</v>
      </c>
      <c r="G116" s="217"/>
      <c r="H116" s="221">
        <v>3.0600000000000001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7" t="s">
        <v>128</v>
      </c>
      <c r="AU116" s="227" t="s">
        <v>79</v>
      </c>
      <c r="AV116" s="13" t="s">
        <v>79</v>
      </c>
      <c r="AW116" s="13" t="s">
        <v>33</v>
      </c>
      <c r="AX116" s="13" t="s">
        <v>72</v>
      </c>
      <c r="AY116" s="227" t="s">
        <v>117</v>
      </c>
    </row>
    <row r="117" s="14" customFormat="1">
      <c r="A117" s="14"/>
      <c r="B117" s="228"/>
      <c r="C117" s="229"/>
      <c r="D117" s="218" t="s">
        <v>128</v>
      </c>
      <c r="E117" s="230" t="s">
        <v>19</v>
      </c>
      <c r="F117" s="231" t="s">
        <v>135</v>
      </c>
      <c r="G117" s="229"/>
      <c r="H117" s="232">
        <v>16.931999999999999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8" t="s">
        <v>128</v>
      </c>
      <c r="AU117" s="238" t="s">
        <v>79</v>
      </c>
      <c r="AV117" s="14" t="s">
        <v>124</v>
      </c>
      <c r="AW117" s="14" t="s">
        <v>33</v>
      </c>
      <c r="AX117" s="14" t="s">
        <v>77</v>
      </c>
      <c r="AY117" s="238" t="s">
        <v>117</v>
      </c>
    </row>
    <row r="118" s="2" customFormat="1" ht="24.15" customHeight="1">
      <c r="A118" s="39"/>
      <c r="B118" s="40"/>
      <c r="C118" s="198" t="s">
        <v>167</v>
      </c>
      <c r="D118" s="198" t="s">
        <v>119</v>
      </c>
      <c r="E118" s="199" t="s">
        <v>168</v>
      </c>
      <c r="F118" s="200" t="s">
        <v>169</v>
      </c>
      <c r="G118" s="201" t="s">
        <v>170</v>
      </c>
      <c r="H118" s="202">
        <v>0.42399999999999999</v>
      </c>
      <c r="I118" s="203"/>
      <c r="J118" s="204">
        <f>ROUND(I118*H118,2)</f>
        <v>0</v>
      </c>
      <c r="K118" s="200" t="s">
        <v>139</v>
      </c>
      <c r="L118" s="45"/>
      <c r="M118" s="205" t="s">
        <v>19</v>
      </c>
      <c r="N118" s="206" t="s">
        <v>43</v>
      </c>
      <c r="O118" s="85"/>
      <c r="P118" s="207">
        <f>O118*H118</f>
        <v>0</v>
      </c>
      <c r="Q118" s="207">
        <v>1.06277</v>
      </c>
      <c r="R118" s="207">
        <f>Q118*H118</f>
        <v>0.45061447999999998</v>
      </c>
      <c r="S118" s="207">
        <v>0</v>
      </c>
      <c r="T118" s="20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9" t="s">
        <v>124</v>
      </c>
      <c r="AT118" s="209" t="s">
        <v>119</v>
      </c>
      <c r="AU118" s="209" t="s">
        <v>79</v>
      </c>
      <c r="AY118" s="18" t="s">
        <v>117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8" t="s">
        <v>77</v>
      </c>
      <c r="BK118" s="210">
        <f>ROUND(I118*H118,2)</f>
        <v>0</v>
      </c>
      <c r="BL118" s="18" t="s">
        <v>124</v>
      </c>
      <c r="BM118" s="209" t="s">
        <v>171</v>
      </c>
    </row>
    <row r="119" s="2" customFormat="1">
      <c r="A119" s="39"/>
      <c r="B119" s="40"/>
      <c r="C119" s="41"/>
      <c r="D119" s="211" t="s">
        <v>126</v>
      </c>
      <c r="E119" s="41"/>
      <c r="F119" s="212" t="s">
        <v>172</v>
      </c>
      <c r="G119" s="41"/>
      <c r="H119" s="41"/>
      <c r="I119" s="213"/>
      <c r="J119" s="41"/>
      <c r="K119" s="41"/>
      <c r="L119" s="45"/>
      <c r="M119" s="214"/>
      <c r="N119" s="215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126</v>
      </c>
      <c r="AU119" s="18" t="s">
        <v>79</v>
      </c>
    </row>
    <row r="120" s="13" customFormat="1">
      <c r="A120" s="13"/>
      <c r="B120" s="216"/>
      <c r="C120" s="217"/>
      <c r="D120" s="218" t="s">
        <v>128</v>
      </c>
      <c r="E120" s="219" t="s">
        <v>19</v>
      </c>
      <c r="F120" s="220" t="s">
        <v>173</v>
      </c>
      <c r="G120" s="217"/>
      <c r="H120" s="221">
        <v>0.42399999999999999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7" t="s">
        <v>128</v>
      </c>
      <c r="AU120" s="227" t="s">
        <v>79</v>
      </c>
      <c r="AV120" s="13" t="s">
        <v>79</v>
      </c>
      <c r="AW120" s="13" t="s">
        <v>33</v>
      </c>
      <c r="AX120" s="13" t="s">
        <v>77</v>
      </c>
      <c r="AY120" s="227" t="s">
        <v>117</v>
      </c>
    </row>
    <row r="121" s="2" customFormat="1" ht="24.15" customHeight="1">
      <c r="A121" s="39"/>
      <c r="B121" s="40"/>
      <c r="C121" s="198" t="s">
        <v>174</v>
      </c>
      <c r="D121" s="198" t="s">
        <v>119</v>
      </c>
      <c r="E121" s="199" t="s">
        <v>175</v>
      </c>
      <c r="F121" s="200" t="s">
        <v>176</v>
      </c>
      <c r="G121" s="201" t="s">
        <v>122</v>
      </c>
      <c r="H121" s="202">
        <v>2.448</v>
      </c>
      <c r="I121" s="203"/>
      <c r="J121" s="204">
        <f>ROUND(I121*H121,2)</f>
        <v>0</v>
      </c>
      <c r="K121" s="200" t="s">
        <v>139</v>
      </c>
      <c r="L121" s="45"/>
      <c r="M121" s="205" t="s">
        <v>19</v>
      </c>
      <c r="N121" s="206" t="s">
        <v>43</v>
      </c>
      <c r="O121" s="85"/>
      <c r="P121" s="207">
        <f>O121*H121</f>
        <v>0</v>
      </c>
      <c r="Q121" s="207">
        <v>2.5018699999999998</v>
      </c>
      <c r="R121" s="207">
        <f>Q121*H121</f>
        <v>6.1245777599999993</v>
      </c>
      <c r="S121" s="207">
        <v>0</v>
      </c>
      <c r="T121" s="20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9" t="s">
        <v>124</v>
      </c>
      <c r="AT121" s="209" t="s">
        <v>119</v>
      </c>
      <c r="AU121" s="209" t="s">
        <v>79</v>
      </c>
      <c r="AY121" s="18" t="s">
        <v>117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8" t="s">
        <v>77</v>
      </c>
      <c r="BK121" s="210">
        <f>ROUND(I121*H121,2)</f>
        <v>0</v>
      </c>
      <c r="BL121" s="18" t="s">
        <v>124</v>
      </c>
      <c r="BM121" s="209" t="s">
        <v>177</v>
      </c>
    </row>
    <row r="122" s="2" customFormat="1">
      <c r="A122" s="39"/>
      <c r="B122" s="40"/>
      <c r="C122" s="41"/>
      <c r="D122" s="211" t="s">
        <v>126</v>
      </c>
      <c r="E122" s="41"/>
      <c r="F122" s="212" t="s">
        <v>178</v>
      </c>
      <c r="G122" s="41"/>
      <c r="H122" s="41"/>
      <c r="I122" s="213"/>
      <c r="J122" s="41"/>
      <c r="K122" s="41"/>
      <c r="L122" s="45"/>
      <c r="M122" s="214"/>
      <c r="N122" s="215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126</v>
      </c>
      <c r="AU122" s="18" t="s">
        <v>79</v>
      </c>
    </row>
    <row r="123" s="13" customFormat="1">
      <c r="A123" s="13"/>
      <c r="B123" s="216"/>
      <c r="C123" s="217"/>
      <c r="D123" s="218" t="s">
        <v>128</v>
      </c>
      <c r="E123" s="219" t="s">
        <v>19</v>
      </c>
      <c r="F123" s="220" t="s">
        <v>179</v>
      </c>
      <c r="G123" s="217"/>
      <c r="H123" s="221">
        <v>2.448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7" t="s">
        <v>128</v>
      </c>
      <c r="AU123" s="227" t="s">
        <v>79</v>
      </c>
      <c r="AV123" s="13" t="s">
        <v>79</v>
      </c>
      <c r="AW123" s="13" t="s">
        <v>33</v>
      </c>
      <c r="AX123" s="13" t="s">
        <v>77</v>
      </c>
      <c r="AY123" s="227" t="s">
        <v>117</v>
      </c>
    </row>
    <row r="124" s="2" customFormat="1" ht="24.15" customHeight="1">
      <c r="A124" s="39"/>
      <c r="B124" s="40"/>
      <c r="C124" s="198" t="s">
        <v>180</v>
      </c>
      <c r="D124" s="198" t="s">
        <v>119</v>
      </c>
      <c r="E124" s="199" t="s">
        <v>181</v>
      </c>
      <c r="F124" s="200" t="s">
        <v>182</v>
      </c>
      <c r="G124" s="201" t="s">
        <v>122</v>
      </c>
      <c r="H124" s="202">
        <v>22.032</v>
      </c>
      <c r="I124" s="203"/>
      <c r="J124" s="204">
        <f>ROUND(I124*H124,2)</f>
        <v>0</v>
      </c>
      <c r="K124" s="200" t="s">
        <v>123</v>
      </c>
      <c r="L124" s="45"/>
      <c r="M124" s="205" t="s">
        <v>19</v>
      </c>
      <c r="N124" s="206" t="s">
        <v>43</v>
      </c>
      <c r="O124" s="85"/>
      <c r="P124" s="207">
        <f>O124*H124</f>
        <v>0</v>
      </c>
      <c r="Q124" s="207">
        <v>2.5018699999999998</v>
      </c>
      <c r="R124" s="207">
        <f>Q124*H124</f>
        <v>55.121199839999996</v>
      </c>
      <c r="S124" s="207">
        <v>0</v>
      </c>
      <c r="T124" s="20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9" t="s">
        <v>124</v>
      </c>
      <c r="AT124" s="209" t="s">
        <v>119</v>
      </c>
      <c r="AU124" s="209" t="s">
        <v>79</v>
      </c>
      <c r="AY124" s="18" t="s">
        <v>117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8" t="s">
        <v>77</v>
      </c>
      <c r="BK124" s="210">
        <f>ROUND(I124*H124,2)</f>
        <v>0</v>
      </c>
      <c r="BL124" s="18" t="s">
        <v>124</v>
      </c>
      <c r="BM124" s="209" t="s">
        <v>183</v>
      </c>
    </row>
    <row r="125" s="2" customFormat="1">
      <c r="A125" s="39"/>
      <c r="B125" s="40"/>
      <c r="C125" s="41"/>
      <c r="D125" s="211" t="s">
        <v>126</v>
      </c>
      <c r="E125" s="41"/>
      <c r="F125" s="212" t="s">
        <v>184</v>
      </c>
      <c r="G125" s="41"/>
      <c r="H125" s="41"/>
      <c r="I125" s="213"/>
      <c r="J125" s="41"/>
      <c r="K125" s="41"/>
      <c r="L125" s="45"/>
      <c r="M125" s="214"/>
      <c r="N125" s="21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126</v>
      </c>
      <c r="AU125" s="18" t="s">
        <v>79</v>
      </c>
    </row>
    <row r="126" s="13" customFormat="1">
      <c r="A126" s="13"/>
      <c r="B126" s="216"/>
      <c r="C126" s="217"/>
      <c r="D126" s="218" t="s">
        <v>128</v>
      </c>
      <c r="E126" s="219" t="s">
        <v>19</v>
      </c>
      <c r="F126" s="220" t="s">
        <v>185</v>
      </c>
      <c r="G126" s="217"/>
      <c r="H126" s="221">
        <v>22.032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7" t="s">
        <v>128</v>
      </c>
      <c r="AU126" s="227" t="s">
        <v>79</v>
      </c>
      <c r="AV126" s="13" t="s">
        <v>79</v>
      </c>
      <c r="AW126" s="13" t="s">
        <v>33</v>
      </c>
      <c r="AX126" s="13" t="s">
        <v>77</v>
      </c>
      <c r="AY126" s="227" t="s">
        <v>117</v>
      </c>
    </row>
    <row r="127" s="12" customFormat="1" ht="22.8" customHeight="1">
      <c r="A127" s="12"/>
      <c r="B127" s="182"/>
      <c r="C127" s="183"/>
      <c r="D127" s="184" t="s">
        <v>71</v>
      </c>
      <c r="E127" s="196" t="s">
        <v>136</v>
      </c>
      <c r="F127" s="196" t="s">
        <v>186</v>
      </c>
      <c r="G127" s="183"/>
      <c r="H127" s="183"/>
      <c r="I127" s="186"/>
      <c r="J127" s="197">
        <f>BK127</f>
        <v>0</v>
      </c>
      <c r="K127" s="183"/>
      <c r="L127" s="188"/>
      <c r="M127" s="189"/>
      <c r="N127" s="190"/>
      <c r="O127" s="190"/>
      <c r="P127" s="191">
        <f>SUM(P128:P140)</f>
        <v>0</v>
      </c>
      <c r="Q127" s="190"/>
      <c r="R127" s="191">
        <f>SUM(R128:R140)</f>
        <v>9.0460946999999994</v>
      </c>
      <c r="S127" s="190"/>
      <c r="T127" s="192">
        <f>SUM(T128:T140)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3" t="s">
        <v>77</v>
      </c>
      <c r="AT127" s="194" t="s">
        <v>71</v>
      </c>
      <c r="AU127" s="194" t="s">
        <v>77</v>
      </c>
      <c r="AY127" s="193" t="s">
        <v>117</v>
      </c>
      <c r="BK127" s="195">
        <f>SUM(BK128:BK140)</f>
        <v>0</v>
      </c>
    </row>
    <row r="128" s="2" customFormat="1" ht="49.05" customHeight="1">
      <c r="A128" s="39"/>
      <c r="B128" s="40"/>
      <c r="C128" s="198" t="s">
        <v>187</v>
      </c>
      <c r="D128" s="198" t="s">
        <v>119</v>
      </c>
      <c r="E128" s="199" t="s">
        <v>188</v>
      </c>
      <c r="F128" s="200" t="s">
        <v>189</v>
      </c>
      <c r="G128" s="201" t="s">
        <v>122</v>
      </c>
      <c r="H128" s="202">
        <v>1.512</v>
      </c>
      <c r="I128" s="203"/>
      <c r="J128" s="204">
        <f>ROUND(I128*H128,2)</f>
        <v>0</v>
      </c>
      <c r="K128" s="200" t="s">
        <v>123</v>
      </c>
      <c r="L128" s="45"/>
      <c r="M128" s="205" t="s">
        <v>19</v>
      </c>
      <c r="N128" s="206" t="s">
        <v>43</v>
      </c>
      <c r="O128" s="85"/>
      <c r="P128" s="207">
        <f>O128*H128</f>
        <v>0</v>
      </c>
      <c r="Q128" s="207">
        <v>1.7034</v>
      </c>
      <c r="R128" s="207">
        <f>Q128*H128</f>
        <v>2.5755408000000002</v>
      </c>
      <c r="S128" s="207">
        <v>0</v>
      </c>
      <c r="T128" s="20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9" t="s">
        <v>124</v>
      </c>
      <c r="AT128" s="209" t="s">
        <v>119</v>
      </c>
      <c r="AU128" s="209" t="s">
        <v>79</v>
      </c>
      <c r="AY128" s="18" t="s">
        <v>117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8" t="s">
        <v>77</v>
      </c>
      <c r="BK128" s="210">
        <f>ROUND(I128*H128,2)</f>
        <v>0</v>
      </c>
      <c r="BL128" s="18" t="s">
        <v>124</v>
      </c>
      <c r="BM128" s="209" t="s">
        <v>190</v>
      </c>
    </row>
    <row r="129" s="2" customFormat="1">
      <c r="A129" s="39"/>
      <c r="B129" s="40"/>
      <c r="C129" s="41"/>
      <c r="D129" s="211" t="s">
        <v>126</v>
      </c>
      <c r="E129" s="41"/>
      <c r="F129" s="212" t="s">
        <v>191</v>
      </c>
      <c r="G129" s="41"/>
      <c r="H129" s="41"/>
      <c r="I129" s="213"/>
      <c r="J129" s="41"/>
      <c r="K129" s="41"/>
      <c r="L129" s="45"/>
      <c r="M129" s="214"/>
      <c r="N129" s="215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126</v>
      </c>
      <c r="AU129" s="18" t="s">
        <v>79</v>
      </c>
    </row>
    <row r="130" s="15" customFormat="1">
      <c r="A130" s="15"/>
      <c r="B130" s="239"/>
      <c r="C130" s="240"/>
      <c r="D130" s="218" t="s">
        <v>128</v>
      </c>
      <c r="E130" s="241" t="s">
        <v>19</v>
      </c>
      <c r="F130" s="242" t="s">
        <v>192</v>
      </c>
      <c r="G130" s="240"/>
      <c r="H130" s="241" t="s">
        <v>19</v>
      </c>
      <c r="I130" s="243"/>
      <c r="J130" s="240"/>
      <c r="K130" s="240"/>
      <c r="L130" s="244"/>
      <c r="M130" s="245"/>
      <c r="N130" s="246"/>
      <c r="O130" s="246"/>
      <c r="P130" s="246"/>
      <c r="Q130" s="246"/>
      <c r="R130" s="246"/>
      <c r="S130" s="246"/>
      <c r="T130" s="24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48" t="s">
        <v>128</v>
      </c>
      <c r="AU130" s="248" t="s">
        <v>79</v>
      </c>
      <c r="AV130" s="15" t="s">
        <v>77</v>
      </c>
      <c r="AW130" s="15" t="s">
        <v>33</v>
      </c>
      <c r="AX130" s="15" t="s">
        <v>72</v>
      </c>
      <c r="AY130" s="248" t="s">
        <v>117</v>
      </c>
    </row>
    <row r="131" s="13" customFormat="1">
      <c r="A131" s="13"/>
      <c r="B131" s="216"/>
      <c r="C131" s="217"/>
      <c r="D131" s="218" t="s">
        <v>128</v>
      </c>
      <c r="E131" s="219" t="s">
        <v>19</v>
      </c>
      <c r="F131" s="220" t="s">
        <v>193</v>
      </c>
      <c r="G131" s="217"/>
      <c r="H131" s="221">
        <v>1.512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7" t="s">
        <v>128</v>
      </c>
      <c r="AU131" s="227" t="s">
        <v>79</v>
      </c>
      <c r="AV131" s="13" t="s">
        <v>79</v>
      </c>
      <c r="AW131" s="13" t="s">
        <v>33</v>
      </c>
      <c r="AX131" s="13" t="s">
        <v>77</v>
      </c>
      <c r="AY131" s="227" t="s">
        <v>117</v>
      </c>
    </row>
    <row r="132" s="2" customFormat="1" ht="37.8" customHeight="1">
      <c r="A132" s="39"/>
      <c r="B132" s="40"/>
      <c r="C132" s="198" t="s">
        <v>194</v>
      </c>
      <c r="D132" s="198" t="s">
        <v>119</v>
      </c>
      <c r="E132" s="199" t="s">
        <v>195</v>
      </c>
      <c r="F132" s="200" t="s">
        <v>196</v>
      </c>
      <c r="G132" s="201" t="s">
        <v>122</v>
      </c>
      <c r="H132" s="202">
        <v>1.512</v>
      </c>
      <c r="I132" s="203"/>
      <c r="J132" s="204">
        <f>ROUND(I132*H132,2)</f>
        <v>0</v>
      </c>
      <c r="K132" s="200" t="s">
        <v>123</v>
      </c>
      <c r="L132" s="45"/>
      <c r="M132" s="205" t="s">
        <v>19</v>
      </c>
      <c r="N132" s="206" t="s">
        <v>43</v>
      </c>
      <c r="O132" s="85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9" t="s">
        <v>124</v>
      </c>
      <c r="AT132" s="209" t="s">
        <v>119</v>
      </c>
      <c r="AU132" s="209" t="s">
        <v>79</v>
      </c>
      <c r="AY132" s="18" t="s">
        <v>117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8" t="s">
        <v>77</v>
      </c>
      <c r="BK132" s="210">
        <f>ROUND(I132*H132,2)</f>
        <v>0</v>
      </c>
      <c r="BL132" s="18" t="s">
        <v>124</v>
      </c>
      <c r="BM132" s="209" t="s">
        <v>197</v>
      </c>
    </row>
    <row r="133" s="2" customFormat="1">
      <c r="A133" s="39"/>
      <c r="B133" s="40"/>
      <c r="C133" s="41"/>
      <c r="D133" s="211" t="s">
        <v>126</v>
      </c>
      <c r="E133" s="41"/>
      <c r="F133" s="212" t="s">
        <v>198</v>
      </c>
      <c r="G133" s="41"/>
      <c r="H133" s="41"/>
      <c r="I133" s="213"/>
      <c r="J133" s="41"/>
      <c r="K133" s="41"/>
      <c r="L133" s="45"/>
      <c r="M133" s="214"/>
      <c r="N133" s="215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126</v>
      </c>
      <c r="AU133" s="18" t="s">
        <v>79</v>
      </c>
    </row>
    <row r="134" s="15" customFormat="1">
      <c r="A134" s="15"/>
      <c r="B134" s="239"/>
      <c r="C134" s="240"/>
      <c r="D134" s="218" t="s">
        <v>128</v>
      </c>
      <c r="E134" s="241" t="s">
        <v>19</v>
      </c>
      <c r="F134" s="242" t="s">
        <v>192</v>
      </c>
      <c r="G134" s="240"/>
      <c r="H134" s="241" t="s">
        <v>19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48" t="s">
        <v>128</v>
      </c>
      <c r="AU134" s="248" t="s">
        <v>79</v>
      </c>
      <c r="AV134" s="15" t="s">
        <v>77</v>
      </c>
      <c r="AW134" s="15" t="s">
        <v>33</v>
      </c>
      <c r="AX134" s="15" t="s">
        <v>72</v>
      </c>
      <c r="AY134" s="248" t="s">
        <v>117</v>
      </c>
    </row>
    <row r="135" s="13" customFormat="1">
      <c r="A135" s="13"/>
      <c r="B135" s="216"/>
      <c r="C135" s="217"/>
      <c r="D135" s="218" t="s">
        <v>128</v>
      </c>
      <c r="E135" s="219" t="s">
        <v>19</v>
      </c>
      <c r="F135" s="220" t="s">
        <v>193</v>
      </c>
      <c r="G135" s="217"/>
      <c r="H135" s="221">
        <v>1.512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7" t="s">
        <v>128</v>
      </c>
      <c r="AU135" s="227" t="s">
        <v>79</v>
      </c>
      <c r="AV135" s="13" t="s">
        <v>79</v>
      </c>
      <c r="AW135" s="13" t="s">
        <v>33</v>
      </c>
      <c r="AX135" s="13" t="s">
        <v>77</v>
      </c>
      <c r="AY135" s="227" t="s">
        <v>117</v>
      </c>
    </row>
    <row r="136" s="2" customFormat="1" ht="16.5" customHeight="1">
      <c r="A136" s="39"/>
      <c r="B136" s="40"/>
      <c r="C136" s="249" t="s">
        <v>199</v>
      </c>
      <c r="D136" s="249" t="s">
        <v>200</v>
      </c>
      <c r="E136" s="250" t="s">
        <v>201</v>
      </c>
      <c r="F136" s="251" t="s">
        <v>202</v>
      </c>
      <c r="G136" s="252" t="s">
        <v>170</v>
      </c>
      <c r="H136" s="253">
        <v>-0.95999999999999996</v>
      </c>
      <c r="I136" s="254"/>
      <c r="J136" s="255">
        <f>ROUND(I136*H136,2)</f>
        <v>0</v>
      </c>
      <c r="K136" s="251" t="s">
        <v>139</v>
      </c>
      <c r="L136" s="256"/>
      <c r="M136" s="257" t="s">
        <v>19</v>
      </c>
      <c r="N136" s="258" t="s">
        <v>43</v>
      </c>
      <c r="O136" s="85"/>
      <c r="P136" s="207">
        <f>O136*H136</f>
        <v>0</v>
      </c>
      <c r="Q136" s="207">
        <v>1</v>
      </c>
      <c r="R136" s="207">
        <f>Q136*H136</f>
        <v>-0.95999999999999996</v>
      </c>
      <c r="S136" s="207">
        <v>0</v>
      </c>
      <c r="T136" s="20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9" t="s">
        <v>167</v>
      </c>
      <c r="AT136" s="209" t="s">
        <v>200</v>
      </c>
      <c r="AU136" s="209" t="s">
        <v>79</v>
      </c>
      <c r="AY136" s="18" t="s">
        <v>117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8" t="s">
        <v>77</v>
      </c>
      <c r="BK136" s="210">
        <f>ROUND(I136*H136,2)</f>
        <v>0</v>
      </c>
      <c r="BL136" s="18" t="s">
        <v>124</v>
      </c>
      <c r="BM136" s="209" t="s">
        <v>203</v>
      </c>
    </row>
    <row r="137" s="13" customFormat="1">
      <c r="A137" s="13"/>
      <c r="B137" s="216"/>
      <c r="C137" s="217"/>
      <c r="D137" s="218" t="s">
        <v>128</v>
      </c>
      <c r="E137" s="219" t="s">
        <v>19</v>
      </c>
      <c r="F137" s="220" t="s">
        <v>204</v>
      </c>
      <c r="G137" s="217"/>
      <c r="H137" s="221">
        <v>-0.95999999999999996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7" t="s">
        <v>128</v>
      </c>
      <c r="AU137" s="227" t="s">
        <v>79</v>
      </c>
      <c r="AV137" s="13" t="s">
        <v>79</v>
      </c>
      <c r="AW137" s="13" t="s">
        <v>33</v>
      </c>
      <c r="AX137" s="13" t="s">
        <v>77</v>
      </c>
      <c r="AY137" s="227" t="s">
        <v>117</v>
      </c>
    </row>
    <row r="138" s="2" customFormat="1" ht="24.15" customHeight="1">
      <c r="A138" s="39"/>
      <c r="B138" s="40"/>
      <c r="C138" s="198" t="s">
        <v>205</v>
      </c>
      <c r="D138" s="198" t="s">
        <v>119</v>
      </c>
      <c r="E138" s="199" t="s">
        <v>206</v>
      </c>
      <c r="F138" s="200" t="s">
        <v>207</v>
      </c>
      <c r="G138" s="201" t="s">
        <v>122</v>
      </c>
      <c r="H138" s="202">
        <v>2.9700000000000002</v>
      </c>
      <c r="I138" s="203"/>
      <c r="J138" s="204">
        <f>ROUND(I138*H138,2)</f>
        <v>0</v>
      </c>
      <c r="K138" s="200" t="s">
        <v>123</v>
      </c>
      <c r="L138" s="45"/>
      <c r="M138" s="205" t="s">
        <v>19</v>
      </c>
      <c r="N138" s="206" t="s">
        <v>43</v>
      </c>
      <c r="O138" s="85"/>
      <c r="P138" s="207">
        <f>O138*H138</f>
        <v>0</v>
      </c>
      <c r="Q138" s="207">
        <v>2.5018699999999998</v>
      </c>
      <c r="R138" s="207">
        <f>Q138*H138</f>
        <v>7.4305538999999996</v>
      </c>
      <c r="S138" s="207">
        <v>0</v>
      </c>
      <c r="T138" s="20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9" t="s">
        <v>124</v>
      </c>
      <c r="AT138" s="209" t="s">
        <v>119</v>
      </c>
      <c r="AU138" s="209" t="s">
        <v>79</v>
      </c>
      <c r="AY138" s="18" t="s">
        <v>117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8" t="s">
        <v>77</v>
      </c>
      <c r="BK138" s="210">
        <f>ROUND(I138*H138,2)</f>
        <v>0</v>
      </c>
      <c r="BL138" s="18" t="s">
        <v>124</v>
      </c>
      <c r="BM138" s="209" t="s">
        <v>208</v>
      </c>
    </row>
    <row r="139" s="2" customFormat="1">
      <c r="A139" s="39"/>
      <c r="B139" s="40"/>
      <c r="C139" s="41"/>
      <c r="D139" s="211" t="s">
        <v>126</v>
      </c>
      <c r="E139" s="41"/>
      <c r="F139" s="212" t="s">
        <v>209</v>
      </c>
      <c r="G139" s="41"/>
      <c r="H139" s="41"/>
      <c r="I139" s="213"/>
      <c r="J139" s="41"/>
      <c r="K139" s="41"/>
      <c r="L139" s="45"/>
      <c r="M139" s="214"/>
      <c r="N139" s="215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126</v>
      </c>
      <c r="AU139" s="18" t="s">
        <v>79</v>
      </c>
    </row>
    <row r="140" s="13" customFormat="1">
      <c r="A140" s="13"/>
      <c r="B140" s="216"/>
      <c r="C140" s="217"/>
      <c r="D140" s="218" t="s">
        <v>128</v>
      </c>
      <c r="E140" s="219" t="s">
        <v>19</v>
      </c>
      <c r="F140" s="220" t="s">
        <v>210</v>
      </c>
      <c r="G140" s="217"/>
      <c r="H140" s="221">
        <v>2.9700000000000002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7" t="s">
        <v>128</v>
      </c>
      <c r="AU140" s="227" t="s">
        <v>79</v>
      </c>
      <c r="AV140" s="13" t="s">
        <v>79</v>
      </c>
      <c r="AW140" s="13" t="s">
        <v>33</v>
      </c>
      <c r="AX140" s="13" t="s">
        <v>77</v>
      </c>
      <c r="AY140" s="227" t="s">
        <v>117</v>
      </c>
    </row>
    <row r="141" s="12" customFormat="1" ht="22.8" customHeight="1">
      <c r="A141" s="12"/>
      <c r="B141" s="182"/>
      <c r="C141" s="183"/>
      <c r="D141" s="184" t="s">
        <v>71</v>
      </c>
      <c r="E141" s="196" t="s">
        <v>124</v>
      </c>
      <c r="F141" s="196" t="s">
        <v>211</v>
      </c>
      <c r="G141" s="183"/>
      <c r="H141" s="183"/>
      <c r="I141" s="186"/>
      <c r="J141" s="197">
        <f>BK141</f>
        <v>0</v>
      </c>
      <c r="K141" s="183"/>
      <c r="L141" s="188"/>
      <c r="M141" s="189"/>
      <c r="N141" s="190"/>
      <c r="O141" s="190"/>
      <c r="P141" s="191">
        <f>SUM(P142:P156)</f>
        <v>0</v>
      </c>
      <c r="Q141" s="190"/>
      <c r="R141" s="191">
        <f>SUM(R142:R156)</f>
        <v>88.533156240000011</v>
      </c>
      <c r="S141" s="190"/>
      <c r="T141" s="192">
        <f>SUM(T142:T156)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3" t="s">
        <v>77</v>
      </c>
      <c r="AT141" s="194" t="s">
        <v>71</v>
      </c>
      <c r="AU141" s="194" t="s">
        <v>77</v>
      </c>
      <c r="AY141" s="193" t="s">
        <v>117</v>
      </c>
      <c r="BK141" s="195">
        <f>SUM(BK142:BK156)</f>
        <v>0</v>
      </c>
    </row>
    <row r="142" s="2" customFormat="1" ht="49.05" customHeight="1">
      <c r="A142" s="39"/>
      <c r="B142" s="40"/>
      <c r="C142" s="198" t="s">
        <v>8</v>
      </c>
      <c r="D142" s="198" t="s">
        <v>119</v>
      </c>
      <c r="E142" s="199" t="s">
        <v>212</v>
      </c>
      <c r="F142" s="200" t="s">
        <v>213</v>
      </c>
      <c r="G142" s="201" t="s">
        <v>122</v>
      </c>
      <c r="H142" s="202">
        <v>6.3360000000000003</v>
      </c>
      <c r="I142" s="203"/>
      <c r="J142" s="204">
        <f>ROUND(I142*H142,2)</f>
        <v>0</v>
      </c>
      <c r="K142" s="200" t="s">
        <v>123</v>
      </c>
      <c r="L142" s="45"/>
      <c r="M142" s="205" t="s">
        <v>19</v>
      </c>
      <c r="N142" s="206" t="s">
        <v>43</v>
      </c>
      <c r="O142" s="85"/>
      <c r="P142" s="207">
        <f>O142*H142</f>
        <v>0</v>
      </c>
      <c r="Q142" s="207">
        <v>2.40978</v>
      </c>
      <c r="R142" s="207">
        <f>Q142*H142</f>
        <v>15.268366080000002</v>
      </c>
      <c r="S142" s="207">
        <v>0</v>
      </c>
      <c r="T142" s="20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9" t="s">
        <v>124</v>
      </c>
      <c r="AT142" s="209" t="s">
        <v>119</v>
      </c>
      <c r="AU142" s="209" t="s">
        <v>79</v>
      </c>
      <c r="AY142" s="18" t="s">
        <v>117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8" t="s">
        <v>77</v>
      </c>
      <c r="BK142" s="210">
        <f>ROUND(I142*H142,2)</f>
        <v>0</v>
      </c>
      <c r="BL142" s="18" t="s">
        <v>124</v>
      </c>
      <c r="BM142" s="209" t="s">
        <v>214</v>
      </c>
    </row>
    <row r="143" s="2" customFormat="1">
      <c r="A143" s="39"/>
      <c r="B143" s="40"/>
      <c r="C143" s="41"/>
      <c r="D143" s="211" t="s">
        <v>126</v>
      </c>
      <c r="E143" s="41"/>
      <c r="F143" s="212" t="s">
        <v>215</v>
      </c>
      <c r="G143" s="41"/>
      <c r="H143" s="41"/>
      <c r="I143" s="213"/>
      <c r="J143" s="41"/>
      <c r="K143" s="41"/>
      <c r="L143" s="45"/>
      <c r="M143" s="214"/>
      <c r="N143" s="21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126</v>
      </c>
      <c r="AU143" s="18" t="s">
        <v>79</v>
      </c>
    </row>
    <row r="144" s="13" customFormat="1">
      <c r="A144" s="13"/>
      <c r="B144" s="216"/>
      <c r="C144" s="217"/>
      <c r="D144" s="218" t="s">
        <v>128</v>
      </c>
      <c r="E144" s="219" t="s">
        <v>19</v>
      </c>
      <c r="F144" s="220" t="s">
        <v>216</v>
      </c>
      <c r="G144" s="217"/>
      <c r="H144" s="221">
        <v>6.7199999999999998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7" t="s">
        <v>128</v>
      </c>
      <c r="AU144" s="227" t="s">
        <v>79</v>
      </c>
      <c r="AV144" s="13" t="s">
        <v>79</v>
      </c>
      <c r="AW144" s="13" t="s">
        <v>33</v>
      </c>
      <c r="AX144" s="13" t="s">
        <v>72</v>
      </c>
      <c r="AY144" s="227" t="s">
        <v>117</v>
      </c>
    </row>
    <row r="145" s="13" customFormat="1">
      <c r="A145" s="13"/>
      <c r="B145" s="216"/>
      <c r="C145" s="217"/>
      <c r="D145" s="218" t="s">
        <v>128</v>
      </c>
      <c r="E145" s="219" t="s">
        <v>19</v>
      </c>
      <c r="F145" s="220" t="s">
        <v>217</v>
      </c>
      <c r="G145" s="217"/>
      <c r="H145" s="221">
        <v>-0.38400000000000001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7" t="s">
        <v>128</v>
      </c>
      <c r="AU145" s="227" t="s">
        <v>79</v>
      </c>
      <c r="AV145" s="13" t="s">
        <v>79</v>
      </c>
      <c r="AW145" s="13" t="s">
        <v>33</v>
      </c>
      <c r="AX145" s="13" t="s">
        <v>72</v>
      </c>
      <c r="AY145" s="227" t="s">
        <v>117</v>
      </c>
    </row>
    <row r="146" s="14" customFormat="1">
      <c r="A146" s="14"/>
      <c r="B146" s="228"/>
      <c r="C146" s="229"/>
      <c r="D146" s="218" t="s">
        <v>128</v>
      </c>
      <c r="E146" s="230" t="s">
        <v>19</v>
      </c>
      <c r="F146" s="231" t="s">
        <v>135</v>
      </c>
      <c r="G146" s="229"/>
      <c r="H146" s="232">
        <v>6.3360000000000003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8" t="s">
        <v>128</v>
      </c>
      <c r="AU146" s="238" t="s">
        <v>79</v>
      </c>
      <c r="AV146" s="14" t="s">
        <v>124</v>
      </c>
      <c r="AW146" s="14" t="s">
        <v>33</v>
      </c>
      <c r="AX146" s="14" t="s">
        <v>77</v>
      </c>
      <c r="AY146" s="238" t="s">
        <v>117</v>
      </c>
    </row>
    <row r="147" s="2" customFormat="1" ht="44.25" customHeight="1">
      <c r="A147" s="39"/>
      <c r="B147" s="40"/>
      <c r="C147" s="198" t="s">
        <v>218</v>
      </c>
      <c r="D147" s="198" t="s">
        <v>119</v>
      </c>
      <c r="E147" s="199" t="s">
        <v>219</v>
      </c>
      <c r="F147" s="200" t="s">
        <v>220</v>
      </c>
      <c r="G147" s="201" t="s">
        <v>221</v>
      </c>
      <c r="H147" s="202">
        <v>75.480000000000004</v>
      </c>
      <c r="I147" s="203"/>
      <c r="J147" s="204">
        <f>ROUND(I147*H147,2)</f>
        <v>0</v>
      </c>
      <c r="K147" s="200" t="s">
        <v>123</v>
      </c>
      <c r="L147" s="45"/>
      <c r="M147" s="205" t="s">
        <v>19</v>
      </c>
      <c r="N147" s="206" t="s">
        <v>43</v>
      </c>
      <c r="O147" s="85"/>
      <c r="P147" s="207">
        <f>O147*H147</f>
        <v>0</v>
      </c>
      <c r="Q147" s="207">
        <v>0.82326999999999995</v>
      </c>
      <c r="R147" s="207">
        <f>Q147*H147</f>
        <v>62.140419600000001</v>
      </c>
      <c r="S147" s="207">
        <v>0</v>
      </c>
      <c r="T147" s="20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9" t="s">
        <v>124</v>
      </c>
      <c r="AT147" s="209" t="s">
        <v>119</v>
      </c>
      <c r="AU147" s="209" t="s">
        <v>79</v>
      </c>
      <c r="AY147" s="18" t="s">
        <v>117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8" t="s">
        <v>77</v>
      </c>
      <c r="BK147" s="210">
        <f>ROUND(I147*H147,2)</f>
        <v>0</v>
      </c>
      <c r="BL147" s="18" t="s">
        <v>124</v>
      </c>
      <c r="BM147" s="209" t="s">
        <v>222</v>
      </c>
    </row>
    <row r="148" s="2" customFormat="1">
      <c r="A148" s="39"/>
      <c r="B148" s="40"/>
      <c r="C148" s="41"/>
      <c r="D148" s="211" t="s">
        <v>126</v>
      </c>
      <c r="E148" s="41"/>
      <c r="F148" s="212" t="s">
        <v>223</v>
      </c>
      <c r="G148" s="41"/>
      <c r="H148" s="41"/>
      <c r="I148" s="213"/>
      <c r="J148" s="41"/>
      <c r="K148" s="41"/>
      <c r="L148" s="45"/>
      <c r="M148" s="214"/>
      <c r="N148" s="215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126</v>
      </c>
      <c r="AU148" s="18" t="s">
        <v>79</v>
      </c>
    </row>
    <row r="149" s="13" customFormat="1">
      <c r="A149" s="13"/>
      <c r="B149" s="216"/>
      <c r="C149" s="217"/>
      <c r="D149" s="218" t="s">
        <v>128</v>
      </c>
      <c r="E149" s="219" t="s">
        <v>19</v>
      </c>
      <c r="F149" s="220" t="s">
        <v>224</v>
      </c>
      <c r="G149" s="217"/>
      <c r="H149" s="221">
        <v>91.799999999999997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7" t="s">
        <v>128</v>
      </c>
      <c r="AU149" s="227" t="s">
        <v>79</v>
      </c>
      <c r="AV149" s="13" t="s">
        <v>79</v>
      </c>
      <c r="AW149" s="13" t="s">
        <v>33</v>
      </c>
      <c r="AX149" s="13" t="s">
        <v>72</v>
      </c>
      <c r="AY149" s="227" t="s">
        <v>117</v>
      </c>
    </row>
    <row r="150" s="13" customFormat="1">
      <c r="A150" s="13"/>
      <c r="B150" s="216"/>
      <c r="C150" s="217"/>
      <c r="D150" s="218" t="s">
        <v>128</v>
      </c>
      <c r="E150" s="219" t="s">
        <v>19</v>
      </c>
      <c r="F150" s="220" t="s">
        <v>225</v>
      </c>
      <c r="G150" s="217"/>
      <c r="H150" s="221">
        <v>-16.32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7" t="s">
        <v>128</v>
      </c>
      <c r="AU150" s="227" t="s">
        <v>79</v>
      </c>
      <c r="AV150" s="13" t="s">
        <v>79</v>
      </c>
      <c r="AW150" s="13" t="s">
        <v>33</v>
      </c>
      <c r="AX150" s="13" t="s">
        <v>72</v>
      </c>
      <c r="AY150" s="227" t="s">
        <v>117</v>
      </c>
    </row>
    <row r="151" s="14" customFormat="1">
      <c r="A151" s="14"/>
      <c r="B151" s="228"/>
      <c r="C151" s="229"/>
      <c r="D151" s="218" t="s">
        <v>128</v>
      </c>
      <c r="E151" s="230" t="s">
        <v>19</v>
      </c>
      <c r="F151" s="231" t="s">
        <v>135</v>
      </c>
      <c r="G151" s="229"/>
      <c r="H151" s="232">
        <v>75.47999999999999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8" t="s">
        <v>128</v>
      </c>
      <c r="AU151" s="238" t="s">
        <v>79</v>
      </c>
      <c r="AV151" s="14" t="s">
        <v>124</v>
      </c>
      <c r="AW151" s="14" t="s">
        <v>33</v>
      </c>
      <c r="AX151" s="14" t="s">
        <v>77</v>
      </c>
      <c r="AY151" s="238" t="s">
        <v>117</v>
      </c>
    </row>
    <row r="152" s="2" customFormat="1" ht="44.25" customHeight="1">
      <c r="A152" s="39"/>
      <c r="B152" s="40"/>
      <c r="C152" s="198" t="s">
        <v>226</v>
      </c>
      <c r="D152" s="198" t="s">
        <v>119</v>
      </c>
      <c r="E152" s="199" t="s">
        <v>227</v>
      </c>
      <c r="F152" s="200" t="s">
        <v>228</v>
      </c>
      <c r="G152" s="201" t="s">
        <v>221</v>
      </c>
      <c r="H152" s="202">
        <v>17.120000000000001</v>
      </c>
      <c r="I152" s="203"/>
      <c r="J152" s="204">
        <f>ROUND(I152*H152,2)</f>
        <v>0</v>
      </c>
      <c r="K152" s="200" t="s">
        <v>123</v>
      </c>
      <c r="L152" s="45"/>
      <c r="M152" s="205" t="s">
        <v>19</v>
      </c>
      <c r="N152" s="206" t="s">
        <v>43</v>
      </c>
      <c r="O152" s="85"/>
      <c r="P152" s="207">
        <f>O152*H152</f>
        <v>0</v>
      </c>
      <c r="Q152" s="207">
        <v>0.64978800000000003</v>
      </c>
      <c r="R152" s="207">
        <f>Q152*H152</f>
        <v>11.124370560000001</v>
      </c>
      <c r="S152" s="207">
        <v>0</v>
      </c>
      <c r="T152" s="20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9" t="s">
        <v>124</v>
      </c>
      <c r="AT152" s="209" t="s">
        <v>119</v>
      </c>
      <c r="AU152" s="209" t="s">
        <v>79</v>
      </c>
      <c r="AY152" s="18" t="s">
        <v>117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8" t="s">
        <v>77</v>
      </c>
      <c r="BK152" s="210">
        <f>ROUND(I152*H152,2)</f>
        <v>0</v>
      </c>
      <c r="BL152" s="18" t="s">
        <v>124</v>
      </c>
      <c r="BM152" s="209" t="s">
        <v>229</v>
      </c>
    </row>
    <row r="153" s="2" customFormat="1">
      <c r="A153" s="39"/>
      <c r="B153" s="40"/>
      <c r="C153" s="41"/>
      <c r="D153" s="211" t="s">
        <v>126</v>
      </c>
      <c r="E153" s="41"/>
      <c r="F153" s="212" t="s">
        <v>230</v>
      </c>
      <c r="G153" s="41"/>
      <c r="H153" s="41"/>
      <c r="I153" s="213"/>
      <c r="J153" s="41"/>
      <c r="K153" s="41"/>
      <c r="L153" s="45"/>
      <c r="M153" s="214"/>
      <c r="N153" s="215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126</v>
      </c>
      <c r="AU153" s="18" t="s">
        <v>79</v>
      </c>
    </row>
    <row r="154" s="13" customFormat="1">
      <c r="A154" s="13"/>
      <c r="B154" s="216"/>
      <c r="C154" s="217"/>
      <c r="D154" s="218" t="s">
        <v>128</v>
      </c>
      <c r="E154" s="219" t="s">
        <v>19</v>
      </c>
      <c r="F154" s="220" t="s">
        <v>231</v>
      </c>
      <c r="G154" s="217"/>
      <c r="H154" s="221">
        <v>6.1200000000000001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7" t="s">
        <v>128</v>
      </c>
      <c r="AU154" s="227" t="s">
        <v>79</v>
      </c>
      <c r="AV154" s="13" t="s">
        <v>79</v>
      </c>
      <c r="AW154" s="13" t="s">
        <v>33</v>
      </c>
      <c r="AX154" s="13" t="s">
        <v>72</v>
      </c>
      <c r="AY154" s="227" t="s">
        <v>117</v>
      </c>
    </row>
    <row r="155" s="13" customFormat="1">
      <c r="A155" s="13"/>
      <c r="B155" s="216"/>
      <c r="C155" s="217"/>
      <c r="D155" s="218" t="s">
        <v>128</v>
      </c>
      <c r="E155" s="219" t="s">
        <v>19</v>
      </c>
      <c r="F155" s="220" t="s">
        <v>232</v>
      </c>
      <c r="G155" s="217"/>
      <c r="H155" s="221">
        <v>11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7" t="s">
        <v>128</v>
      </c>
      <c r="AU155" s="227" t="s">
        <v>79</v>
      </c>
      <c r="AV155" s="13" t="s">
        <v>79</v>
      </c>
      <c r="AW155" s="13" t="s">
        <v>33</v>
      </c>
      <c r="AX155" s="13" t="s">
        <v>72</v>
      </c>
      <c r="AY155" s="227" t="s">
        <v>117</v>
      </c>
    </row>
    <row r="156" s="14" customFormat="1">
      <c r="A156" s="14"/>
      <c r="B156" s="228"/>
      <c r="C156" s="229"/>
      <c r="D156" s="218" t="s">
        <v>128</v>
      </c>
      <c r="E156" s="230" t="s">
        <v>19</v>
      </c>
      <c r="F156" s="231" t="s">
        <v>135</v>
      </c>
      <c r="G156" s="229"/>
      <c r="H156" s="232">
        <v>17.120000000000001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8" t="s">
        <v>128</v>
      </c>
      <c r="AU156" s="238" t="s">
        <v>79</v>
      </c>
      <c r="AV156" s="14" t="s">
        <v>124</v>
      </c>
      <c r="AW156" s="14" t="s">
        <v>33</v>
      </c>
      <c r="AX156" s="14" t="s">
        <v>77</v>
      </c>
      <c r="AY156" s="238" t="s">
        <v>117</v>
      </c>
    </row>
    <row r="157" s="12" customFormat="1" ht="22.8" customHeight="1">
      <c r="A157" s="12"/>
      <c r="B157" s="182"/>
      <c r="C157" s="183"/>
      <c r="D157" s="184" t="s">
        <v>71</v>
      </c>
      <c r="E157" s="196" t="s">
        <v>153</v>
      </c>
      <c r="F157" s="196" t="s">
        <v>233</v>
      </c>
      <c r="G157" s="183"/>
      <c r="H157" s="183"/>
      <c r="I157" s="186"/>
      <c r="J157" s="197">
        <f>BK157</f>
        <v>0</v>
      </c>
      <c r="K157" s="183"/>
      <c r="L157" s="188"/>
      <c r="M157" s="189"/>
      <c r="N157" s="190"/>
      <c r="O157" s="190"/>
      <c r="P157" s="191">
        <f>SUM(P158:P169)</f>
        <v>0</v>
      </c>
      <c r="Q157" s="190"/>
      <c r="R157" s="191">
        <f>SUM(R158:R169)</f>
        <v>1.4628960000000002</v>
      </c>
      <c r="S157" s="190"/>
      <c r="T157" s="192">
        <f>SUM(T158:T169)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3" t="s">
        <v>77</v>
      </c>
      <c r="AT157" s="194" t="s">
        <v>71</v>
      </c>
      <c r="AU157" s="194" t="s">
        <v>77</v>
      </c>
      <c r="AY157" s="193" t="s">
        <v>117</v>
      </c>
      <c r="BK157" s="195">
        <f>SUM(BK158:BK169)</f>
        <v>0</v>
      </c>
    </row>
    <row r="158" s="2" customFormat="1" ht="16.5" customHeight="1">
      <c r="A158" s="39"/>
      <c r="B158" s="40"/>
      <c r="C158" s="198" t="s">
        <v>234</v>
      </c>
      <c r="D158" s="198" t="s">
        <v>119</v>
      </c>
      <c r="E158" s="199" t="s">
        <v>235</v>
      </c>
      <c r="F158" s="200" t="s">
        <v>236</v>
      </c>
      <c r="G158" s="201" t="s">
        <v>221</v>
      </c>
      <c r="H158" s="202">
        <v>8.4000000000000004</v>
      </c>
      <c r="I158" s="203"/>
      <c r="J158" s="204">
        <f>ROUND(I158*H158,2)</f>
        <v>0</v>
      </c>
      <c r="K158" s="200" t="s">
        <v>123</v>
      </c>
      <c r="L158" s="45"/>
      <c r="M158" s="205" t="s">
        <v>19</v>
      </c>
      <c r="N158" s="206" t="s">
        <v>43</v>
      </c>
      <c r="O158" s="85"/>
      <c r="P158" s="207">
        <f>O158*H158</f>
        <v>0</v>
      </c>
      <c r="Q158" s="207">
        <v>0</v>
      </c>
      <c r="R158" s="207">
        <f>Q158*H158</f>
        <v>0</v>
      </c>
      <c r="S158" s="207">
        <v>0</v>
      </c>
      <c r="T158" s="20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09" t="s">
        <v>124</v>
      </c>
      <c r="AT158" s="209" t="s">
        <v>119</v>
      </c>
      <c r="AU158" s="209" t="s">
        <v>79</v>
      </c>
      <c r="AY158" s="18" t="s">
        <v>117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8" t="s">
        <v>77</v>
      </c>
      <c r="BK158" s="210">
        <f>ROUND(I158*H158,2)</f>
        <v>0</v>
      </c>
      <c r="BL158" s="18" t="s">
        <v>124</v>
      </c>
      <c r="BM158" s="209" t="s">
        <v>237</v>
      </c>
    </row>
    <row r="159" s="2" customFormat="1">
      <c r="A159" s="39"/>
      <c r="B159" s="40"/>
      <c r="C159" s="41"/>
      <c r="D159" s="211" t="s">
        <v>126</v>
      </c>
      <c r="E159" s="41"/>
      <c r="F159" s="212" t="s">
        <v>238</v>
      </c>
      <c r="G159" s="41"/>
      <c r="H159" s="41"/>
      <c r="I159" s="213"/>
      <c r="J159" s="41"/>
      <c r="K159" s="41"/>
      <c r="L159" s="45"/>
      <c r="M159" s="214"/>
      <c r="N159" s="215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126</v>
      </c>
      <c r="AU159" s="18" t="s">
        <v>79</v>
      </c>
    </row>
    <row r="160" s="13" customFormat="1">
      <c r="A160" s="13"/>
      <c r="B160" s="216"/>
      <c r="C160" s="217"/>
      <c r="D160" s="218" t="s">
        <v>128</v>
      </c>
      <c r="E160" s="219" t="s">
        <v>19</v>
      </c>
      <c r="F160" s="220" t="s">
        <v>239</v>
      </c>
      <c r="G160" s="217"/>
      <c r="H160" s="221">
        <v>8.4000000000000004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7" t="s">
        <v>128</v>
      </c>
      <c r="AU160" s="227" t="s">
        <v>79</v>
      </c>
      <c r="AV160" s="13" t="s">
        <v>79</v>
      </c>
      <c r="AW160" s="13" t="s">
        <v>33</v>
      </c>
      <c r="AX160" s="13" t="s">
        <v>77</v>
      </c>
      <c r="AY160" s="227" t="s">
        <v>117</v>
      </c>
    </row>
    <row r="161" s="2" customFormat="1" ht="33" customHeight="1">
      <c r="A161" s="39"/>
      <c r="B161" s="40"/>
      <c r="C161" s="198" t="s">
        <v>240</v>
      </c>
      <c r="D161" s="198" t="s">
        <v>119</v>
      </c>
      <c r="E161" s="199" t="s">
        <v>241</v>
      </c>
      <c r="F161" s="200" t="s">
        <v>242</v>
      </c>
      <c r="G161" s="201" t="s">
        <v>221</v>
      </c>
      <c r="H161" s="202">
        <v>8.4000000000000004</v>
      </c>
      <c r="I161" s="203"/>
      <c r="J161" s="204">
        <f>ROUND(I161*H161,2)</f>
        <v>0</v>
      </c>
      <c r="K161" s="200" t="s">
        <v>123</v>
      </c>
      <c r="L161" s="45"/>
      <c r="M161" s="205" t="s">
        <v>19</v>
      </c>
      <c r="N161" s="206" t="s">
        <v>43</v>
      </c>
      <c r="O161" s="85"/>
      <c r="P161" s="207">
        <f>O161*H161</f>
        <v>0</v>
      </c>
      <c r="Q161" s="207">
        <v>0.074260000000000007</v>
      </c>
      <c r="R161" s="207">
        <f>Q161*H161</f>
        <v>0.62378400000000012</v>
      </c>
      <c r="S161" s="207">
        <v>0</v>
      </c>
      <c r="T161" s="20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9" t="s">
        <v>124</v>
      </c>
      <c r="AT161" s="209" t="s">
        <v>119</v>
      </c>
      <c r="AU161" s="209" t="s">
        <v>79</v>
      </c>
      <c r="AY161" s="18" t="s">
        <v>117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8" t="s">
        <v>77</v>
      </c>
      <c r="BK161" s="210">
        <f>ROUND(I161*H161,2)</f>
        <v>0</v>
      </c>
      <c r="BL161" s="18" t="s">
        <v>124</v>
      </c>
      <c r="BM161" s="209" t="s">
        <v>243</v>
      </c>
    </row>
    <row r="162" s="2" customFormat="1">
      <c r="A162" s="39"/>
      <c r="B162" s="40"/>
      <c r="C162" s="41"/>
      <c r="D162" s="211" t="s">
        <v>126</v>
      </c>
      <c r="E162" s="41"/>
      <c r="F162" s="212" t="s">
        <v>244</v>
      </c>
      <c r="G162" s="41"/>
      <c r="H162" s="41"/>
      <c r="I162" s="213"/>
      <c r="J162" s="41"/>
      <c r="K162" s="41"/>
      <c r="L162" s="45"/>
      <c r="M162" s="214"/>
      <c r="N162" s="215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126</v>
      </c>
      <c r="AU162" s="18" t="s">
        <v>79</v>
      </c>
    </row>
    <row r="163" s="13" customFormat="1">
      <c r="A163" s="13"/>
      <c r="B163" s="216"/>
      <c r="C163" s="217"/>
      <c r="D163" s="218" t="s">
        <v>128</v>
      </c>
      <c r="E163" s="219" t="s">
        <v>19</v>
      </c>
      <c r="F163" s="220" t="s">
        <v>239</v>
      </c>
      <c r="G163" s="217"/>
      <c r="H163" s="221">
        <v>8.4000000000000004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7" t="s">
        <v>128</v>
      </c>
      <c r="AU163" s="227" t="s">
        <v>79</v>
      </c>
      <c r="AV163" s="13" t="s">
        <v>79</v>
      </c>
      <c r="AW163" s="13" t="s">
        <v>33</v>
      </c>
      <c r="AX163" s="13" t="s">
        <v>77</v>
      </c>
      <c r="AY163" s="227" t="s">
        <v>117</v>
      </c>
    </row>
    <row r="164" s="2" customFormat="1" ht="33" customHeight="1">
      <c r="A164" s="39"/>
      <c r="B164" s="40"/>
      <c r="C164" s="198" t="s">
        <v>245</v>
      </c>
      <c r="D164" s="198" t="s">
        <v>119</v>
      </c>
      <c r="E164" s="199" t="s">
        <v>246</v>
      </c>
      <c r="F164" s="200" t="s">
        <v>247</v>
      </c>
      <c r="G164" s="201" t="s">
        <v>221</v>
      </c>
      <c r="H164" s="202">
        <v>8.4000000000000004</v>
      </c>
      <c r="I164" s="203"/>
      <c r="J164" s="204">
        <f>ROUND(I164*H164,2)</f>
        <v>0</v>
      </c>
      <c r="K164" s="200" t="s">
        <v>123</v>
      </c>
      <c r="L164" s="45"/>
      <c r="M164" s="205" t="s">
        <v>19</v>
      </c>
      <c r="N164" s="206" t="s">
        <v>43</v>
      </c>
      <c r="O164" s="85"/>
      <c r="P164" s="207">
        <f>O164*H164</f>
        <v>0</v>
      </c>
      <c r="Q164" s="207">
        <v>0.098680000000000004</v>
      </c>
      <c r="R164" s="207">
        <f>Q164*H164</f>
        <v>0.82891200000000009</v>
      </c>
      <c r="S164" s="207">
        <v>0</v>
      </c>
      <c r="T164" s="20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09" t="s">
        <v>124</v>
      </c>
      <c r="AT164" s="209" t="s">
        <v>119</v>
      </c>
      <c r="AU164" s="209" t="s">
        <v>79</v>
      </c>
      <c r="AY164" s="18" t="s">
        <v>117</v>
      </c>
      <c r="BE164" s="210">
        <f>IF(N164="základní",J164,0)</f>
        <v>0</v>
      </c>
      <c r="BF164" s="210">
        <f>IF(N164="snížená",J164,0)</f>
        <v>0</v>
      </c>
      <c r="BG164" s="210">
        <f>IF(N164="zákl. přenesená",J164,0)</f>
        <v>0</v>
      </c>
      <c r="BH164" s="210">
        <f>IF(N164="sníž. přenesená",J164,0)</f>
        <v>0</v>
      </c>
      <c r="BI164" s="210">
        <f>IF(N164="nulová",J164,0)</f>
        <v>0</v>
      </c>
      <c r="BJ164" s="18" t="s">
        <v>77</v>
      </c>
      <c r="BK164" s="210">
        <f>ROUND(I164*H164,2)</f>
        <v>0</v>
      </c>
      <c r="BL164" s="18" t="s">
        <v>124</v>
      </c>
      <c r="BM164" s="209" t="s">
        <v>248</v>
      </c>
    </row>
    <row r="165" s="2" customFormat="1">
      <c r="A165" s="39"/>
      <c r="B165" s="40"/>
      <c r="C165" s="41"/>
      <c r="D165" s="211" t="s">
        <v>126</v>
      </c>
      <c r="E165" s="41"/>
      <c r="F165" s="212" t="s">
        <v>249</v>
      </c>
      <c r="G165" s="41"/>
      <c r="H165" s="41"/>
      <c r="I165" s="213"/>
      <c r="J165" s="41"/>
      <c r="K165" s="41"/>
      <c r="L165" s="45"/>
      <c r="M165" s="214"/>
      <c r="N165" s="215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126</v>
      </c>
      <c r="AU165" s="18" t="s">
        <v>79</v>
      </c>
    </row>
    <row r="166" s="13" customFormat="1">
      <c r="A166" s="13"/>
      <c r="B166" s="216"/>
      <c r="C166" s="217"/>
      <c r="D166" s="218" t="s">
        <v>128</v>
      </c>
      <c r="E166" s="219" t="s">
        <v>19</v>
      </c>
      <c r="F166" s="220" t="s">
        <v>250</v>
      </c>
      <c r="G166" s="217"/>
      <c r="H166" s="221">
        <v>8.4000000000000004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7" t="s">
        <v>128</v>
      </c>
      <c r="AU166" s="227" t="s">
        <v>79</v>
      </c>
      <c r="AV166" s="13" t="s">
        <v>79</v>
      </c>
      <c r="AW166" s="13" t="s">
        <v>33</v>
      </c>
      <c r="AX166" s="13" t="s">
        <v>77</v>
      </c>
      <c r="AY166" s="227" t="s">
        <v>117</v>
      </c>
    </row>
    <row r="167" s="2" customFormat="1" ht="33" customHeight="1">
      <c r="A167" s="39"/>
      <c r="B167" s="40"/>
      <c r="C167" s="198" t="s">
        <v>7</v>
      </c>
      <c r="D167" s="198" t="s">
        <v>119</v>
      </c>
      <c r="E167" s="199" t="s">
        <v>251</v>
      </c>
      <c r="F167" s="200" t="s">
        <v>252</v>
      </c>
      <c r="G167" s="201" t="s">
        <v>253</v>
      </c>
      <c r="H167" s="202">
        <v>20.399999999999999</v>
      </c>
      <c r="I167" s="203"/>
      <c r="J167" s="204">
        <f>ROUND(I167*H167,2)</f>
        <v>0</v>
      </c>
      <c r="K167" s="200" t="s">
        <v>139</v>
      </c>
      <c r="L167" s="45"/>
      <c r="M167" s="205" t="s">
        <v>19</v>
      </c>
      <c r="N167" s="206" t="s">
        <v>43</v>
      </c>
      <c r="O167" s="85"/>
      <c r="P167" s="207">
        <f>O167*H167</f>
        <v>0</v>
      </c>
      <c r="Q167" s="207">
        <v>0.00050000000000000001</v>
      </c>
      <c r="R167" s="207">
        <f>Q167*H167</f>
        <v>0.010199999999999999</v>
      </c>
      <c r="S167" s="207">
        <v>0</v>
      </c>
      <c r="T167" s="20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09" t="s">
        <v>124</v>
      </c>
      <c r="AT167" s="209" t="s">
        <v>119</v>
      </c>
      <c r="AU167" s="209" t="s">
        <v>79</v>
      </c>
      <c r="AY167" s="18" t="s">
        <v>117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8" t="s">
        <v>77</v>
      </c>
      <c r="BK167" s="210">
        <f>ROUND(I167*H167,2)</f>
        <v>0</v>
      </c>
      <c r="BL167" s="18" t="s">
        <v>124</v>
      </c>
      <c r="BM167" s="209" t="s">
        <v>254</v>
      </c>
    </row>
    <row r="168" s="2" customFormat="1">
      <c r="A168" s="39"/>
      <c r="B168" s="40"/>
      <c r="C168" s="41"/>
      <c r="D168" s="211" t="s">
        <v>126</v>
      </c>
      <c r="E168" s="41"/>
      <c r="F168" s="212" t="s">
        <v>255</v>
      </c>
      <c r="G168" s="41"/>
      <c r="H168" s="41"/>
      <c r="I168" s="213"/>
      <c r="J168" s="41"/>
      <c r="K168" s="41"/>
      <c r="L168" s="45"/>
      <c r="M168" s="214"/>
      <c r="N168" s="215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126</v>
      </c>
      <c r="AU168" s="18" t="s">
        <v>79</v>
      </c>
    </row>
    <row r="169" s="13" customFormat="1">
      <c r="A169" s="13"/>
      <c r="B169" s="216"/>
      <c r="C169" s="217"/>
      <c r="D169" s="218" t="s">
        <v>128</v>
      </c>
      <c r="E169" s="219" t="s">
        <v>19</v>
      </c>
      <c r="F169" s="220" t="s">
        <v>256</v>
      </c>
      <c r="G169" s="217"/>
      <c r="H169" s="221">
        <v>20.399999999999999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7" t="s">
        <v>128</v>
      </c>
      <c r="AU169" s="227" t="s">
        <v>79</v>
      </c>
      <c r="AV169" s="13" t="s">
        <v>79</v>
      </c>
      <c r="AW169" s="13" t="s">
        <v>33</v>
      </c>
      <c r="AX169" s="13" t="s">
        <v>77</v>
      </c>
      <c r="AY169" s="227" t="s">
        <v>117</v>
      </c>
    </row>
    <row r="170" s="12" customFormat="1" ht="22.8" customHeight="1">
      <c r="A170" s="12"/>
      <c r="B170" s="182"/>
      <c r="C170" s="183"/>
      <c r="D170" s="184" t="s">
        <v>71</v>
      </c>
      <c r="E170" s="196" t="s">
        <v>167</v>
      </c>
      <c r="F170" s="196" t="s">
        <v>257</v>
      </c>
      <c r="G170" s="183"/>
      <c r="H170" s="183"/>
      <c r="I170" s="186"/>
      <c r="J170" s="197">
        <f>BK170</f>
        <v>0</v>
      </c>
      <c r="K170" s="183"/>
      <c r="L170" s="188"/>
      <c r="M170" s="189"/>
      <c r="N170" s="190"/>
      <c r="O170" s="190"/>
      <c r="P170" s="191">
        <f>SUM(P171:P189)</f>
        <v>0</v>
      </c>
      <c r="Q170" s="190"/>
      <c r="R170" s="191">
        <f>SUM(R171:R189)</f>
        <v>0.72408320000000004</v>
      </c>
      <c r="S170" s="190"/>
      <c r="T170" s="192">
        <f>SUM(T171:T189)</f>
        <v>2.5200000000000005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3" t="s">
        <v>77</v>
      </c>
      <c r="AT170" s="194" t="s">
        <v>71</v>
      </c>
      <c r="AU170" s="194" t="s">
        <v>77</v>
      </c>
      <c r="AY170" s="193" t="s">
        <v>117</v>
      </c>
      <c r="BK170" s="195">
        <f>SUM(BK171:BK189)</f>
        <v>0</v>
      </c>
    </row>
    <row r="171" s="2" customFormat="1" ht="44.25" customHeight="1">
      <c r="A171" s="39"/>
      <c r="B171" s="40"/>
      <c r="C171" s="198" t="s">
        <v>258</v>
      </c>
      <c r="D171" s="198" t="s">
        <v>119</v>
      </c>
      <c r="E171" s="199" t="s">
        <v>259</v>
      </c>
      <c r="F171" s="200" t="s">
        <v>260</v>
      </c>
      <c r="G171" s="201" t="s">
        <v>253</v>
      </c>
      <c r="H171" s="202">
        <v>2</v>
      </c>
      <c r="I171" s="203"/>
      <c r="J171" s="204">
        <f>ROUND(I171*H171,2)</f>
        <v>0</v>
      </c>
      <c r="K171" s="200" t="s">
        <v>139</v>
      </c>
      <c r="L171" s="45"/>
      <c r="M171" s="205" t="s">
        <v>19</v>
      </c>
      <c r="N171" s="206" t="s">
        <v>43</v>
      </c>
      <c r="O171" s="85"/>
      <c r="P171" s="207">
        <f>O171*H171</f>
        <v>0</v>
      </c>
      <c r="Q171" s="207">
        <v>0.0044000000000000003</v>
      </c>
      <c r="R171" s="207">
        <f>Q171*H171</f>
        <v>0.0088000000000000005</v>
      </c>
      <c r="S171" s="207">
        <v>0</v>
      </c>
      <c r="T171" s="20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9" t="s">
        <v>124</v>
      </c>
      <c r="AT171" s="209" t="s">
        <v>119</v>
      </c>
      <c r="AU171" s="209" t="s">
        <v>79</v>
      </c>
      <c r="AY171" s="18" t="s">
        <v>117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8" t="s">
        <v>77</v>
      </c>
      <c r="BK171" s="210">
        <f>ROUND(I171*H171,2)</f>
        <v>0</v>
      </c>
      <c r="BL171" s="18" t="s">
        <v>124</v>
      </c>
      <c r="BM171" s="209" t="s">
        <v>261</v>
      </c>
    </row>
    <row r="172" s="2" customFormat="1">
      <c r="A172" s="39"/>
      <c r="B172" s="40"/>
      <c r="C172" s="41"/>
      <c r="D172" s="211" t="s">
        <v>126</v>
      </c>
      <c r="E172" s="41"/>
      <c r="F172" s="212" t="s">
        <v>262</v>
      </c>
      <c r="G172" s="41"/>
      <c r="H172" s="41"/>
      <c r="I172" s="213"/>
      <c r="J172" s="41"/>
      <c r="K172" s="41"/>
      <c r="L172" s="45"/>
      <c r="M172" s="214"/>
      <c r="N172" s="215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126</v>
      </c>
      <c r="AU172" s="18" t="s">
        <v>79</v>
      </c>
    </row>
    <row r="173" s="13" customFormat="1">
      <c r="A173" s="13"/>
      <c r="B173" s="216"/>
      <c r="C173" s="217"/>
      <c r="D173" s="218" t="s">
        <v>128</v>
      </c>
      <c r="E173" s="219" t="s">
        <v>19</v>
      </c>
      <c r="F173" s="220" t="s">
        <v>263</v>
      </c>
      <c r="G173" s="217"/>
      <c r="H173" s="221">
        <v>2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7" t="s">
        <v>128</v>
      </c>
      <c r="AU173" s="227" t="s">
        <v>79</v>
      </c>
      <c r="AV173" s="13" t="s">
        <v>79</v>
      </c>
      <c r="AW173" s="13" t="s">
        <v>33</v>
      </c>
      <c r="AX173" s="13" t="s">
        <v>77</v>
      </c>
      <c r="AY173" s="227" t="s">
        <v>117</v>
      </c>
    </row>
    <row r="174" s="2" customFormat="1" ht="33" customHeight="1">
      <c r="A174" s="39"/>
      <c r="B174" s="40"/>
      <c r="C174" s="198" t="s">
        <v>264</v>
      </c>
      <c r="D174" s="198" t="s">
        <v>119</v>
      </c>
      <c r="E174" s="199" t="s">
        <v>265</v>
      </c>
      <c r="F174" s="200" t="s">
        <v>266</v>
      </c>
      <c r="G174" s="201" t="s">
        <v>253</v>
      </c>
      <c r="H174" s="202">
        <v>36</v>
      </c>
      <c r="I174" s="203"/>
      <c r="J174" s="204">
        <f>ROUND(I174*H174,2)</f>
        <v>0</v>
      </c>
      <c r="K174" s="200" t="s">
        <v>139</v>
      </c>
      <c r="L174" s="45"/>
      <c r="M174" s="205" t="s">
        <v>19</v>
      </c>
      <c r="N174" s="206" t="s">
        <v>43</v>
      </c>
      <c r="O174" s="85"/>
      <c r="P174" s="207">
        <f>O174*H174</f>
        <v>0</v>
      </c>
      <c r="Q174" s="207">
        <v>4.0000000000000003E-05</v>
      </c>
      <c r="R174" s="207">
        <f>Q174*H174</f>
        <v>0.0014400000000000001</v>
      </c>
      <c r="S174" s="207">
        <v>0</v>
      </c>
      <c r="T174" s="20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09" t="s">
        <v>124</v>
      </c>
      <c r="AT174" s="209" t="s">
        <v>119</v>
      </c>
      <c r="AU174" s="209" t="s">
        <v>79</v>
      </c>
      <c r="AY174" s="18" t="s">
        <v>117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8" t="s">
        <v>77</v>
      </c>
      <c r="BK174" s="210">
        <f>ROUND(I174*H174,2)</f>
        <v>0</v>
      </c>
      <c r="BL174" s="18" t="s">
        <v>124</v>
      </c>
      <c r="BM174" s="209" t="s">
        <v>267</v>
      </c>
    </row>
    <row r="175" s="2" customFormat="1">
      <c r="A175" s="39"/>
      <c r="B175" s="40"/>
      <c r="C175" s="41"/>
      <c r="D175" s="211" t="s">
        <v>126</v>
      </c>
      <c r="E175" s="41"/>
      <c r="F175" s="212" t="s">
        <v>268</v>
      </c>
      <c r="G175" s="41"/>
      <c r="H175" s="41"/>
      <c r="I175" s="213"/>
      <c r="J175" s="41"/>
      <c r="K175" s="41"/>
      <c r="L175" s="45"/>
      <c r="M175" s="214"/>
      <c r="N175" s="215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126</v>
      </c>
      <c r="AU175" s="18" t="s">
        <v>79</v>
      </c>
    </row>
    <row r="176" s="13" customFormat="1">
      <c r="A176" s="13"/>
      <c r="B176" s="216"/>
      <c r="C176" s="217"/>
      <c r="D176" s="218" t="s">
        <v>128</v>
      </c>
      <c r="E176" s="219" t="s">
        <v>19</v>
      </c>
      <c r="F176" s="220" t="s">
        <v>269</v>
      </c>
      <c r="G176" s="217"/>
      <c r="H176" s="221">
        <v>36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7" t="s">
        <v>128</v>
      </c>
      <c r="AU176" s="227" t="s">
        <v>79</v>
      </c>
      <c r="AV176" s="13" t="s">
        <v>79</v>
      </c>
      <c r="AW176" s="13" t="s">
        <v>33</v>
      </c>
      <c r="AX176" s="13" t="s">
        <v>77</v>
      </c>
      <c r="AY176" s="227" t="s">
        <v>117</v>
      </c>
    </row>
    <row r="177" s="2" customFormat="1" ht="24.15" customHeight="1">
      <c r="A177" s="39"/>
      <c r="B177" s="40"/>
      <c r="C177" s="249" t="s">
        <v>270</v>
      </c>
      <c r="D177" s="249" t="s">
        <v>200</v>
      </c>
      <c r="E177" s="250" t="s">
        <v>271</v>
      </c>
      <c r="F177" s="251" t="s">
        <v>272</v>
      </c>
      <c r="G177" s="252" t="s">
        <v>253</v>
      </c>
      <c r="H177" s="253">
        <v>12.18</v>
      </c>
      <c r="I177" s="254"/>
      <c r="J177" s="255">
        <f>ROUND(I177*H177,2)</f>
        <v>0</v>
      </c>
      <c r="K177" s="251" t="s">
        <v>139</v>
      </c>
      <c r="L177" s="256"/>
      <c r="M177" s="257" t="s">
        <v>19</v>
      </c>
      <c r="N177" s="258" t="s">
        <v>43</v>
      </c>
      <c r="O177" s="85"/>
      <c r="P177" s="207">
        <f>O177*H177</f>
        <v>0</v>
      </c>
      <c r="Q177" s="207">
        <v>0.020240000000000001</v>
      </c>
      <c r="R177" s="207">
        <f>Q177*H177</f>
        <v>0.2465232</v>
      </c>
      <c r="S177" s="207">
        <v>0</v>
      </c>
      <c r="T177" s="20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09" t="s">
        <v>167</v>
      </c>
      <c r="AT177" s="209" t="s">
        <v>200</v>
      </c>
      <c r="AU177" s="209" t="s">
        <v>79</v>
      </c>
      <c r="AY177" s="18" t="s">
        <v>117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8" t="s">
        <v>77</v>
      </c>
      <c r="BK177" s="210">
        <f>ROUND(I177*H177,2)</f>
        <v>0</v>
      </c>
      <c r="BL177" s="18" t="s">
        <v>124</v>
      </c>
      <c r="BM177" s="209" t="s">
        <v>273</v>
      </c>
    </row>
    <row r="178" s="13" customFormat="1">
      <c r="A178" s="13"/>
      <c r="B178" s="216"/>
      <c r="C178" s="217"/>
      <c r="D178" s="218" t="s">
        <v>128</v>
      </c>
      <c r="E178" s="219" t="s">
        <v>19</v>
      </c>
      <c r="F178" s="220" t="s">
        <v>274</v>
      </c>
      <c r="G178" s="217"/>
      <c r="H178" s="221">
        <v>12.18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7" t="s">
        <v>128</v>
      </c>
      <c r="AU178" s="227" t="s">
        <v>79</v>
      </c>
      <c r="AV178" s="13" t="s">
        <v>79</v>
      </c>
      <c r="AW178" s="13" t="s">
        <v>33</v>
      </c>
      <c r="AX178" s="13" t="s">
        <v>77</v>
      </c>
      <c r="AY178" s="227" t="s">
        <v>117</v>
      </c>
    </row>
    <row r="179" s="2" customFormat="1" ht="33" customHeight="1">
      <c r="A179" s="39"/>
      <c r="B179" s="40"/>
      <c r="C179" s="198" t="s">
        <v>275</v>
      </c>
      <c r="D179" s="198" t="s">
        <v>119</v>
      </c>
      <c r="E179" s="199" t="s">
        <v>276</v>
      </c>
      <c r="F179" s="200" t="s">
        <v>277</v>
      </c>
      <c r="G179" s="201" t="s">
        <v>253</v>
      </c>
      <c r="H179" s="202">
        <v>36</v>
      </c>
      <c r="I179" s="203"/>
      <c r="J179" s="204">
        <f>ROUND(I179*H179,2)</f>
        <v>0</v>
      </c>
      <c r="K179" s="200" t="s">
        <v>139</v>
      </c>
      <c r="L179" s="45"/>
      <c r="M179" s="205" t="s">
        <v>19</v>
      </c>
      <c r="N179" s="206" t="s">
        <v>43</v>
      </c>
      <c r="O179" s="85"/>
      <c r="P179" s="207">
        <f>O179*H179</f>
        <v>0</v>
      </c>
      <c r="Q179" s="207">
        <v>0</v>
      </c>
      <c r="R179" s="207">
        <f>Q179*H179</f>
        <v>0</v>
      </c>
      <c r="S179" s="207">
        <v>0.070000000000000007</v>
      </c>
      <c r="T179" s="208">
        <f>S179*H179</f>
        <v>2.5200000000000005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09" t="s">
        <v>124</v>
      </c>
      <c r="AT179" s="209" t="s">
        <v>119</v>
      </c>
      <c r="AU179" s="209" t="s">
        <v>79</v>
      </c>
      <c r="AY179" s="18" t="s">
        <v>117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8" t="s">
        <v>77</v>
      </c>
      <c r="BK179" s="210">
        <f>ROUND(I179*H179,2)</f>
        <v>0</v>
      </c>
      <c r="BL179" s="18" t="s">
        <v>124</v>
      </c>
      <c r="BM179" s="209" t="s">
        <v>278</v>
      </c>
    </row>
    <row r="180" s="2" customFormat="1">
      <c r="A180" s="39"/>
      <c r="B180" s="40"/>
      <c r="C180" s="41"/>
      <c r="D180" s="211" t="s">
        <v>126</v>
      </c>
      <c r="E180" s="41"/>
      <c r="F180" s="212" t="s">
        <v>279</v>
      </c>
      <c r="G180" s="41"/>
      <c r="H180" s="41"/>
      <c r="I180" s="213"/>
      <c r="J180" s="41"/>
      <c r="K180" s="41"/>
      <c r="L180" s="45"/>
      <c r="M180" s="214"/>
      <c r="N180" s="215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126</v>
      </c>
      <c r="AU180" s="18" t="s">
        <v>79</v>
      </c>
    </row>
    <row r="181" s="2" customFormat="1" ht="44.25" customHeight="1">
      <c r="A181" s="39"/>
      <c r="B181" s="40"/>
      <c r="C181" s="198" t="s">
        <v>280</v>
      </c>
      <c r="D181" s="198" t="s">
        <v>119</v>
      </c>
      <c r="E181" s="199" t="s">
        <v>281</v>
      </c>
      <c r="F181" s="200" t="s">
        <v>282</v>
      </c>
      <c r="G181" s="201" t="s">
        <v>253</v>
      </c>
      <c r="H181" s="202">
        <v>36</v>
      </c>
      <c r="I181" s="203"/>
      <c r="J181" s="204">
        <f>ROUND(I181*H181,2)</f>
        <v>0</v>
      </c>
      <c r="K181" s="200" t="s">
        <v>139</v>
      </c>
      <c r="L181" s="45"/>
      <c r="M181" s="205" t="s">
        <v>19</v>
      </c>
      <c r="N181" s="206" t="s">
        <v>43</v>
      </c>
      <c r="O181" s="85"/>
      <c r="P181" s="207">
        <f>O181*H181</f>
        <v>0</v>
      </c>
      <c r="Q181" s="207">
        <v>0</v>
      </c>
      <c r="R181" s="207">
        <f>Q181*H181</f>
        <v>0</v>
      </c>
      <c r="S181" s="207">
        <v>0</v>
      </c>
      <c r="T181" s="20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09" t="s">
        <v>124</v>
      </c>
      <c r="AT181" s="209" t="s">
        <v>119</v>
      </c>
      <c r="AU181" s="209" t="s">
        <v>79</v>
      </c>
      <c r="AY181" s="18" t="s">
        <v>117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8" t="s">
        <v>77</v>
      </c>
      <c r="BK181" s="210">
        <f>ROUND(I181*H181,2)</f>
        <v>0</v>
      </c>
      <c r="BL181" s="18" t="s">
        <v>124</v>
      </c>
      <c r="BM181" s="209" t="s">
        <v>283</v>
      </c>
    </row>
    <row r="182" s="2" customFormat="1">
      <c r="A182" s="39"/>
      <c r="B182" s="40"/>
      <c r="C182" s="41"/>
      <c r="D182" s="211" t="s">
        <v>126</v>
      </c>
      <c r="E182" s="41"/>
      <c r="F182" s="212" t="s">
        <v>284</v>
      </c>
      <c r="G182" s="41"/>
      <c r="H182" s="41"/>
      <c r="I182" s="213"/>
      <c r="J182" s="41"/>
      <c r="K182" s="41"/>
      <c r="L182" s="45"/>
      <c r="M182" s="214"/>
      <c r="N182" s="215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126</v>
      </c>
      <c r="AU182" s="18" t="s">
        <v>79</v>
      </c>
    </row>
    <row r="183" s="2" customFormat="1" ht="24.15" customHeight="1">
      <c r="A183" s="39"/>
      <c r="B183" s="40"/>
      <c r="C183" s="198" t="s">
        <v>285</v>
      </c>
      <c r="D183" s="198" t="s">
        <v>119</v>
      </c>
      <c r="E183" s="199" t="s">
        <v>286</v>
      </c>
      <c r="F183" s="200" t="s">
        <v>287</v>
      </c>
      <c r="G183" s="201" t="s">
        <v>288</v>
      </c>
      <c r="H183" s="202">
        <v>2</v>
      </c>
      <c r="I183" s="203"/>
      <c r="J183" s="204">
        <f>ROUND(I183*H183,2)</f>
        <v>0</v>
      </c>
      <c r="K183" s="200" t="s">
        <v>123</v>
      </c>
      <c r="L183" s="45"/>
      <c r="M183" s="205" t="s">
        <v>19</v>
      </c>
      <c r="N183" s="206" t="s">
        <v>43</v>
      </c>
      <c r="O183" s="85"/>
      <c r="P183" s="207">
        <f>O183*H183</f>
        <v>0</v>
      </c>
      <c r="Q183" s="207">
        <v>0.21734000000000001</v>
      </c>
      <c r="R183" s="207">
        <f>Q183*H183</f>
        <v>0.43468000000000001</v>
      </c>
      <c r="S183" s="207">
        <v>0</v>
      </c>
      <c r="T183" s="20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9" t="s">
        <v>124</v>
      </c>
      <c r="AT183" s="209" t="s">
        <v>119</v>
      </c>
      <c r="AU183" s="209" t="s">
        <v>79</v>
      </c>
      <c r="AY183" s="18" t="s">
        <v>117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8" t="s">
        <v>77</v>
      </c>
      <c r="BK183" s="210">
        <f>ROUND(I183*H183,2)</f>
        <v>0</v>
      </c>
      <c r="BL183" s="18" t="s">
        <v>124</v>
      </c>
      <c r="BM183" s="209" t="s">
        <v>289</v>
      </c>
    </row>
    <row r="184" s="2" customFormat="1">
      <c r="A184" s="39"/>
      <c r="B184" s="40"/>
      <c r="C184" s="41"/>
      <c r="D184" s="211" t="s">
        <v>126</v>
      </c>
      <c r="E184" s="41"/>
      <c r="F184" s="212" t="s">
        <v>290</v>
      </c>
      <c r="G184" s="41"/>
      <c r="H184" s="41"/>
      <c r="I184" s="213"/>
      <c r="J184" s="41"/>
      <c r="K184" s="41"/>
      <c r="L184" s="45"/>
      <c r="M184" s="214"/>
      <c r="N184" s="215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126</v>
      </c>
      <c r="AU184" s="18" t="s">
        <v>79</v>
      </c>
    </row>
    <row r="185" s="13" customFormat="1">
      <c r="A185" s="13"/>
      <c r="B185" s="216"/>
      <c r="C185" s="217"/>
      <c r="D185" s="218" t="s">
        <v>128</v>
      </c>
      <c r="E185" s="219" t="s">
        <v>19</v>
      </c>
      <c r="F185" s="220" t="s">
        <v>291</v>
      </c>
      <c r="G185" s="217"/>
      <c r="H185" s="221">
        <v>2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7" t="s">
        <v>128</v>
      </c>
      <c r="AU185" s="227" t="s">
        <v>79</v>
      </c>
      <c r="AV185" s="13" t="s">
        <v>79</v>
      </c>
      <c r="AW185" s="13" t="s">
        <v>33</v>
      </c>
      <c r="AX185" s="13" t="s">
        <v>77</v>
      </c>
      <c r="AY185" s="227" t="s">
        <v>117</v>
      </c>
    </row>
    <row r="186" s="2" customFormat="1" ht="24.15" customHeight="1">
      <c r="A186" s="39"/>
      <c r="B186" s="40"/>
      <c r="C186" s="249" t="s">
        <v>292</v>
      </c>
      <c r="D186" s="249" t="s">
        <v>200</v>
      </c>
      <c r="E186" s="250" t="s">
        <v>293</v>
      </c>
      <c r="F186" s="251" t="s">
        <v>294</v>
      </c>
      <c r="G186" s="252" t="s">
        <v>288</v>
      </c>
      <c r="H186" s="253">
        <v>2</v>
      </c>
      <c r="I186" s="254"/>
      <c r="J186" s="255">
        <f>ROUND(I186*H186,2)</f>
        <v>0</v>
      </c>
      <c r="K186" s="251" t="s">
        <v>123</v>
      </c>
      <c r="L186" s="256"/>
      <c r="M186" s="257" t="s">
        <v>19</v>
      </c>
      <c r="N186" s="258" t="s">
        <v>43</v>
      </c>
      <c r="O186" s="85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9" t="s">
        <v>167</v>
      </c>
      <c r="AT186" s="209" t="s">
        <v>200</v>
      </c>
      <c r="AU186" s="209" t="s">
        <v>79</v>
      </c>
      <c r="AY186" s="18" t="s">
        <v>117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8" t="s">
        <v>77</v>
      </c>
      <c r="BK186" s="210">
        <f>ROUND(I186*H186,2)</f>
        <v>0</v>
      </c>
      <c r="BL186" s="18" t="s">
        <v>124</v>
      </c>
      <c r="BM186" s="209" t="s">
        <v>295</v>
      </c>
    </row>
    <row r="187" s="2" customFormat="1" ht="37.8" customHeight="1">
      <c r="A187" s="39"/>
      <c r="B187" s="40"/>
      <c r="C187" s="198" t="s">
        <v>296</v>
      </c>
      <c r="D187" s="198" t="s">
        <v>119</v>
      </c>
      <c r="E187" s="199" t="s">
        <v>297</v>
      </c>
      <c r="F187" s="200" t="s">
        <v>298</v>
      </c>
      <c r="G187" s="201" t="s">
        <v>288</v>
      </c>
      <c r="H187" s="202">
        <v>24</v>
      </c>
      <c r="I187" s="203"/>
      <c r="J187" s="204">
        <f>ROUND(I187*H187,2)</f>
        <v>0</v>
      </c>
      <c r="K187" s="200" t="s">
        <v>123</v>
      </c>
      <c r="L187" s="45"/>
      <c r="M187" s="205" t="s">
        <v>19</v>
      </c>
      <c r="N187" s="206" t="s">
        <v>43</v>
      </c>
      <c r="O187" s="85"/>
      <c r="P187" s="207">
        <f>O187*H187</f>
        <v>0</v>
      </c>
      <c r="Q187" s="207">
        <v>0.0013600000000000001</v>
      </c>
      <c r="R187" s="207">
        <f>Q187*H187</f>
        <v>0.032640000000000002</v>
      </c>
      <c r="S187" s="207">
        <v>0</v>
      </c>
      <c r="T187" s="20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09" t="s">
        <v>124</v>
      </c>
      <c r="AT187" s="209" t="s">
        <v>119</v>
      </c>
      <c r="AU187" s="209" t="s">
        <v>79</v>
      </c>
      <c r="AY187" s="18" t="s">
        <v>117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8" t="s">
        <v>77</v>
      </c>
      <c r="BK187" s="210">
        <f>ROUND(I187*H187,2)</f>
        <v>0</v>
      </c>
      <c r="BL187" s="18" t="s">
        <v>124</v>
      </c>
      <c r="BM187" s="209" t="s">
        <v>299</v>
      </c>
    </row>
    <row r="188" s="2" customFormat="1">
      <c r="A188" s="39"/>
      <c r="B188" s="40"/>
      <c r="C188" s="41"/>
      <c r="D188" s="211" t="s">
        <v>126</v>
      </c>
      <c r="E188" s="41"/>
      <c r="F188" s="212" t="s">
        <v>300</v>
      </c>
      <c r="G188" s="41"/>
      <c r="H188" s="41"/>
      <c r="I188" s="213"/>
      <c r="J188" s="41"/>
      <c r="K188" s="41"/>
      <c r="L188" s="45"/>
      <c r="M188" s="214"/>
      <c r="N188" s="215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126</v>
      </c>
      <c r="AU188" s="18" t="s">
        <v>79</v>
      </c>
    </row>
    <row r="189" s="13" customFormat="1">
      <c r="A189" s="13"/>
      <c r="B189" s="216"/>
      <c r="C189" s="217"/>
      <c r="D189" s="218" t="s">
        <v>128</v>
      </c>
      <c r="E189" s="219" t="s">
        <v>19</v>
      </c>
      <c r="F189" s="220" t="s">
        <v>301</v>
      </c>
      <c r="G189" s="217"/>
      <c r="H189" s="221">
        <v>24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7" t="s">
        <v>128</v>
      </c>
      <c r="AU189" s="227" t="s">
        <v>79</v>
      </c>
      <c r="AV189" s="13" t="s">
        <v>79</v>
      </c>
      <c r="AW189" s="13" t="s">
        <v>33</v>
      </c>
      <c r="AX189" s="13" t="s">
        <v>77</v>
      </c>
      <c r="AY189" s="227" t="s">
        <v>117</v>
      </c>
    </row>
    <row r="190" s="12" customFormat="1" ht="22.8" customHeight="1">
      <c r="A190" s="12"/>
      <c r="B190" s="182"/>
      <c r="C190" s="183"/>
      <c r="D190" s="184" t="s">
        <v>71</v>
      </c>
      <c r="E190" s="196" t="s">
        <v>174</v>
      </c>
      <c r="F190" s="196" t="s">
        <v>302</v>
      </c>
      <c r="G190" s="183"/>
      <c r="H190" s="183"/>
      <c r="I190" s="186"/>
      <c r="J190" s="197">
        <f>BK190</f>
        <v>0</v>
      </c>
      <c r="K190" s="183"/>
      <c r="L190" s="188"/>
      <c r="M190" s="189"/>
      <c r="N190" s="190"/>
      <c r="O190" s="190"/>
      <c r="P190" s="191">
        <f>SUM(P191:P211)</f>
        <v>0</v>
      </c>
      <c r="Q190" s="190"/>
      <c r="R190" s="191">
        <f>SUM(R191:R211)</f>
        <v>5.6292</v>
      </c>
      <c r="S190" s="190"/>
      <c r="T190" s="192">
        <f>SUM(T191:T211)</f>
        <v>24.948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93" t="s">
        <v>77</v>
      </c>
      <c r="AT190" s="194" t="s">
        <v>71</v>
      </c>
      <c r="AU190" s="194" t="s">
        <v>77</v>
      </c>
      <c r="AY190" s="193" t="s">
        <v>117</v>
      </c>
      <c r="BK190" s="195">
        <f>SUM(BK191:BK211)</f>
        <v>0</v>
      </c>
    </row>
    <row r="191" s="2" customFormat="1" ht="24.15" customHeight="1">
      <c r="A191" s="39"/>
      <c r="B191" s="40"/>
      <c r="C191" s="198" t="s">
        <v>303</v>
      </c>
      <c r="D191" s="198" t="s">
        <v>119</v>
      </c>
      <c r="E191" s="199" t="s">
        <v>304</v>
      </c>
      <c r="F191" s="200" t="s">
        <v>305</v>
      </c>
      <c r="G191" s="201" t="s">
        <v>253</v>
      </c>
      <c r="H191" s="202">
        <v>12</v>
      </c>
      <c r="I191" s="203"/>
      <c r="J191" s="204">
        <f>ROUND(I191*H191,2)</f>
        <v>0</v>
      </c>
      <c r="K191" s="200" t="s">
        <v>123</v>
      </c>
      <c r="L191" s="45"/>
      <c r="M191" s="205" t="s">
        <v>19</v>
      </c>
      <c r="N191" s="206" t="s">
        <v>43</v>
      </c>
      <c r="O191" s="85"/>
      <c r="P191" s="207">
        <f>O191*H191</f>
        <v>0</v>
      </c>
      <c r="Q191" s="207">
        <v>0.00013999999999999999</v>
      </c>
      <c r="R191" s="207">
        <f>Q191*H191</f>
        <v>0.0016799999999999999</v>
      </c>
      <c r="S191" s="207">
        <v>0</v>
      </c>
      <c r="T191" s="20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09" t="s">
        <v>124</v>
      </c>
      <c r="AT191" s="209" t="s">
        <v>119</v>
      </c>
      <c r="AU191" s="209" t="s">
        <v>79</v>
      </c>
      <c r="AY191" s="18" t="s">
        <v>117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8" t="s">
        <v>77</v>
      </c>
      <c r="BK191" s="210">
        <f>ROUND(I191*H191,2)</f>
        <v>0</v>
      </c>
      <c r="BL191" s="18" t="s">
        <v>124</v>
      </c>
      <c r="BM191" s="209" t="s">
        <v>306</v>
      </c>
    </row>
    <row r="192" s="2" customFormat="1">
      <c r="A192" s="39"/>
      <c r="B192" s="40"/>
      <c r="C192" s="41"/>
      <c r="D192" s="211" t="s">
        <v>126</v>
      </c>
      <c r="E192" s="41"/>
      <c r="F192" s="212" t="s">
        <v>307</v>
      </c>
      <c r="G192" s="41"/>
      <c r="H192" s="41"/>
      <c r="I192" s="213"/>
      <c r="J192" s="41"/>
      <c r="K192" s="41"/>
      <c r="L192" s="45"/>
      <c r="M192" s="214"/>
      <c r="N192" s="215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126</v>
      </c>
      <c r="AU192" s="18" t="s">
        <v>79</v>
      </c>
    </row>
    <row r="193" s="13" customFormat="1">
      <c r="A193" s="13"/>
      <c r="B193" s="216"/>
      <c r="C193" s="217"/>
      <c r="D193" s="218" t="s">
        <v>128</v>
      </c>
      <c r="E193" s="219" t="s">
        <v>19</v>
      </c>
      <c r="F193" s="220" t="s">
        <v>308</v>
      </c>
      <c r="G193" s="217"/>
      <c r="H193" s="221">
        <v>12</v>
      </c>
      <c r="I193" s="222"/>
      <c r="J193" s="217"/>
      <c r="K193" s="217"/>
      <c r="L193" s="223"/>
      <c r="M193" s="224"/>
      <c r="N193" s="225"/>
      <c r="O193" s="225"/>
      <c r="P193" s="225"/>
      <c r="Q193" s="225"/>
      <c r="R193" s="225"/>
      <c r="S193" s="225"/>
      <c r="T193" s="22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7" t="s">
        <v>128</v>
      </c>
      <c r="AU193" s="227" t="s">
        <v>79</v>
      </c>
      <c r="AV193" s="13" t="s">
        <v>79</v>
      </c>
      <c r="AW193" s="13" t="s">
        <v>33</v>
      </c>
      <c r="AX193" s="13" t="s">
        <v>77</v>
      </c>
      <c r="AY193" s="227" t="s">
        <v>117</v>
      </c>
    </row>
    <row r="194" s="2" customFormat="1" ht="24.15" customHeight="1">
      <c r="A194" s="39"/>
      <c r="B194" s="40"/>
      <c r="C194" s="198" t="s">
        <v>309</v>
      </c>
      <c r="D194" s="198" t="s">
        <v>119</v>
      </c>
      <c r="E194" s="199" t="s">
        <v>310</v>
      </c>
      <c r="F194" s="200" t="s">
        <v>311</v>
      </c>
      <c r="G194" s="201" t="s">
        <v>122</v>
      </c>
      <c r="H194" s="202">
        <v>1.512</v>
      </c>
      <c r="I194" s="203"/>
      <c r="J194" s="204">
        <f>ROUND(I194*H194,2)</f>
        <v>0</v>
      </c>
      <c r="K194" s="200" t="s">
        <v>123</v>
      </c>
      <c r="L194" s="45"/>
      <c r="M194" s="205" t="s">
        <v>19</v>
      </c>
      <c r="N194" s="206" t="s">
        <v>43</v>
      </c>
      <c r="O194" s="85"/>
      <c r="P194" s="207">
        <f>O194*H194</f>
        <v>0</v>
      </c>
      <c r="Q194" s="207">
        <v>0</v>
      </c>
      <c r="R194" s="207">
        <f>Q194*H194</f>
        <v>0</v>
      </c>
      <c r="S194" s="207">
        <v>2.5</v>
      </c>
      <c r="T194" s="208">
        <f>S194*H194</f>
        <v>3.7800000000000002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09" t="s">
        <v>124</v>
      </c>
      <c r="AT194" s="209" t="s">
        <v>119</v>
      </c>
      <c r="AU194" s="209" t="s">
        <v>79</v>
      </c>
      <c r="AY194" s="18" t="s">
        <v>117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8" t="s">
        <v>77</v>
      </c>
      <c r="BK194" s="210">
        <f>ROUND(I194*H194,2)</f>
        <v>0</v>
      </c>
      <c r="BL194" s="18" t="s">
        <v>124</v>
      </c>
      <c r="BM194" s="209" t="s">
        <v>312</v>
      </c>
    </row>
    <row r="195" s="2" customFormat="1">
      <c r="A195" s="39"/>
      <c r="B195" s="40"/>
      <c r="C195" s="41"/>
      <c r="D195" s="211" t="s">
        <v>126</v>
      </c>
      <c r="E195" s="41"/>
      <c r="F195" s="212" t="s">
        <v>313</v>
      </c>
      <c r="G195" s="41"/>
      <c r="H195" s="41"/>
      <c r="I195" s="213"/>
      <c r="J195" s="41"/>
      <c r="K195" s="41"/>
      <c r="L195" s="45"/>
      <c r="M195" s="214"/>
      <c r="N195" s="215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126</v>
      </c>
      <c r="AU195" s="18" t="s">
        <v>79</v>
      </c>
    </row>
    <row r="196" s="15" customFormat="1">
      <c r="A196" s="15"/>
      <c r="B196" s="239"/>
      <c r="C196" s="240"/>
      <c r="D196" s="218" t="s">
        <v>128</v>
      </c>
      <c r="E196" s="241" t="s">
        <v>19</v>
      </c>
      <c r="F196" s="242" t="s">
        <v>192</v>
      </c>
      <c r="G196" s="240"/>
      <c r="H196" s="241" t="s">
        <v>19</v>
      </c>
      <c r="I196" s="243"/>
      <c r="J196" s="240"/>
      <c r="K196" s="240"/>
      <c r="L196" s="244"/>
      <c r="M196" s="245"/>
      <c r="N196" s="246"/>
      <c r="O196" s="246"/>
      <c r="P196" s="246"/>
      <c r="Q196" s="246"/>
      <c r="R196" s="246"/>
      <c r="S196" s="246"/>
      <c r="T196" s="24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48" t="s">
        <v>128</v>
      </c>
      <c r="AU196" s="248" t="s">
        <v>79</v>
      </c>
      <c r="AV196" s="15" t="s">
        <v>77</v>
      </c>
      <c r="AW196" s="15" t="s">
        <v>33</v>
      </c>
      <c r="AX196" s="15" t="s">
        <v>72</v>
      </c>
      <c r="AY196" s="248" t="s">
        <v>117</v>
      </c>
    </row>
    <row r="197" s="13" customFormat="1">
      <c r="A197" s="13"/>
      <c r="B197" s="216"/>
      <c r="C197" s="217"/>
      <c r="D197" s="218" t="s">
        <v>128</v>
      </c>
      <c r="E197" s="219" t="s">
        <v>19</v>
      </c>
      <c r="F197" s="220" t="s">
        <v>314</v>
      </c>
      <c r="G197" s="217"/>
      <c r="H197" s="221">
        <v>1.512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7" t="s">
        <v>128</v>
      </c>
      <c r="AU197" s="227" t="s">
        <v>79</v>
      </c>
      <c r="AV197" s="13" t="s">
        <v>79</v>
      </c>
      <c r="AW197" s="13" t="s">
        <v>33</v>
      </c>
      <c r="AX197" s="13" t="s">
        <v>77</v>
      </c>
      <c r="AY197" s="227" t="s">
        <v>117</v>
      </c>
    </row>
    <row r="198" s="2" customFormat="1" ht="24.15" customHeight="1">
      <c r="A198" s="39"/>
      <c r="B198" s="40"/>
      <c r="C198" s="198" t="s">
        <v>315</v>
      </c>
      <c r="D198" s="198" t="s">
        <v>119</v>
      </c>
      <c r="E198" s="199" t="s">
        <v>316</v>
      </c>
      <c r="F198" s="200" t="s">
        <v>317</v>
      </c>
      <c r="G198" s="201" t="s">
        <v>122</v>
      </c>
      <c r="H198" s="202">
        <v>8.4000000000000004</v>
      </c>
      <c r="I198" s="203"/>
      <c r="J198" s="204">
        <f>ROUND(I198*H198,2)</f>
        <v>0</v>
      </c>
      <c r="K198" s="200" t="s">
        <v>123</v>
      </c>
      <c r="L198" s="45"/>
      <c r="M198" s="205" t="s">
        <v>19</v>
      </c>
      <c r="N198" s="206" t="s">
        <v>43</v>
      </c>
      <c r="O198" s="85"/>
      <c r="P198" s="207">
        <f>O198*H198</f>
        <v>0</v>
      </c>
      <c r="Q198" s="207">
        <v>0</v>
      </c>
      <c r="R198" s="207">
        <f>Q198*H198</f>
        <v>0</v>
      </c>
      <c r="S198" s="207">
        <v>2.3999999999999999</v>
      </c>
      <c r="T198" s="208">
        <f>S198*H198</f>
        <v>20.16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9" t="s">
        <v>124</v>
      </c>
      <c r="AT198" s="209" t="s">
        <v>119</v>
      </c>
      <c r="AU198" s="209" t="s">
        <v>79</v>
      </c>
      <c r="AY198" s="18" t="s">
        <v>117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8" t="s">
        <v>77</v>
      </c>
      <c r="BK198" s="210">
        <f>ROUND(I198*H198,2)</f>
        <v>0</v>
      </c>
      <c r="BL198" s="18" t="s">
        <v>124</v>
      </c>
      <c r="BM198" s="209" t="s">
        <v>318</v>
      </c>
    </row>
    <row r="199" s="2" customFormat="1">
      <c r="A199" s="39"/>
      <c r="B199" s="40"/>
      <c r="C199" s="41"/>
      <c r="D199" s="211" t="s">
        <v>126</v>
      </c>
      <c r="E199" s="41"/>
      <c r="F199" s="212" t="s">
        <v>319</v>
      </c>
      <c r="G199" s="41"/>
      <c r="H199" s="41"/>
      <c r="I199" s="213"/>
      <c r="J199" s="41"/>
      <c r="K199" s="41"/>
      <c r="L199" s="45"/>
      <c r="M199" s="214"/>
      <c r="N199" s="215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126</v>
      </c>
      <c r="AU199" s="18" t="s">
        <v>79</v>
      </c>
    </row>
    <row r="200" s="13" customFormat="1">
      <c r="A200" s="13"/>
      <c r="B200" s="216"/>
      <c r="C200" s="217"/>
      <c r="D200" s="218" t="s">
        <v>128</v>
      </c>
      <c r="E200" s="219" t="s">
        <v>19</v>
      </c>
      <c r="F200" s="220" t="s">
        <v>320</v>
      </c>
      <c r="G200" s="217"/>
      <c r="H200" s="221">
        <v>4.2000000000000002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7" t="s">
        <v>128</v>
      </c>
      <c r="AU200" s="227" t="s">
        <v>79</v>
      </c>
      <c r="AV200" s="13" t="s">
        <v>79</v>
      </c>
      <c r="AW200" s="13" t="s">
        <v>33</v>
      </c>
      <c r="AX200" s="13" t="s">
        <v>72</v>
      </c>
      <c r="AY200" s="227" t="s">
        <v>117</v>
      </c>
    </row>
    <row r="201" s="13" customFormat="1">
      <c r="A201" s="13"/>
      <c r="B201" s="216"/>
      <c r="C201" s="217"/>
      <c r="D201" s="218" t="s">
        <v>128</v>
      </c>
      <c r="E201" s="219" t="s">
        <v>19</v>
      </c>
      <c r="F201" s="220" t="s">
        <v>321</v>
      </c>
      <c r="G201" s="217"/>
      <c r="H201" s="221">
        <v>4.2000000000000002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7" t="s">
        <v>128</v>
      </c>
      <c r="AU201" s="227" t="s">
        <v>79</v>
      </c>
      <c r="AV201" s="13" t="s">
        <v>79</v>
      </c>
      <c r="AW201" s="13" t="s">
        <v>33</v>
      </c>
      <c r="AX201" s="13" t="s">
        <v>72</v>
      </c>
      <c r="AY201" s="227" t="s">
        <v>117</v>
      </c>
    </row>
    <row r="202" s="14" customFormat="1">
      <c r="A202" s="14"/>
      <c r="B202" s="228"/>
      <c r="C202" s="229"/>
      <c r="D202" s="218" t="s">
        <v>128</v>
      </c>
      <c r="E202" s="230" t="s">
        <v>19</v>
      </c>
      <c r="F202" s="231" t="s">
        <v>135</v>
      </c>
      <c r="G202" s="229"/>
      <c r="H202" s="232">
        <v>8.4000000000000004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8" t="s">
        <v>128</v>
      </c>
      <c r="AU202" s="238" t="s">
        <v>79</v>
      </c>
      <c r="AV202" s="14" t="s">
        <v>124</v>
      </c>
      <c r="AW202" s="14" t="s">
        <v>33</v>
      </c>
      <c r="AX202" s="14" t="s">
        <v>77</v>
      </c>
      <c r="AY202" s="238" t="s">
        <v>117</v>
      </c>
    </row>
    <row r="203" s="2" customFormat="1" ht="24.15" customHeight="1">
      <c r="A203" s="39"/>
      <c r="B203" s="40"/>
      <c r="C203" s="198" t="s">
        <v>322</v>
      </c>
      <c r="D203" s="198" t="s">
        <v>119</v>
      </c>
      <c r="E203" s="199" t="s">
        <v>323</v>
      </c>
      <c r="F203" s="200" t="s">
        <v>324</v>
      </c>
      <c r="G203" s="201" t="s">
        <v>221</v>
      </c>
      <c r="H203" s="202">
        <v>72</v>
      </c>
      <c r="I203" s="203"/>
      <c r="J203" s="204">
        <f>ROUND(I203*H203,2)</f>
        <v>0</v>
      </c>
      <c r="K203" s="200" t="s">
        <v>123</v>
      </c>
      <c r="L203" s="45"/>
      <c r="M203" s="205" t="s">
        <v>19</v>
      </c>
      <c r="N203" s="206" t="s">
        <v>43</v>
      </c>
      <c r="O203" s="85"/>
      <c r="P203" s="207">
        <f>O203*H203</f>
        <v>0</v>
      </c>
      <c r="Q203" s="207">
        <v>0</v>
      </c>
      <c r="R203" s="207">
        <f>Q203*H203</f>
        <v>0</v>
      </c>
      <c r="S203" s="207">
        <v>0.014</v>
      </c>
      <c r="T203" s="208">
        <f>S203*H203</f>
        <v>1.008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09" t="s">
        <v>124</v>
      </c>
      <c r="AT203" s="209" t="s">
        <v>119</v>
      </c>
      <c r="AU203" s="209" t="s">
        <v>79</v>
      </c>
      <c r="AY203" s="18" t="s">
        <v>117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8" t="s">
        <v>77</v>
      </c>
      <c r="BK203" s="210">
        <f>ROUND(I203*H203,2)</f>
        <v>0</v>
      </c>
      <c r="BL203" s="18" t="s">
        <v>124</v>
      </c>
      <c r="BM203" s="209" t="s">
        <v>325</v>
      </c>
    </row>
    <row r="204" s="2" customFormat="1">
      <c r="A204" s="39"/>
      <c r="B204" s="40"/>
      <c r="C204" s="41"/>
      <c r="D204" s="211" t="s">
        <v>126</v>
      </c>
      <c r="E204" s="41"/>
      <c r="F204" s="212" t="s">
        <v>326</v>
      </c>
      <c r="G204" s="41"/>
      <c r="H204" s="41"/>
      <c r="I204" s="213"/>
      <c r="J204" s="41"/>
      <c r="K204" s="41"/>
      <c r="L204" s="45"/>
      <c r="M204" s="214"/>
      <c r="N204" s="215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126</v>
      </c>
      <c r="AU204" s="18" t="s">
        <v>79</v>
      </c>
    </row>
    <row r="205" s="13" customFormat="1">
      <c r="A205" s="13"/>
      <c r="B205" s="216"/>
      <c r="C205" s="217"/>
      <c r="D205" s="218" t="s">
        <v>128</v>
      </c>
      <c r="E205" s="219" t="s">
        <v>19</v>
      </c>
      <c r="F205" s="220" t="s">
        <v>327</v>
      </c>
      <c r="G205" s="217"/>
      <c r="H205" s="221">
        <v>72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7" t="s">
        <v>128</v>
      </c>
      <c r="AU205" s="227" t="s">
        <v>79</v>
      </c>
      <c r="AV205" s="13" t="s">
        <v>79</v>
      </c>
      <c r="AW205" s="13" t="s">
        <v>33</v>
      </c>
      <c r="AX205" s="13" t="s">
        <v>77</v>
      </c>
      <c r="AY205" s="227" t="s">
        <v>117</v>
      </c>
    </row>
    <row r="206" s="2" customFormat="1" ht="37.8" customHeight="1">
      <c r="A206" s="39"/>
      <c r="B206" s="40"/>
      <c r="C206" s="198" t="s">
        <v>328</v>
      </c>
      <c r="D206" s="198" t="s">
        <v>119</v>
      </c>
      <c r="E206" s="199" t="s">
        <v>329</v>
      </c>
      <c r="F206" s="200" t="s">
        <v>330</v>
      </c>
      <c r="G206" s="201" t="s">
        <v>221</v>
      </c>
      <c r="H206" s="202">
        <v>72</v>
      </c>
      <c r="I206" s="203"/>
      <c r="J206" s="204">
        <f>ROUND(I206*H206,2)</f>
        <v>0</v>
      </c>
      <c r="K206" s="200" t="s">
        <v>123</v>
      </c>
      <c r="L206" s="45"/>
      <c r="M206" s="205" t="s">
        <v>19</v>
      </c>
      <c r="N206" s="206" t="s">
        <v>43</v>
      </c>
      <c r="O206" s="85"/>
      <c r="P206" s="207">
        <f>O206*H206</f>
        <v>0</v>
      </c>
      <c r="Q206" s="207">
        <v>0.078159999999999993</v>
      </c>
      <c r="R206" s="207">
        <f>Q206*H206</f>
        <v>5.6275199999999996</v>
      </c>
      <c r="S206" s="207">
        <v>0</v>
      </c>
      <c r="T206" s="20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09" t="s">
        <v>124</v>
      </c>
      <c r="AT206" s="209" t="s">
        <v>119</v>
      </c>
      <c r="AU206" s="209" t="s">
        <v>79</v>
      </c>
      <c r="AY206" s="18" t="s">
        <v>117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8" t="s">
        <v>77</v>
      </c>
      <c r="BK206" s="210">
        <f>ROUND(I206*H206,2)</f>
        <v>0</v>
      </c>
      <c r="BL206" s="18" t="s">
        <v>124</v>
      </c>
      <c r="BM206" s="209" t="s">
        <v>331</v>
      </c>
    </row>
    <row r="207" s="2" customFormat="1">
      <c r="A207" s="39"/>
      <c r="B207" s="40"/>
      <c r="C207" s="41"/>
      <c r="D207" s="211" t="s">
        <v>126</v>
      </c>
      <c r="E207" s="41"/>
      <c r="F207" s="212" t="s">
        <v>332</v>
      </c>
      <c r="G207" s="41"/>
      <c r="H207" s="41"/>
      <c r="I207" s="213"/>
      <c r="J207" s="41"/>
      <c r="K207" s="41"/>
      <c r="L207" s="45"/>
      <c r="M207" s="214"/>
      <c r="N207" s="215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126</v>
      </c>
      <c r="AU207" s="18" t="s">
        <v>79</v>
      </c>
    </row>
    <row r="208" s="13" customFormat="1">
      <c r="A208" s="13"/>
      <c r="B208" s="216"/>
      <c r="C208" s="217"/>
      <c r="D208" s="218" t="s">
        <v>128</v>
      </c>
      <c r="E208" s="219" t="s">
        <v>19</v>
      </c>
      <c r="F208" s="220" t="s">
        <v>327</v>
      </c>
      <c r="G208" s="217"/>
      <c r="H208" s="221">
        <v>72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7" t="s">
        <v>128</v>
      </c>
      <c r="AU208" s="227" t="s">
        <v>79</v>
      </c>
      <c r="AV208" s="13" t="s">
        <v>79</v>
      </c>
      <c r="AW208" s="13" t="s">
        <v>33</v>
      </c>
      <c r="AX208" s="13" t="s">
        <v>77</v>
      </c>
      <c r="AY208" s="227" t="s">
        <v>117</v>
      </c>
    </row>
    <row r="209" s="2" customFormat="1" ht="37.8" customHeight="1">
      <c r="A209" s="39"/>
      <c r="B209" s="40"/>
      <c r="C209" s="198" t="s">
        <v>333</v>
      </c>
      <c r="D209" s="198" t="s">
        <v>119</v>
      </c>
      <c r="E209" s="199" t="s">
        <v>334</v>
      </c>
      <c r="F209" s="200" t="s">
        <v>335</v>
      </c>
      <c r="G209" s="201" t="s">
        <v>221</v>
      </c>
      <c r="H209" s="202">
        <v>72</v>
      </c>
      <c r="I209" s="203"/>
      <c r="J209" s="204">
        <f>ROUND(I209*H209,2)</f>
        <v>0</v>
      </c>
      <c r="K209" s="200" t="s">
        <v>123</v>
      </c>
      <c r="L209" s="45"/>
      <c r="M209" s="205" t="s">
        <v>19</v>
      </c>
      <c r="N209" s="206" t="s">
        <v>43</v>
      </c>
      <c r="O209" s="85"/>
      <c r="P209" s="207">
        <f>O209*H209</f>
        <v>0</v>
      </c>
      <c r="Q209" s="207">
        <v>0</v>
      </c>
      <c r="R209" s="207">
        <f>Q209*H209</f>
        <v>0</v>
      </c>
      <c r="S209" s="207">
        <v>0</v>
      </c>
      <c r="T209" s="20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09" t="s">
        <v>124</v>
      </c>
      <c r="AT209" s="209" t="s">
        <v>119</v>
      </c>
      <c r="AU209" s="209" t="s">
        <v>79</v>
      </c>
      <c r="AY209" s="18" t="s">
        <v>117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8" t="s">
        <v>77</v>
      </c>
      <c r="BK209" s="210">
        <f>ROUND(I209*H209,2)</f>
        <v>0</v>
      </c>
      <c r="BL209" s="18" t="s">
        <v>124</v>
      </c>
      <c r="BM209" s="209" t="s">
        <v>336</v>
      </c>
    </row>
    <row r="210" s="2" customFormat="1">
      <c r="A210" s="39"/>
      <c r="B210" s="40"/>
      <c r="C210" s="41"/>
      <c r="D210" s="211" t="s">
        <v>126</v>
      </c>
      <c r="E210" s="41"/>
      <c r="F210" s="212" t="s">
        <v>337</v>
      </c>
      <c r="G210" s="41"/>
      <c r="H210" s="41"/>
      <c r="I210" s="213"/>
      <c r="J210" s="41"/>
      <c r="K210" s="41"/>
      <c r="L210" s="45"/>
      <c r="M210" s="214"/>
      <c r="N210" s="215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126</v>
      </c>
      <c r="AU210" s="18" t="s">
        <v>79</v>
      </c>
    </row>
    <row r="211" s="13" customFormat="1">
      <c r="A211" s="13"/>
      <c r="B211" s="216"/>
      <c r="C211" s="217"/>
      <c r="D211" s="218" t="s">
        <v>128</v>
      </c>
      <c r="E211" s="219" t="s">
        <v>19</v>
      </c>
      <c r="F211" s="220" t="s">
        <v>327</v>
      </c>
      <c r="G211" s="217"/>
      <c r="H211" s="221">
        <v>72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7" t="s">
        <v>128</v>
      </c>
      <c r="AU211" s="227" t="s">
        <v>79</v>
      </c>
      <c r="AV211" s="13" t="s">
        <v>79</v>
      </c>
      <c r="AW211" s="13" t="s">
        <v>33</v>
      </c>
      <c r="AX211" s="13" t="s">
        <v>77</v>
      </c>
      <c r="AY211" s="227" t="s">
        <v>117</v>
      </c>
    </row>
    <row r="212" s="12" customFormat="1" ht="22.8" customHeight="1">
      <c r="A212" s="12"/>
      <c r="B212" s="182"/>
      <c r="C212" s="183"/>
      <c r="D212" s="184" t="s">
        <v>71</v>
      </c>
      <c r="E212" s="196" t="s">
        <v>338</v>
      </c>
      <c r="F212" s="196" t="s">
        <v>339</v>
      </c>
      <c r="G212" s="183"/>
      <c r="H212" s="183"/>
      <c r="I212" s="186"/>
      <c r="J212" s="197">
        <f>BK212</f>
        <v>0</v>
      </c>
      <c r="K212" s="183"/>
      <c r="L212" s="188"/>
      <c r="M212" s="189"/>
      <c r="N212" s="190"/>
      <c r="O212" s="190"/>
      <c r="P212" s="191">
        <f>SUM(P213:P230)</f>
        <v>0</v>
      </c>
      <c r="Q212" s="190"/>
      <c r="R212" s="191">
        <f>SUM(R213:R230)</f>
        <v>0</v>
      </c>
      <c r="S212" s="190"/>
      <c r="T212" s="192">
        <f>SUM(T213:T230)</f>
        <v>68.606999999999999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93" t="s">
        <v>77</v>
      </c>
      <c r="AT212" s="194" t="s">
        <v>71</v>
      </c>
      <c r="AU212" s="194" t="s">
        <v>77</v>
      </c>
      <c r="AY212" s="193" t="s">
        <v>117</v>
      </c>
      <c r="BK212" s="195">
        <f>SUM(BK213:BK230)</f>
        <v>0</v>
      </c>
    </row>
    <row r="213" s="2" customFormat="1" ht="49.05" customHeight="1">
      <c r="A213" s="39"/>
      <c r="B213" s="40"/>
      <c r="C213" s="198" t="s">
        <v>340</v>
      </c>
      <c r="D213" s="198" t="s">
        <v>119</v>
      </c>
      <c r="E213" s="199" t="s">
        <v>341</v>
      </c>
      <c r="F213" s="200" t="s">
        <v>342</v>
      </c>
      <c r="G213" s="201" t="s">
        <v>122</v>
      </c>
      <c r="H213" s="202">
        <v>9.0180000000000007</v>
      </c>
      <c r="I213" s="203"/>
      <c r="J213" s="204">
        <f>ROUND(I213*H213,2)</f>
        <v>0</v>
      </c>
      <c r="K213" s="200" t="s">
        <v>139</v>
      </c>
      <c r="L213" s="45"/>
      <c r="M213" s="205" t="s">
        <v>19</v>
      </c>
      <c r="N213" s="206" t="s">
        <v>43</v>
      </c>
      <c r="O213" s="85"/>
      <c r="P213" s="207">
        <f>O213*H213</f>
        <v>0</v>
      </c>
      <c r="Q213" s="207">
        <v>0</v>
      </c>
      <c r="R213" s="207">
        <f>Q213*H213</f>
        <v>0</v>
      </c>
      <c r="S213" s="207">
        <v>1.5</v>
      </c>
      <c r="T213" s="208">
        <f>S213*H213</f>
        <v>13.527000000000001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09" t="s">
        <v>124</v>
      </c>
      <c r="AT213" s="209" t="s">
        <v>119</v>
      </c>
      <c r="AU213" s="209" t="s">
        <v>79</v>
      </c>
      <c r="AY213" s="18" t="s">
        <v>117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18" t="s">
        <v>77</v>
      </c>
      <c r="BK213" s="210">
        <f>ROUND(I213*H213,2)</f>
        <v>0</v>
      </c>
      <c r="BL213" s="18" t="s">
        <v>124</v>
      </c>
      <c r="BM213" s="209" t="s">
        <v>343</v>
      </c>
    </row>
    <row r="214" s="2" customFormat="1">
      <c r="A214" s="39"/>
      <c r="B214" s="40"/>
      <c r="C214" s="41"/>
      <c r="D214" s="211" t="s">
        <v>126</v>
      </c>
      <c r="E214" s="41"/>
      <c r="F214" s="212" t="s">
        <v>344</v>
      </c>
      <c r="G214" s="41"/>
      <c r="H214" s="41"/>
      <c r="I214" s="213"/>
      <c r="J214" s="41"/>
      <c r="K214" s="41"/>
      <c r="L214" s="45"/>
      <c r="M214" s="214"/>
      <c r="N214" s="215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126</v>
      </c>
      <c r="AU214" s="18" t="s">
        <v>79</v>
      </c>
    </row>
    <row r="215" s="15" customFormat="1">
      <c r="A215" s="15"/>
      <c r="B215" s="239"/>
      <c r="C215" s="240"/>
      <c r="D215" s="218" t="s">
        <v>128</v>
      </c>
      <c r="E215" s="241" t="s">
        <v>19</v>
      </c>
      <c r="F215" s="242" t="s">
        <v>192</v>
      </c>
      <c r="G215" s="240"/>
      <c r="H215" s="241" t="s">
        <v>19</v>
      </c>
      <c r="I215" s="243"/>
      <c r="J215" s="240"/>
      <c r="K215" s="240"/>
      <c r="L215" s="244"/>
      <c r="M215" s="245"/>
      <c r="N215" s="246"/>
      <c r="O215" s="246"/>
      <c r="P215" s="246"/>
      <c r="Q215" s="246"/>
      <c r="R215" s="246"/>
      <c r="S215" s="246"/>
      <c r="T215" s="24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48" t="s">
        <v>128</v>
      </c>
      <c r="AU215" s="248" t="s">
        <v>79</v>
      </c>
      <c r="AV215" s="15" t="s">
        <v>77</v>
      </c>
      <c r="AW215" s="15" t="s">
        <v>33</v>
      </c>
      <c r="AX215" s="15" t="s">
        <v>72</v>
      </c>
      <c r="AY215" s="248" t="s">
        <v>117</v>
      </c>
    </row>
    <row r="216" s="13" customFormat="1">
      <c r="A216" s="13"/>
      <c r="B216" s="216"/>
      <c r="C216" s="217"/>
      <c r="D216" s="218" t="s">
        <v>128</v>
      </c>
      <c r="E216" s="219" t="s">
        <v>19</v>
      </c>
      <c r="F216" s="220" t="s">
        <v>345</v>
      </c>
      <c r="G216" s="217"/>
      <c r="H216" s="221">
        <v>6.048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7" t="s">
        <v>128</v>
      </c>
      <c r="AU216" s="227" t="s">
        <v>79</v>
      </c>
      <c r="AV216" s="13" t="s">
        <v>79</v>
      </c>
      <c r="AW216" s="13" t="s">
        <v>33</v>
      </c>
      <c r="AX216" s="13" t="s">
        <v>72</v>
      </c>
      <c r="AY216" s="227" t="s">
        <v>117</v>
      </c>
    </row>
    <row r="217" s="13" customFormat="1">
      <c r="A217" s="13"/>
      <c r="B217" s="216"/>
      <c r="C217" s="217"/>
      <c r="D217" s="218" t="s">
        <v>128</v>
      </c>
      <c r="E217" s="219" t="s">
        <v>19</v>
      </c>
      <c r="F217" s="220" t="s">
        <v>346</v>
      </c>
      <c r="G217" s="217"/>
      <c r="H217" s="221">
        <v>2.9700000000000002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7" t="s">
        <v>128</v>
      </c>
      <c r="AU217" s="227" t="s">
        <v>79</v>
      </c>
      <c r="AV217" s="13" t="s">
        <v>79</v>
      </c>
      <c r="AW217" s="13" t="s">
        <v>33</v>
      </c>
      <c r="AX217" s="13" t="s">
        <v>72</v>
      </c>
      <c r="AY217" s="227" t="s">
        <v>117</v>
      </c>
    </row>
    <row r="218" s="14" customFormat="1">
      <c r="A218" s="14"/>
      <c r="B218" s="228"/>
      <c r="C218" s="229"/>
      <c r="D218" s="218" t="s">
        <v>128</v>
      </c>
      <c r="E218" s="230" t="s">
        <v>19</v>
      </c>
      <c r="F218" s="231" t="s">
        <v>135</v>
      </c>
      <c r="G218" s="229"/>
      <c r="H218" s="232">
        <v>9.0180000000000007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8" t="s">
        <v>128</v>
      </c>
      <c r="AU218" s="238" t="s">
        <v>79</v>
      </c>
      <c r="AV218" s="14" t="s">
        <v>124</v>
      </c>
      <c r="AW218" s="14" t="s">
        <v>33</v>
      </c>
      <c r="AX218" s="14" t="s">
        <v>77</v>
      </c>
      <c r="AY218" s="238" t="s">
        <v>117</v>
      </c>
    </row>
    <row r="219" s="2" customFormat="1" ht="49.05" customHeight="1">
      <c r="A219" s="39"/>
      <c r="B219" s="40"/>
      <c r="C219" s="198" t="s">
        <v>347</v>
      </c>
      <c r="D219" s="198" t="s">
        <v>119</v>
      </c>
      <c r="E219" s="199" t="s">
        <v>348</v>
      </c>
      <c r="F219" s="200" t="s">
        <v>349</v>
      </c>
      <c r="G219" s="201" t="s">
        <v>122</v>
      </c>
      <c r="H219" s="202">
        <v>36.719999999999999</v>
      </c>
      <c r="I219" s="203"/>
      <c r="J219" s="204">
        <f>ROUND(I219*H219,2)</f>
        <v>0</v>
      </c>
      <c r="K219" s="200" t="s">
        <v>139</v>
      </c>
      <c r="L219" s="45"/>
      <c r="M219" s="205" t="s">
        <v>19</v>
      </c>
      <c r="N219" s="206" t="s">
        <v>43</v>
      </c>
      <c r="O219" s="85"/>
      <c r="P219" s="207">
        <f>O219*H219</f>
        <v>0</v>
      </c>
      <c r="Q219" s="207">
        <v>0</v>
      </c>
      <c r="R219" s="207">
        <f>Q219*H219</f>
        <v>0</v>
      </c>
      <c r="S219" s="207">
        <v>1.5</v>
      </c>
      <c r="T219" s="208">
        <f>S219*H219</f>
        <v>55.079999999999998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09" t="s">
        <v>124</v>
      </c>
      <c r="AT219" s="209" t="s">
        <v>119</v>
      </c>
      <c r="AU219" s="209" t="s">
        <v>79</v>
      </c>
      <c r="AY219" s="18" t="s">
        <v>117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8" t="s">
        <v>77</v>
      </c>
      <c r="BK219" s="210">
        <f>ROUND(I219*H219,2)</f>
        <v>0</v>
      </c>
      <c r="BL219" s="18" t="s">
        <v>124</v>
      </c>
      <c r="BM219" s="209" t="s">
        <v>350</v>
      </c>
    </row>
    <row r="220" s="2" customFormat="1">
      <c r="A220" s="39"/>
      <c r="B220" s="40"/>
      <c r="C220" s="41"/>
      <c r="D220" s="211" t="s">
        <v>126</v>
      </c>
      <c r="E220" s="41"/>
      <c r="F220" s="212" t="s">
        <v>351</v>
      </c>
      <c r="G220" s="41"/>
      <c r="H220" s="41"/>
      <c r="I220" s="213"/>
      <c r="J220" s="41"/>
      <c r="K220" s="41"/>
      <c r="L220" s="45"/>
      <c r="M220" s="214"/>
      <c r="N220" s="215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126</v>
      </c>
      <c r="AU220" s="18" t="s">
        <v>79</v>
      </c>
    </row>
    <row r="221" s="13" customFormat="1">
      <c r="A221" s="13"/>
      <c r="B221" s="216"/>
      <c r="C221" s="217"/>
      <c r="D221" s="218" t="s">
        <v>128</v>
      </c>
      <c r="E221" s="219" t="s">
        <v>19</v>
      </c>
      <c r="F221" s="220" t="s">
        <v>129</v>
      </c>
      <c r="G221" s="217"/>
      <c r="H221" s="221">
        <v>36.719999999999999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7" t="s">
        <v>128</v>
      </c>
      <c r="AU221" s="227" t="s">
        <v>79</v>
      </c>
      <c r="AV221" s="13" t="s">
        <v>79</v>
      </c>
      <c r="AW221" s="13" t="s">
        <v>33</v>
      </c>
      <c r="AX221" s="13" t="s">
        <v>77</v>
      </c>
      <c r="AY221" s="227" t="s">
        <v>117</v>
      </c>
    </row>
    <row r="222" s="2" customFormat="1" ht="33" customHeight="1">
      <c r="A222" s="39"/>
      <c r="B222" s="40"/>
      <c r="C222" s="198" t="s">
        <v>352</v>
      </c>
      <c r="D222" s="198" t="s">
        <v>119</v>
      </c>
      <c r="E222" s="199" t="s">
        <v>353</v>
      </c>
      <c r="F222" s="200" t="s">
        <v>354</v>
      </c>
      <c r="G222" s="201" t="s">
        <v>170</v>
      </c>
      <c r="H222" s="202">
        <v>165.84299999999999</v>
      </c>
      <c r="I222" s="203"/>
      <c r="J222" s="204">
        <f>ROUND(I222*H222,2)</f>
        <v>0</v>
      </c>
      <c r="K222" s="200" t="s">
        <v>123</v>
      </c>
      <c r="L222" s="45"/>
      <c r="M222" s="205" t="s">
        <v>19</v>
      </c>
      <c r="N222" s="206" t="s">
        <v>43</v>
      </c>
      <c r="O222" s="85"/>
      <c r="P222" s="207">
        <f>O222*H222</f>
        <v>0</v>
      </c>
      <c r="Q222" s="207">
        <v>0</v>
      </c>
      <c r="R222" s="207">
        <f>Q222*H222</f>
        <v>0</v>
      </c>
      <c r="S222" s="207">
        <v>0</v>
      </c>
      <c r="T222" s="20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09" t="s">
        <v>124</v>
      </c>
      <c r="AT222" s="209" t="s">
        <v>119</v>
      </c>
      <c r="AU222" s="209" t="s">
        <v>79</v>
      </c>
      <c r="AY222" s="18" t="s">
        <v>117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8" t="s">
        <v>77</v>
      </c>
      <c r="BK222" s="210">
        <f>ROUND(I222*H222,2)</f>
        <v>0</v>
      </c>
      <c r="BL222" s="18" t="s">
        <v>124</v>
      </c>
      <c r="BM222" s="209" t="s">
        <v>355</v>
      </c>
    </row>
    <row r="223" s="2" customFormat="1">
      <c r="A223" s="39"/>
      <c r="B223" s="40"/>
      <c r="C223" s="41"/>
      <c r="D223" s="211" t="s">
        <v>126</v>
      </c>
      <c r="E223" s="41"/>
      <c r="F223" s="212" t="s">
        <v>356</v>
      </c>
      <c r="G223" s="41"/>
      <c r="H223" s="41"/>
      <c r="I223" s="213"/>
      <c r="J223" s="41"/>
      <c r="K223" s="41"/>
      <c r="L223" s="45"/>
      <c r="M223" s="214"/>
      <c r="N223" s="215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126</v>
      </c>
      <c r="AU223" s="18" t="s">
        <v>79</v>
      </c>
    </row>
    <row r="224" s="2" customFormat="1" ht="44.25" customHeight="1">
      <c r="A224" s="39"/>
      <c r="B224" s="40"/>
      <c r="C224" s="198" t="s">
        <v>357</v>
      </c>
      <c r="D224" s="198" t="s">
        <v>119</v>
      </c>
      <c r="E224" s="199" t="s">
        <v>358</v>
      </c>
      <c r="F224" s="200" t="s">
        <v>359</v>
      </c>
      <c r="G224" s="201" t="s">
        <v>170</v>
      </c>
      <c r="H224" s="202">
        <v>1670.6700000000001</v>
      </c>
      <c r="I224" s="203"/>
      <c r="J224" s="204">
        <f>ROUND(I224*H224,2)</f>
        <v>0</v>
      </c>
      <c r="K224" s="200" t="s">
        <v>123</v>
      </c>
      <c r="L224" s="45"/>
      <c r="M224" s="205" t="s">
        <v>19</v>
      </c>
      <c r="N224" s="206" t="s">
        <v>43</v>
      </c>
      <c r="O224" s="85"/>
      <c r="P224" s="207">
        <f>O224*H224</f>
        <v>0</v>
      </c>
      <c r="Q224" s="207">
        <v>0</v>
      </c>
      <c r="R224" s="207">
        <f>Q224*H224</f>
        <v>0</v>
      </c>
      <c r="S224" s="207">
        <v>0</v>
      </c>
      <c r="T224" s="20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09" t="s">
        <v>124</v>
      </c>
      <c r="AT224" s="209" t="s">
        <v>119</v>
      </c>
      <c r="AU224" s="209" t="s">
        <v>79</v>
      </c>
      <c r="AY224" s="18" t="s">
        <v>117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8" t="s">
        <v>77</v>
      </c>
      <c r="BK224" s="210">
        <f>ROUND(I224*H224,2)</f>
        <v>0</v>
      </c>
      <c r="BL224" s="18" t="s">
        <v>124</v>
      </c>
      <c r="BM224" s="209" t="s">
        <v>360</v>
      </c>
    </row>
    <row r="225" s="2" customFormat="1">
      <c r="A225" s="39"/>
      <c r="B225" s="40"/>
      <c r="C225" s="41"/>
      <c r="D225" s="211" t="s">
        <v>126</v>
      </c>
      <c r="E225" s="41"/>
      <c r="F225" s="212" t="s">
        <v>361</v>
      </c>
      <c r="G225" s="41"/>
      <c r="H225" s="41"/>
      <c r="I225" s="213"/>
      <c r="J225" s="41"/>
      <c r="K225" s="41"/>
      <c r="L225" s="45"/>
      <c r="M225" s="214"/>
      <c r="N225" s="215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126</v>
      </c>
      <c r="AU225" s="18" t="s">
        <v>79</v>
      </c>
    </row>
    <row r="226" s="13" customFormat="1">
      <c r="A226" s="13"/>
      <c r="B226" s="216"/>
      <c r="C226" s="217"/>
      <c r="D226" s="218" t="s">
        <v>128</v>
      </c>
      <c r="E226" s="219" t="s">
        <v>19</v>
      </c>
      <c r="F226" s="220" t="s">
        <v>362</v>
      </c>
      <c r="G226" s="217"/>
      <c r="H226" s="221">
        <v>1670.6700000000001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7" t="s">
        <v>128</v>
      </c>
      <c r="AU226" s="227" t="s">
        <v>79</v>
      </c>
      <c r="AV226" s="13" t="s">
        <v>79</v>
      </c>
      <c r="AW226" s="13" t="s">
        <v>33</v>
      </c>
      <c r="AX226" s="13" t="s">
        <v>77</v>
      </c>
      <c r="AY226" s="227" t="s">
        <v>117</v>
      </c>
    </row>
    <row r="227" s="2" customFormat="1" ht="49.05" customHeight="1">
      <c r="A227" s="39"/>
      <c r="B227" s="40"/>
      <c r="C227" s="198" t="s">
        <v>363</v>
      </c>
      <c r="D227" s="198" t="s">
        <v>119</v>
      </c>
      <c r="E227" s="199" t="s">
        <v>364</v>
      </c>
      <c r="F227" s="200" t="s">
        <v>365</v>
      </c>
      <c r="G227" s="201" t="s">
        <v>170</v>
      </c>
      <c r="H227" s="202">
        <v>165.84299999999999</v>
      </c>
      <c r="I227" s="203"/>
      <c r="J227" s="204">
        <f>ROUND(I227*H227,2)</f>
        <v>0</v>
      </c>
      <c r="K227" s="200" t="s">
        <v>123</v>
      </c>
      <c r="L227" s="45"/>
      <c r="M227" s="205" t="s">
        <v>19</v>
      </c>
      <c r="N227" s="206" t="s">
        <v>43</v>
      </c>
      <c r="O227" s="85"/>
      <c r="P227" s="207">
        <f>O227*H227</f>
        <v>0</v>
      </c>
      <c r="Q227" s="207">
        <v>0</v>
      </c>
      <c r="R227" s="207">
        <f>Q227*H227</f>
        <v>0</v>
      </c>
      <c r="S227" s="207">
        <v>0</v>
      </c>
      <c r="T227" s="20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09" t="s">
        <v>124</v>
      </c>
      <c r="AT227" s="209" t="s">
        <v>119</v>
      </c>
      <c r="AU227" s="209" t="s">
        <v>79</v>
      </c>
      <c r="AY227" s="18" t="s">
        <v>117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18" t="s">
        <v>77</v>
      </c>
      <c r="BK227" s="210">
        <f>ROUND(I227*H227,2)</f>
        <v>0</v>
      </c>
      <c r="BL227" s="18" t="s">
        <v>124</v>
      </c>
      <c r="BM227" s="209" t="s">
        <v>366</v>
      </c>
    </row>
    <row r="228" s="2" customFormat="1">
      <c r="A228" s="39"/>
      <c r="B228" s="40"/>
      <c r="C228" s="41"/>
      <c r="D228" s="211" t="s">
        <v>126</v>
      </c>
      <c r="E228" s="41"/>
      <c r="F228" s="212" t="s">
        <v>367</v>
      </c>
      <c r="G228" s="41"/>
      <c r="H228" s="41"/>
      <c r="I228" s="213"/>
      <c r="J228" s="41"/>
      <c r="K228" s="41"/>
      <c r="L228" s="45"/>
      <c r="M228" s="214"/>
      <c r="N228" s="215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126</v>
      </c>
      <c r="AU228" s="18" t="s">
        <v>79</v>
      </c>
    </row>
    <row r="229" s="2" customFormat="1" ht="55.5" customHeight="1">
      <c r="A229" s="39"/>
      <c r="B229" s="40"/>
      <c r="C229" s="198" t="s">
        <v>368</v>
      </c>
      <c r="D229" s="198" t="s">
        <v>119</v>
      </c>
      <c r="E229" s="199" t="s">
        <v>369</v>
      </c>
      <c r="F229" s="200" t="s">
        <v>370</v>
      </c>
      <c r="G229" s="201" t="s">
        <v>170</v>
      </c>
      <c r="H229" s="202">
        <v>165.84299999999999</v>
      </c>
      <c r="I229" s="203"/>
      <c r="J229" s="204">
        <f>ROUND(I229*H229,2)</f>
        <v>0</v>
      </c>
      <c r="K229" s="200" t="s">
        <v>123</v>
      </c>
      <c r="L229" s="45"/>
      <c r="M229" s="205" t="s">
        <v>19</v>
      </c>
      <c r="N229" s="206" t="s">
        <v>43</v>
      </c>
      <c r="O229" s="85"/>
      <c r="P229" s="207">
        <f>O229*H229</f>
        <v>0</v>
      </c>
      <c r="Q229" s="207">
        <v>0</v>
      </c>
      <c r="R229" s="207">
        <f>Q229*H229</f>
        <v>0</v>
      </c>
      <c r="S229" s="207">
        <v>0</v>
      </c>
      <c r="T229" s="20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09" t="s">
        <v>124</v>
      </c>
      <c r="AT229" s="209" t="s">
        <v>119</v>
      </c>
      <c r="AU229" s="209" t="s">
        <v>79</v>
      </c>
      <c r="AY229" s="18" t="s">
        <v>117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18" t="s">
        <v>77</v>
      </c>
      <c r="BK229" s="210">
        <f>ROUND(I229*H229,2)</f>
        <v>0</v>
      </c>
      <c r="BL229" s="18" t="s">
        <v>124</v>
      </c>
      <c r="BM229" s="209" t="s">
        <v>371</v>
      </c>
    </row>
    <row r="230" s="2" customFormat="1">
      <c r="A230" s="39"/>
      <c r="B230" s="40"/>
      <c r="C230" s="41"/>
      <c r="D230" s="211" t="s">
        <v>126</v>
      </c>
      <c r="E230" s="41"/>
      <c r="F230" s="212" t="s">
        <v>372</v>
      </c>
      <c r="G230" s="41"/>
      <c r="H230" s="41"/>
      <c r="I230" s="213"/>
      <c r="J230" s="41"/>
      <c r="K230" s="41"/>
      <c r="L230" s="45"/>
      <c r="M230" s="214"/>
      <c r="N230" s="215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126</v>
      </c>
      <c r="AU230" s="18" t="s">
        <v>79</v>
      </c>
    </row>
    <row r="231" s="12" customFormat="1" ht="22.8" customHeight="1">
      <c r="A231" s="12"/>
      <c r="B231" s="182"/>
      <c r="C231" s="183"/>
      <c r="D231" s="184" t="s">
        <v>71</v>
      </c>
      <c r="E231" s="196" t="s">
        <v>373</v>
      </c>
      <c r="F231" s="196" t="s">
        <v>374</v>
      </c>
      <c r="G231" s="183"/>
      <c r="H231" s="183"/>
      <c r="I231" s="186"/>
      <c r="J231" s="197">
        <f>BK231</f>
        <v>0</v>
      </c>
      <c r="K231" s="183"/>
      <c r="L231" s="188"/>
      <c r="M231" s="189"/>
      <c r="N231" s="190"/>
      <c r="O231" s="190"/>
      <c r="P231" s="191">
        <f>SUM(P232:P233)</f>
        <v>0</v>
      </c>
      <c r="Q231" s="190"/>
      <c r="R231" s="191">
        <f>SUM(R232:R233)</f>
        <v>0</v>
      </c>
      <c r="S231" s="190"/>
      <c r="T231" s="192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3" t="s">
        <v>77</v>
      </c>
      <c r="AT231" s="194" t="s">
        <v>71</v>
      </c>
      <c r="AU231" s="194" t="s">
        <v>77</v>
      </c>
      <c r="AY231" s="193" t="s">
        <v>117</v>
      </c>
      <c r="BK231" s="195">
        <f>SUM(BK232:BK233)</f>
        <v>0</v>
      </c>
    </row>
    <row r="232" s="2" customFormat="1" ht="33" customHeight="1">
      <c r="A232" s="39"/>
      <c r="B232" s="40"/>
      <c r="C232" s="198" t="s">
        <v>375</v>
      </c>
      <c r="D232" s="198" t="s">
        <v>119</v>
      </c>
      <c r="E232" s="199" t="s">
        <v>376</v>
      </c>
      <c r="F232" s="200" t="s">
        <v>377</v>
      </c>
      <c r="G232" s="201" t="s">
        <v>170</v>
      </c>
      <c r="H232" s="202">
        <v>209.453</v>
      </c>
      <c r="I232" s="203"/>
      <c r="J232" s="204">
        <f>ROUND(I232*H232,2)</f>
        <v>0</v>
      </c>
      <c r="K232" s="200" t="s">
        <v>123</v>
      </c>
      <c r="L232" s="45"/>
      <c r="M232" s="205" t="s">
        <v>19</v>
      </c>
      <c r="N232" s="206" t="s">
        <v>43</v>
      </c>
      <c r="O232" s="85"/>
      <c r="P232" s="207">
        <f>O232*H232</f>
        <v>0</v>
      </c>
      <c r="Q232" s="207">
        <v>0</v>
      </c>
      <c r="R232" s="207">
        <f>Q232*H232</f>
        <v>0</v>
      </c>
      <c r="S232" s="207">
        <v>0</v>
      </c>
      <c r="T232" s="20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09" t="s">
        <v>124</v>
      </c>
      <c r="AT232" s="209" t="s">
        <v>119</v>
      </c>
      <c r="AU232" s="209" t="s">
        <v>79</v>
      </c>
      <c r="AY232" s="18" t="s">
        <v>117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8" t="s">
        <v>77</v>
      </c>
      <c r="BK232" s="210">
        <f>ROUND(I232*H232,2)</f>
        <v>0</v>
      </c>
      <c r="BL232" s="18" t="s">
        <v>124</v>
      </c>
      <c r="BM232" s="209" t="s">
        <v>378</v>
      </c>
    </row>
    <row r="233" s="2" customFormat="1">
      <c r="A233" s="39"/>
      <c r="B233" s="40"/>
      <c r="C233" s="41"/>
      <c r="D233" s="211" t="s">
        <v>126</v>
      </c>
      <c r="E233" s="41"/>
      <c r="F233" s="212" t="s">
        <v>379</v>
      </c>
      <c r="G233" s="41"/>
      <c r="H233" s="41"/>
      <c r="I233" s="213"/>
      <c r="J233" s="41"/>
      <c r="K233" s="41"/>
      <c r="L233" s="45"/>
      <c r="M233" s="214"/>
      <c r="N233" s="215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126</v>
      </c>
      <c r="AU233" s="18" t="s">
        <v>79</v>
      </c>
    </row>
    <row r="234" s="12" customFormat="1" ht="25.92" customHeight="1">
      <c r="A234" s="12"/>
      <c r="B234" s="182"/>
      <c r="C234" s="183"/>
      <c r="D234" s="184" t="s">
        <v>71</v>
      </c>
      <c r="E234" s="185" t="s">
        <v>380</v>
      </c>
      <c r="F234" s="185" t="s">
        <v>381</v>
      </c>
      <c r="G234" s="183"/>
      <c r="H234" s="183"/>
      <c r="I234" s="186"/>
      <c r="J234" s="187">
        <f>BK234</f>
        <v>0</v>
      </c>
      <c r="K234" s="183"/>
      <c r="L234" s="188"/>
      <c r="M234" s="189"/>
      <c r="N234" s="190"/>
      <c r="O234" s="190"/>
      <c r="P234" s="191">
        <f>P235+P278</f>
        <v>0</v>
      </c>
      <c r="Q234" s="190"/>
      <c r="R234" s="191">
        <f>R235+R278</f>
        <v>0.34137549999999994</v>
      </c>
      <c r="S234" s="190"/>
      <c r="T234" s="192">
        <f>T235+T278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93" t="s">
        <v>79</v>
      </c>
      <c r="AT234" s="194" t="s">
        <v>71</v>
      </c>
      <c r="AU234" s="194" t="s">
        <v>72</v>
      </c>
      <c r="AY234" s="193" t="s">
        <v>117</v>
      </c>
      <c r="BK234" s="195">
        <f>BK235+BK278</f>
        <v>0</v>
      </c>
    </row>
    <row r="235" s="12" customFormat="1" ht="22.8" customHeight="1">
      <c r="A235" s="12"/>
      <c r="B235" s="182"/>
      <c r="C235" s="183"/>
      <c r="D235" s="184" t="s">
        <v>71</v>
      </c>
      <c r="E235" s="196" t="s">
        <v>382</v>
      </c>
      <c r="F235" s="196" t="s">
        <v>383</v>
      </c>
      <c r="G235" s="183"/>
      <c r="H235" s="183"/>
      <c r="I235" s="186"/>
      <c r="J235" s="197">
        <f>BK235</f>
        <v>0</v>
      </c>
      <c r="K235" s="183"/>
      <c r="L235" s="188"/>
      <c r="M235" s="189"/>
      <c r="N235" s="190"/>
      <c r="O235" s="190"/>
      <c r="P235" s="191">
        <f>SUM(P236:P277)</f>
        <v>0</v>
      </c>
      <c r="Q235" s="190"/>
      <c r="R235" s="191">
        <f>SUM(R236:R277)</f>
        <v>0.33949549999999995</v>
      </c>
      <c r="S235" s="190"/>
      <c r="T235" s="192">
        <f>SUM(T236:T277)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93" t="s">
        <v>79</v>
      </c>
      <c r="AT235" s="194" t="s">
        <v>71</v>
      </c>
      <c r="AU235" s="194" t="s">
        <v>77</v>
      </c>
      <c r="AY235" s="193" t="s">
        <v>117</v>
      </c>
      <c r="BK235" s="195">
        <f>SUM(BK236:BK277)</f>
        <v>0</v>
      </c>
    </row>
    <row r="236" s="2" customFormat="1" ht="37.8" customHeight="1">
      <c r="A236" s="39"/>
      <c r="B236" s="40"/>
      <c r="C236" s="198" t="s">
        <v>384</v>
      </c>
      <c r="D236" s="198" t="s">
        <v>119</v>
      </c>
      <c r="E236" s="199" t="s">
        <v>385</v>
      </c>
      <c r="F236" s="200" t="s">
        <v>386</v>
      </c>
      <c r="G236" s="201" t="s">
        <v>221</v>
      </c>
      <c r="H236" s="202">
        <v>32</v>
      </c>
      <c r="I236" s="203"/>
      <c r="J236" s="204">
        <f>ROUND(I236*H236,2)</f>
        <v>0</v>
      </c>
      <c r="K236" s="200" t="s">
        <v>123</v>
      </c>
      <c r="L236" s="45"/>
      <c r="M236" s="205" t="s">
        <v>19</v>
      </c>
      <c r="N236" s="206" t="s">
        <v>43</v>
      </c>
      <c r="O236" s="85"/>
      <c r="P236" s="207">
        <f>O236*H236</f>
        <v>0</v>
      </c>
      <c r="Q236" s="207">
        <v>0</v>
      </c>
      <c r="R236" s="207">
        <f>Q236*H236</f>
        <v>0</v>
      </c>
      <c r="S236" s="207">
        <v>0</v>
      </c>
      <c r="T236" s="20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09" t="s">
        <v>218</v>
      </c>
      <c r="AT236" s="209" t="s">
        <v>119</v>
      </c>
      <c r="AU236" s="209" t="s">
        <v>79</v>
      </c>
      <c r="AY236" s="18" t="s">
        <v>117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8" t="s">
        <v>77</v>
      </c>
      <c r="BK236" s="210">
        <f>ROUND(I236*H236,2)</f>
        <v>0</v>
      </c>
      <c r="BL236" s="18" t="s">
        <v>218</v>
      </c>
      <c r="BM236" s="209" t="s">
        <v>387</v>
      </c>
    </row>
    <row r="237" s="2" customFormat="1">
      <c r="A237" s="39"/>
      <c r="B237" s="40"/>
      <c r="C237" s="41"/>
      <c r="D237" s="211" t="s">
        <v>126</v>
      </c>
      <c r="E237" s="41"/>
      <c r="F237" s="212" t="s">
        <v>388</v>
      </c>
      <c r="G237" s="41"/>
      <c r="H237" s="41"/>
      <c r="I237" s="213"/>
      <c r="J237" s="41"/>
      <c r="K237" s="41"/>
      <c r="L237" s="45"/>
      <c r="M237" s="214"/>
      <c r="N237" s="215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126</v>
      </c>
      <c r="AU237" s="18" t="s">
        <v>79</v>
      </c>
    </row>
    <row r="238" s="13" customFormat="1">
      <c r="A238" s="13"/>
      <c r="B238" s="216"/>
      <c r="C238" s="217"/>
      <c r="D238" s="218" t="s">
        <v>128</v>
      </c>
      <c r="E238" s="219" t="s">
        <v>19</v>
      </c>
      <c r="F238" s="220" t="s">
        <v>389</v>
      </c>
      <c r="G238" s="217"/>
      <c r="H238" s="221">
        <v>24</v>
      </c>
      <c r="I238" s="222"/>
      <c r="J238" s="217"/>
      <c r="K238" s="217"/>
      <c r="L238" s="223"/>
      <c r="M238" s="224"/>
      <c r="N238" s="225"/>
      <c r="O238" s="225"/>
      <c r="P238" s="225"/>
      <c r="Q238" s="225"/>
      <c r="R238" s="225"/>
      <c r="S238" s="225"/>
      <c r="T238" s="22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7" t="s">
        <v>128</v>
      </c>
      <c r="AU238" s="227" t="s">
        <v>79</v>
      </c>
      <c r="AV238" s="13" t="s">
        <v>79</v>
      </c>
      <c r="AW238" s="13" t="s">
        <v>33</v>
      </c>
      <c r="AX238" s="13" t="s">
        <v>72</v>
      </c>
      <c r="AY238" s="227" t="s">
        <v>117</v>
      </c>
    </row>
    <row r="239" s="13" customFormat="1">
      <c r="A239" s="13"/>
      <c r="B239" s="216"/>
      <c r="C239" s="217"/>
      <c r="D239" s="218" t="s">
        <v>128</v>
      </c>
      <c r="E239" s="219" t="s">
        <v>19</v>
      </c>
      <c r="F239" s="220" t="s">
        <v>390</v>
      </c>
      <c r="G239" s="217"/>
      <c r="H239" s="221">
        <v>8</v>
      </c>
      <c r="I239" s="222"/>
      <c r="J239" s="217"/>
      <c r="K239" s="217"/>
      <c r="L239" s="223"/>
      <c r="M239" s="224"/>
      <c r="N239" s="225"/>
      <c r="O239" s="225"/>
      <c r="P239" s="225"/>
      <c r="Q239" s="225"/>
      <c r="R239" s="225"/>
      <c r="S239" s="225"/>
      <c r="T239" s="22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7" t="s">
        <v>128</v>
      </c>
      <c r="AU239" s="227" t="s">
        <v>79</v>
      </c>
      <c r="AV239" s="13" t="s">
        <v>79</v>
      </c>
      <c r="AW239" s="13" t="s">
        <v>33</v>
      </c>
      <c r="AX239" s="13" t="s">
        <v>72</v>
      </c>
      <c r="AY239" s="227" t="s">
        <v>117</v>
      </c>
    </row>
    <row r="240" s="14" customFormat="1">
      <c r="A240" s="14"/>
      <c r="B240" s="228"/>
      <c r="C240" s="229"/>
      <c r="D240" s="218" t="s">
        <v>128</v>
      </c>
      <c r="E240" s="230" t="s">
        <v>19</v>
      </c>
      <c r="F240" s="231" t="s">
        <v>135</v>
      </c>
      <c r="G240" s="229"/>
      <c r="H240" s="232">
        <v>32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38" t="s">
        <v>128</v>
      </c>
      <c r="AU240" s="238" t="s">
        <v>79</v>
      </c>
      <c r="AV240" s="14" t="s">
        <v>124</v>
      </c>
      <c r="AW240" s="14" t="s">
        <v>33</v>
      </c>
      <c r="AX240" s="14" t="s">
        <v>77</v>
      </c>
      <c r="AY240" s="238" t="s">
        <v>117</v>
      </c>
    </row>
    <row r="241" s="2" customFormat="1" ht="16.5" customHeight="1">
      <c r="A241" s="39"/>
      <c r="B241" s="40"/>
      <c r="C241" s="249" t="s">
        <v>391</v>
      </c>
      <c r="D241" s="249" t="s">
        <v>200</v>
      </c>
      <c r="E241" s="250" t="s">
        <v>392</v>
      </c>
      <c r="F241" s="251" t="s">
        <v>393</v>
      </c>
      <c r="G241" s="252" t="s">
        <v>170</v>
      </c>
      <c r="H241" s="253">
        <v>0.01</v>
      </c>
      <c r="I241" s="254"/>
      <c r="J241" s="255">
        <f>ROUND(I241*H241,2)</f>
        <v>0</v>
      </c>
      <c r="K241" s="251" t="s">
        <v>123</v>
      </c>
      <c r="L241" s="256"/>
      <c r="M241" s="257" t="s">
        <v>19</v>
      </c>
      <c r="N241" s="258" t="s">
        <v>43</v>
      </c>
      <c r="O241" s="85"/>
      <c r="P241" s="207">
        <f>O241*H241</f>
        <v>0</v>
      </c>
      <c r="Q241" s="207">
        <v>1</v>
      </c>
      <c r="R241" s="207">
        <f>Q241*H241</f>
        <v>0.01</v>
      </c>
      <c r="S241" s="207">
        <v>0</v>
      </c>
      <c r="T241" s="20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09" t="s">
        <v>315</v>
      </c>
      <c r="AT241" s="209" t="s">
        <v>200</v>
      </c>
      <c r="AU241" s="209" t="s">
        <v>79</v>
      </c>
      <c r="AY241" s="18" t="s">
        <v>117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18" t="s">
        <v>77</v>
      </c>
      <c r="BK241" s="210">
        <f>ROUND(I241*H241,2)</f>
        <v>0</v>
      </c>
      <c r="BL241" s="18" t="s">
        <v>218</v>
      </c>
      <c r="BM241" s="209" t="s">
        <v>394</v>
      </c>
    </row>
    <row r="242" s="13" customFormat="1">
      <c r="A242" s="13"/>
      <c r="B242" s="216"/>
      <c r="C242" s="217"/>
      <c r="D242" s="218" t="s">
        <v>128</v>
      </c>
      <c r="E242" s="217"/>
      <c r="F242" s="220" t="s">
        <v>395</v>
      </c>
      <c r="G242" s="217"/>
      <c r="H242" s="221">
        <v>0.01</v>
      </c>
      <c r="I242" s="222"/>
      <c r="J242" s="217"/>
      <c r="K242" s="217"/>
      <c r="L242" s="223"/>
      <c r="M242" s="224"/>
      <c r="N242" s="225"/>
      <c r="O242" s="225"/>
      <c r="P242" s="225"/>
      <c r="Q242" s="225"/>
      <c r="R242" s="225"/>
      <c r="S242" s="225"/>
      <c r="T242" s="22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7" t="s">
        <v>128</v>
      </c>
      <c r="AU242" s="227" t="s">
        <v>79</v>
      </c>
      <c r="AV242" s="13" t="s">
        <v>79</v>
      </c>
      <c r="AW242" s="13" t="s">
        <v>4</v>
      </c>
      <c r="AX242" s="13" t="s">
        <v>77</v>
      </c>
      <c r="AY242" s="227" t="s">
        <v>117</v>
      </c>
    </row>
    <row r="243" s="2" customFormat="1" ht="33" customHeight="1">
      <c r="A243" s="39"/>
      <c r="B243" s="40"/>
      <c r="C243" s="198" t="s">
        <v>396</v>
      </c>
      <c r="D243" s="198" t="s">
        <v>119</v>
      </c>
      <c r="E243" s="199" t="s">
        <v>397</v>
      </c>
      <c r="F243" s="200" t="s">
        <v>398</v>
      </c>
      <c r="G243" s="201" t="s">
        <v>221</v>
      </c>
      <c r="H243" s="202">
        <v>8.0999999999999996</v>
      </c>
      <c r="I243" s="203"/>
      <c r="J243" s="204">
        <f>ROUND(I243*H243,2)</f>
        <v>0</v>
      </c>
      <c r="K243" s="200" t="s">
        <v>123</v>
      </c>
      <c r="L243" s="45"/>
      <c r="M243" s="205" t="s">
        <v>19</v>
      </c>
      <c r="N243" s="206" t="s">
        <v>43</v>
      </c>
      <c r="O243" s="85"/>
      <c r="P243" s="207">
        <f>O243*H243</f>
        <v>0</v>
      </c>
      <c r="Q243" s="207">
        <v>0</v>
      </c>
      <c r="R243" s="207">
        <f>Q243*H243</f>
        <v>0</v>
      </c>
      <c r="S243" s="207">
        <v>0</v>
      </c>
      <c r="T243" s="20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9" t="s">
        <v>218</v>
      </c>
      <c r="AT243" s="209" t="s">
        <v>119</v>
      </c>
      <c r="AU243" s="209" t="s">
        <v>79</v>
      </c>
      <c r="AY243" s="18" t="s">
        <v>117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8" t="s">
        <v>77</v>
      </c>
      <c r="BK243" s="210">
        <f>ROUND(I243*H243,2)</f>
        <v>0</v>
      </c>
      <c r="BL243" s="18" t="s">
        <v>218</v>
      </c>
      <c r="BM243" s="209" t="s">
        <v>399</v>
      </c>
    </row>
    <row r="244" s="2" customFormat="1">
      <c r="A244" s="39"/>
      <c r="B244" s="40"/>
      <c r="C244" s="41"/>
      <c r="D244" s="211" t="s">
        <v>126</v>
      </c>
      <c r="E244" s="41"/>
      <c r="F244" s="212" t="s">
        <v>400</v>
      </c>
      <c r="G244" s="41"/>
      <c r="H244" s="41"/>
      <c r="I244" s="213"/>
      <c r="J244" s="41"/>
      <c r="K244" s="41"/>
      <c r="L244" s="45"/>
      <c r="M244" s="214"/>
      <c r="N244" s="215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126</v>
      </c>
      <c r="AU244" s="18" t="s">
        <v>79</v>
      </c>
    </row>
    <row r="245" s="13" customFormat="1">
      <c r="A245" s="13"/>
      <c r="B245" s="216"/>
      <c r="C245" s="217"/>
      <c r="D245" s="218" t="s">
        <v>128</v>
      </c>
      <c r="E245" s="219" t="s">
        <v>19</v>
      </c>
      <c r="F245" s="220" t="s">
        <v>401</v>
      </c>
      <c r="G245" s="217"/>
      <c r="H245" s="221">
        <v>5.4000000000000004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7" t="s">
        <v>128</v>
      </c>
      <c r="AU245" s="227" t="s">
        <v>79</v>
      </c>
      <c r="AV245" s="13" t="s">
        <v>79</v>
      </c>
      <c r="AW245" s="13" t="s">
        <v>33</v>
      </c>
      <c r="AX245" s="13" t="s">
        <v>72</v>
      </c>
      <c r="AY245" s="227" t="s">
        <v>117</v>
      </c>
    </row>
    <row r="246" s="13" customFormat="1">
      <c r="A246" s="13"/>
      <c r="B246" s="216"/>
      <c r="C246" s="217"/>
      <c r="D246" s="218" t="s">
        <v>128</v>
      </c>
      <c r="E246" s="219" t="s">
        <v>19</v>
      </c>
      <c r="F246" s="220" t="s">
        <v>402</v>
      </c>
      <c r="G246" s="217"/>
      <c r="H246" s="221">
        <v>2.7000000000000002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7" t="s">
        <v>128</v>
      </c>
      <c r="AU246" s="227" t="s">
        <v>79</v>
      </c>
      <c r="AV246" s="13" t="s">
        <v>79</v>
      </c>
      <c r="AW246" s="13" t="s">
        <v>33</v>
      </c>
      <c r="AX246" s="13" t="s">
        <v>72</v>
      </c>
      <c r="AY246" s="227" t="s">
        <v>117</v>
      </c>
    </row>
    <row r="247" s="14" customFormat="1">
      <c r="A247" s="14"/>
      <c r="B247" s="228"/>
      <c r="C247" s="229"/>
      <c r="D247" s="218" t="s">
        <v>128</v>
      </c>
      <c r="E247" s="230" t="s">
        <v>19</v>
      </c>
      <c r="F247" s="231" t="s">
        <v>135</v>
      </c>
      <c r="G247" s="229"/>
      <c r="H247" s="232">
        <v>8.0999999999999996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8" t="s">
        <v>128</v>
      </c>
      <c r="AU247" s="238" t="s">
        <v>79</v>
      </c>
      <c r="AV247" s="14" t="s">
        <v>124</v>
      </c>
      <c r="AW247" s="14" t="s">
        <v>33</v>
      </c>
      <c r="AX247" s="14" t="s">
        <v>77</v>
      </c>
      <c r="AY247" s="238" t="s">
        <v>117</v>
      </c>
    </row>
    <row r="248" s="2" customFormat="1" ht="16.5" customHeight="1">
      <c r="A248" s="39"/>
      <c r="B248" s="40"/>
      <c r="C248" s="249" t="s">
        <v>403</v>
      </c>
      <c r="D248" s="249" t="s">
        <v>200</v>
      </c>
      <c r="E248" s="250" t="s">
        <v>392</v>
      </c>
      <c r="F248" s="251" t="s">
        <v>393</v>
      </c>
      <c r="G248" s="252" t="s">
        <v>170</v>
      </c>
      <c r="H248" s="253">
        <v>0.0030000000000000001</v>
      </c>
      <c r="I248" s="254"/>
      <c r="J248" s="255">
        <f>ROUND(I248*H248,2)</f>
        <v>0</v>
      </c>
      <c r="K248" s="251" t="s">
        <v>123</v>
      </c>
      <c r="L248" s="256"/>
      <c r="M248" s="257" t="s">
        <v>19</v>
      </c>
      <c r="N248" s="258" t="s">
        <v>43</v>
      </c>
      <c r="O248" s="85"/>
      <c r="P248" s="207">
        <f>O248*H248</f>
        <v>0</v>
      </c>
      <c r="Q248" s="207">
        <v>1</v>
      </c>
      <c r="R248" s="207">
        <f>Q248*H248</f>
        <v>0.0030000000000000001</v>
      </c>
      <c r="S248" s="207">
        <v>0</v>
      </c>
      <c r="T248" s="20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09" t="s">
        <v>315</v>
      </c>
      <c r="AT248" s="209" t="s">
        <v>200</v>
      </c>
      <c r="AU248" s="209" t="s">
        <v>79</v>
      </c>
      <c r="AY248" s="18" t="s">
        <v>117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8" t="s">
        <v>77</v>
      </c>
      <c r="BK248" s="210">
        <f>ROUND(I248*H248,2)</f>
        <v>0</v>
      </c>
      <c r="BL248" s="18" t="s">
        <v>218</v>
      </c>
      <c r="BM248" s="209" t="s">
        <v>404</v>
      </c>
    </row>
    <row r="249" s="13" customFormat="1">
      <c r="A249" s="13"/>
      <c r="B249" s="216"/>
      <c r="C249" s="217"/>
      <c r="D249" s="218" t="s">
        <v>128</v>
      </c>
      <c r="E249" s="217"/>
      <c r="F249" s="220" t="s">
        <v>405</v>
      </c>
      <c r="G249" s="217"/>
      <c r="H249" s="221">
        <v>0.0030000000000000001</v>
      </c>
      <c r="I249" s="222"/>
      <c r="J249" s="217"/>
      <c r="K249" s="217"/>
      <c r="L249" s="223"/>
      <c r="M249" s="224"/>
      <c r="N249" s="225"/>
      <c r="O249" s="225"/>
      <c r="P249" s="225"/>
      <c r="Q249" s="225"/>
      <c r="R249" s="225"/>
      <c r="S249" s="225"/>
      <c r="T249" s="22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7" t="s">
        <v>128</v>
      </c>
      <c r="AU249" s="227" t="s">
        <v>79</v>
      </c>
      <c r="AV249" s="13" t="s">
        <v>79</v>
      </c>
      <c r="AW249" s="13" t="s">
        <v>4</v>
      </c>
      <c r="AX249" s="13" t="s">
        <v>77</v>
      </c>
      <c r="AY249" s="227" t="s">
        <v>117</v>
      </c>
    </row>
    <row r="250" s="2" customFormat="1" ht="24.15" customHeight="1">
      <c r="A250" s="39"/>
      <c r="B250" s="40"/>
      <c r="C250" s="198" t="s">
        <v>406</v>
      </c>
      <c r="D250" s="198" t="s">
        <v>119</v>
      </c>
      <c r="E250" s="199" t="s">
        <v>407</v>
      </c>
      <c r="F250" s="200" t="s">
        <v>408</v>
      </c>
      <c r="G250" s="201" t="s">
        <v>221</v>
      </c>
      <c r="H250" s="202">
        <v>40</v>
      </c>
      <c r="I250" s="203"/>
      <c r="J250" s="204">
        <f>ROUND(I250*H250,2)</f>
        <v>0</v>
      </c>
      <c r="K250" s="200" t="s">
        <v>123</v>
      </c>
      <c r="L250" s="45"/>
      <c r="M250" s="205" t="s">
        <v>19</v>
      </c>
      <c r="N250" s="206" t="s">
        <v>43</v>
      </c>
      <c r="O250" s="85"/>
      <c r="P250" s="207">
        <f>O250*H250</f>
        <v>0</v>
      </c>
      <c r="Q250" s="207">
        <v>0.00040000000000000002</v>
      </c>
      <c r="R250" s="207">
        <f>Q250*H250</f>
        <v>0.016</v>
      </c>
      <c r="S250" s="207">
        <v>0</v>
      </c>
      <c r="T250" s="20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09" t="s">
        <v>218</v>
      </c>
      <c r="AT250" s="209" t="s">
        <v>119</v>
      </c>
      <c r="AU250" s="209" t="s">
        <v>79</v>
      </c>
      <c r="AY250" s="18" t="s">
        <v>117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8" t="s">
        <v>77</v>
      </c>
      <c r="BK250" s="210">
        <f>ROUND(I250*H250,2)</f>
        <v>0</v>
      </c>
      <c r="BL250" s="18" t="s">
        <v>218</v>
      </c>
      <c r="BM250" s="209" t="s">
        <v>409</v>
      </c>
    </row>
    <row r="251" s="2" customFormat="1">
      <c r="A251" s="39"/>
      <c r="B251" s="40"/>
      <c r="C251" s="41"/>
      <c r="D251" s="211" t="s">
        <v>126</v>
      </c>
      <c r="E251" s="41"/>
      <c r="F251" s="212" t="s">
        <v>410</v>
      </c>
      <c r="G251" s="41"/>
      <c r="H251" s="41"/>
      <c r="I251" s="213"/>
      <c r="J251" s="41"/>
      <c r="K251" s="41"/>
      <c r="L251" s="45"/>
      <c r="M251" s="214"/>
      <c r="N251" s="215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126</v>
      </c>
      <c r="AU251" s="18" t="s">
        <v>79</v>
      </c>
    </row>
    <row r="252" s="13" customFormat="1">
      <c r="A252" s="13"/>
      <c r="B252" s="216"/>
      <c r="C252" s="217"/>
      <c r="D252" s="218" t="s">
        <v>128</v>
      </c>
      <c r="E252" s="219" t="s">
        <v>19</v>
      </c>
      <c r="F252" s="220" t="s">
        <v>389</v>
      </c>
      <c r="G252" s="217"/>
      <c r="H252" s="221">
        <v>24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7" t="s">
        <v>128</v>
      </c>
      <c r="AU252" s="227" t="s">
        <v>79</v>
      </c>
      <c r="AV252" s="13" t="s">
        <v>79</v>
      </c>
      <c r="AW252" s="13" t="s">
        <v>33</v>
      </c>
      <c r="AX252" s="13" t="s">
        <v>72</v>
      </c>
      <c r="AY252" s="227" t="s">
        <v>117</v>
      </c>
    </row>
    <row r="253" s="13" customFormat="1">
      <c r="A253" s="13"/>
      <c r="B253" s="216"/>
      <c r="C253" s="217"/>
      <c r="D253" s="218" t="s">
        <v>128</v>
      </c>
      <c r="E253" s="219" t="s">
        <v>19</v>
      </c>
      <c r="F253" s="220" t="s">
        <v>411</v>
      </c>
      <c r="G253" s="217"/>
      <c r="H253" s="221">
        <v>16</v>
      </c>
      <c r="I253" s="222"/>
      <c r="J253" s="217"/>
      <c r="K253" s="217"/>
      <c r="L253" s="223"/>
      <c r="M253" s="224"/>
      <c r="N253" s="225"/>
      <c r="O253" s="225"/>
      <c r="P253" s="225"/>
      <c r="Q253" s="225"/>
      <c r="R253" s="225"/>
      <c r="S253" s="225"/>
      <c r="T253" s="22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7" t="s">
        <v>128</v>
      </c>
      <c r="AU253" s="227" t="s">
        <v>79</v>
      </c>
      <c r="AV253" s="13" t="s">
        <v>79</v>
      </c>
      <c r="AW253" s="13" t="s">
        <v>33</v>
      </c>
      <c r="AX253" s="13" t="s">
        <v>72</v>
      </c>
      <c r="AY253" s="227" t="s">
        <v>117</v>
      </c>
    </row>
    <row r="254" s="14" customFormat="1">
      <c r="A254" s="14"/>
      <c r="B254" s="228"/>
      <c r="C254" s="229"/>
      <c r="D254" s="218" t="s">
        <v>128</v>
      </c>
      <c r="E254" s="230" t="s">
        <v>19</v>
      </c>
      <c r="F254" s="231" t="s">
        <v>135</v>
      </c>
      <c r="G254" s="229"/>
      <c r="H254" s="232">
        <v>40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8" t="s">
        <v>128</v>
      </c>
      <c r="AU254" s="238" t="s">
        <v>79</v>
      </c>
      <c r="AV254" s="14" t="s">
        <v>124</v>
      </c>
      <c r="AW254" s="14" t="s">
        <v>33</v>
      </c>
      <c r="AX254" s="14" t="s">
        <v>77</v>
      </c>
      <c r="AY254" s="238" t="s">
        <v>117</v>
      </c>
    </row>
    <row r="255" s="2" customFormat="1" ht="37.8" customHeight="1">
      <c r="A255" s="39"/>
      <c r="B255" s="40"/>
      <c r="C255" s="249" t="s">
        <v>412</v>
      </c>
      <c r="D255" s="249" t="s">
        <v>200</v>
      </c>
      <c r="E255" s="250" t="s">
        <v>413</v>
      </c>
      <c r="F255" s="251" t="s">
        <v>414</v>
      </c>
      <c r="G255" s="252" t="s">
        <v>221</v>
      </c>
      <c r="H255" s="253">
        <v>46.619999999999997</v>
      </c>
      <c r="I255" s="254"/>
      <c r="J255" s="255">
        <f>ROUND(I255*H255,2)</f>
        <v>0</v>
      </c>
      <c r="K255" s="251" t="s">
        <v>123</v>
      </c>
      <c r="L255" s="256"/>
      <c r="M255" s="257" t="s">
        <v>19</v>
      </c>
      <c r="N255" s="258" t="s">
        <v>43</v>
      </c>
      <c r="O255" s="85"/>
      <c r="P255" s="207">
        <f>O255*H255</f>
        <v>0</v>
      </c>
      <c r="Q255" s="207">
        <v>0.0044999999999999997</v>
      </c>
      <c r="R255" s="207">
        <f>Q255*H255</f>
        <v>0.20978999999999998</v>
      </c>
      <c r="S255" s="207">
        <v>0</v>
      </c>
      <c r="T255" s="20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09" t="s">
        <v>315</v>
      </c>
      <c r="AT255" s="209" t="s">
        <v>200</v>
      </c>
      <c r="AU255" s="209" t="s">
        <v>79</v>
      </c>
      <c r="AY255" s="18" t="s">
        <v>117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18" t="s">
        <v>77</v>
      </c>
      <c r="BK255" s="210">
        <f>ROUND(I255*H255,2)</f>
        <v>0</v>
      </c>
      <c r="BL255" s="18" t="s">
        <v>218</v>
      </c>
      <c r="BM255" s="209" t="s">
        <v>415</v>
      </c>
    </row>
    <row r="256" s="13" customFormat="1">
      <c r="A256" s="13"/>
      <c r="B256" s="216"/>
      <c r="C256" s="217"/>
      <c r="D256" s="218" t="s">
        <v>128</v>
      </c>
      <c r="E256" s="217"/>
      <c r="F256" s="220" t="s">
        <v>416</v>
      </c>
      <c r="G256" s="217"/>
      <c r="H256" s="221">
        <v>46.619999999999997</v>
      </c>
      <c r="I256" s="222"/>
      <c r="J256" s="217"/>
      <c r="K256" s="217"/>
      <c r="L256" s="223"/>
      <c r="M256" s="224"/>
      <c r="N256" s="225"/>
      <c r="O256" s="225"/>
      <c r="P256" s="225"/>
      <c r="Q256" s="225"/>
      <c r="R256" s="225"/>
      <c r="S256" s="225"/>
      <c r="T256" s="22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7" t="s">
        <v>128</v>
      </c>
      <c r="AU256" s="227" t="s">
        <v>79</v>
      </c>
      <c r="AV256" s="13" t="s">
        <v>79</v>
      </c>
      <c r="AW256" s="13" t="s">
        <v>4</v>
      </c>
      <c r="AX256" s="13" t="s">
        <v>77</v>
      </c>
      <c r="AY256" s="227" t="s">
        <v>117</v>
      </c>
    </row>
    <row r="257" s="2" customFormat="1" ht="24.15" customHeight="1">
      <c r="A257" s="39"/>
      <c r="B257" s="40"/>
      <c r="C257" s="198" t="s">
        <v>417</v>
      </c>
      <c r="D257" s="198" t="s">
        <v>119</v>
      </c>
      <c r="E257" s="199" t="s">
        <v>418</v>
      </c>
      <c r="F257" s="200" t="s">
        <v>419</v>
      </c>
      <c r="G257" s="201" t="s">
        <v>221</v>
      </c>
      <c r="H257" s="202">
        <v>10.800000000000001</v>
      </c>
      <c r="I257" s="203"/>
      <c r="J257" s="204">
        <f>ROUND(I257*H257,2)</f>
        <v>0</v>
      </c>
      <c r="K257" s="200" t="s">
        <v>123</v>
      </c>
      <c r="L257" s="45"/>
      <c r="M257" s="205" t="s">
        <v>19</v>
      </c>
      <c r="N257" s="206" t="s">
        <v>43</v>
      </c>
      <c r="O257" s="85"/>
      <c r="P257" s="207">
        <f>O257*H257</f>
        <v>0</v>
      </c>
      <c r="Q257" s="207">
        <v>0.00040000000000000002</v>
      </c>
      <c r="R257" s="207">
        <f>Q257*H257</f>
        <v>0.0043200000000000009</v>
      </c>
      <c r="S257" s="207">
        <v>0</v>
      </c>
      <c r="T257" s="20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09" t="s">
        <v>218</v>
      </c>
      <c r="AT257" s="209" t="s">
        <v>119</v>
      </c>
      <c r="AU257" s="209" t="s">
        <v>79</v>
      </c>
      <c r="AY257" s="18" t="s">
        <v>117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18" t="s">
        <v>77</v>
      </c>
      <c r="BK257" s="210">
        <f>ROUND(I257*H257,2)</f>
        <v>0</v>
      </c>
      <c r="BL257" s="18" t="s">
        <v>218</v>
      </c>
      <c r="BM257" s="209" t="s">
        <v>420</v>
      </c>
    </row>
    <row r="258" s="2" customFormat="1">
      <c r="A258" s="39"/>
      <c r="B258" s="40"/>
      <c r="C258" s="41"/>
      <c r="D258" s="211" t="s">
        <v>126</v>
      </c>
      <c r="E258" s="41"/>
      <c r="F258" s="212" t="s">
        <v>421</v>
      </c>
      <c r="G258" s="41"/>
      <c r="H258" s="41"/>
      <c r="I258" s="213"/>
      <c r="J258" s="41"/>
      <c r="K258" s="41"/>
      <c r="L258" s="45"/>
      <c r="M258" s="214"/>
      <c r="N258" s="215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126</v>
      </c>
      <c r="AU258" s="18" t="s">
        <v>79</v>
      </c>
    </row>
    <row r="259" s="13" customFormat="1">
      <c r="A259" s="13"/>
      <c r="B259" s="216"/>
      <c r="C259" s="217"/>
      <c r="D259" s="218" t="s">
        <v>128</v>
      </c>
      <c r="E259" s="219" t="s">
        <v>19</v>
      </c>
      <c r="F259" s="220" t="s">
        <v>401</v>
      </c>
      <c r="G259" s="217"/>
      <c r="H259" s="221">
        <v>5.4000000000000004</v>
      </c>
      <c r="I259" s="222"/>
      <c r="J259" s="217"/>
      <c r="K259" s="217"/>
      <c r="L259" s="223"/>
      <c r="M259" s="224"/>
      <c r="N259" s="225"/>
      <c r="O259" s="225"/>
      <c r="P259" s="225"/>
      <c r="Q259" s="225"/>
      <c r="R259" s="225"/>
      <c r="S259" s="225"/>
      <c r="T259" s="22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7" t="s">
        <v>128</v>
      </c>
      <c r="AU259" s="227" t="s">
        <v>79</v>
      </c>
      <c r="AV259" s="13" t="s">
        <v>79</v>
      </c>
      <c r="AW259" s="13" t="s">
        <v>33</v>
      </c>
      <c r="AX259" s="13" t="s">
        <v>72</v>
      </c>
      <c r="AY259" s="227" t="s">
        <v>117</v>
      </c>
    </row>
    <row r="260" s="13" customFormat="1">
      <c r="A260" s="13"/>
      <c r="B260" s="216"/>
      <c r="C260" s="217"/>
      <c r="D260" s="218" t="s">
        <v>128</v>
      </c>
      <c r="E260" s="219" t="s">
        <v>19</v>
      </c>
      <c r="F260" s="220" t="s">
        <v>422</v>
      </c>
      <c r="G260" s="217"/>
      <c r="H260" s="221">
        <v>5.4000000000000004</v>
      </c>
      <c r="I260" s="222"/>
      <c r="J260" s="217"/>
      <c r="K260" s="217"/>
      <c r="L260" s="223"/>
      <c r="M260" s="224"/>
      <c r="N260" s="225"/>
      <c r="O260" s="225"/>
      <c r="P260" s="225"/>
      <c r="Q260" s="225"/>
      <c r="R260" s="225"/>
      <c r="S260" s="225"/>
      <c r="T260" s="22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7" t="s">
        <v>128</v>
      </c>
      <c r="AU260" s="227" t="s">
        <v>79</v>
      </c>
      <c r="AV260" s="13" t="s">
        <v>79</v>
      </c>
      <c r="AW260" s="13" t="s">
        <v>33</v>
      </c>
      <c r="AX260" s="13" t="s">
        <v>72</v>
      </c>
      <c r="AY260" s="227" t="s">
        <v>117</v>
      </c>
    </row>
    <row r="261" s="14" customFormat="1">
      <c r="A261" s="14"/>
      <c r="B261" s="228"/>
      <c r="C261" s="229"/>
      <c r="D261" s="218" t="s">
        <v>128</v>
      </c>
      <c r="E261" s="230" t="s">
        <v>19</v>
      </c>
      <c r="F261" s="231" t="s">
        <v>135</v>
      </c>
      <c r="G261" s="229"/>
      <c r="H261" s="232">
        <v>10.800000000000001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38" t="s">
        <v>128</v>
      </c>
      <c r="AU261" s="238" t="s">
        <v>79</v>
      </c>
      <c r="AV261" s="14" t="s">
        <v>124</v>
      </c>
      <c r="AW261" s="14" t="s">
        <v>33</v>
      </c>
      <c r="AX261" s="14" t="s">
        <v>77</v>
      </c>
      <c r="AY261" s="238" t="s">
        <v>117</v>
      </c>
    </row>
    <row r="262" s="2" customFormat="1" ht="37.8" customHeight="1">
      <c r="A262" s="39"/>
      <c r="B262" s="40"/>
      <c r="C262" s="249" t="s">
        <v>423</v>
      </c>
      <c r="D262" s="249" t="s">
        <v>200</v>
      </c>
      <c r="E262" s="250" t="s">
        <v>413</v>
      </c>
      <c r="F262" s="251" t="s">
        <v>414</v>
      </c>
      <c r="G262" s="252" t="s">
        <v>221</v>
      </c>
      <c r="H262" s="253">
        <v>13.186999999999999</v>
      </c>
      <c r="I262" s="254"/>
      <c r="J262" s="255">
        <f>ROUND(I262*H262,2)</f>
        <v>0</v>
      </c>
      <c r="K262" s="251" t="s">
        <v>123</v>
      </c>
      <c r="L262" s="256"/>
      <c r="M262" s="257" t="s">
        <v>19</v>
      </c>
      <c r="N262" s="258" t="s">
        <v>43</v>
      </c>
      <c r="O262" s="85"/>
      <c r="P262" s="207">
        <f>O262*H262</f>
        <v>0</v>
      </c>
      <c r="Q262" s="207">
        <v>0.0044999999999999997</v>
      </c>
      <c r="R262" s="207">
        <f>Q262*H262</f>
        <v>0.059341499999999991</v>
      </c>
      <c r="S262" s="207">
        <v>0</v>
      </c>
      <c r="T262" s="20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09" t="s">
        <v>315</v>
      </c>
      <c r="AT262" s="209" t="s">
        <v>200</v>
      </c>
      <c r="AU262" s="209" t="s">
        <v>79</v>
      </c>
      <c r="AY262" s="18" t="s">
        <v>117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18" t="s">
        <v>77</v>
      </c>
      <c r="BK262" s="210">
        <f>ROUND(I262*H262,2)</f>
        <v>0</v>
      </c>
      <c r="BL262" s="18" t="s">
        <v>218</v>
      </c>
      <c r="BM262" s="209" t="s">
        <v>424</v>
      </c>
    </row>
    <row r="263" s="13" customFormat="1">
      <c r="A263" s="13"/>
      <c r="B263" s="216"/>
      <c r="C263" s="217"/>
      <c r="D263" s="218" t="s">
        <v>128</v>
      </c>
      <c r="E263" s="217"/>
      <c r="F263" s="220" t="s">
        <v>425</v>
      </c>
      <c r="G263" s="217"/>
      <c r="H263" s="221">
        <v>13.186999999999999</v>
      </c>
      <c r="I263" s="222"/>
      <c r="J263" s="217"/>
      <c r="K263" s="217"/>
      <c r="L263" s="223"/>
      <c r="M263" s="224"/>
      <c r="N263" s="225"/>
      <c r="O263" s="225"/>
      <c r="P263" s="225"/>
      <c r="Q263" s="225"/>
      <c r="R263" s="225"/>
      <c r="S263" s="225"/>
      <c r="T263" s="22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7" t="s">
        <v>128</v>
      </c>
      <c r="AU263" s="227" t="s">
        <v>79</v>
      </c>
      <c r="AV263" s="13" t="s">
        <v>79</v>
      </c>
      <c r="AW263" s="13" t="s">
        <v>4</v>
      </c>
      <c r="AX263" s="13" t="s">
        <v>77</v>
      </c>
      <c r="AY263" s="227" t="s">
        <v>117</v>
      </c>
    </row>
    <row r="264" s="2" customFormat="1" ht="24.15" customHeight="1">
      <c r="A264" s="39"/>
      <c r="B264" s="40"/>
      <c r="C264" s="198" t="s">
        <v>426</v>
      </c>
      <c r="D264" s="198" t="s">
        <v>119</v>
      </c>
      <c r="E264" s="199" t="s">
        <v>427</v>
      </c>
      <c r="F264" s="200" t="s">
        <v>428</v>
      </c>
      <c r="G264" s="201" t="s">
        <v>221</v>
      </c>
      <c r="H264" s="202">
        <v>48</v>
      </c>
      <c r="I264" s="203"/>
      <c r="J264" s="204">
        <f>ROUND(I264*H264,2)</f>
        <v>0</v>
      </c>
      <c r="K264" s="200" t="s">
        <v>123</v>
      </c>
      <c r="L264" s="45"/>
      <c r="M264" s="205" t="s">
        <v>19</v>
      </c>
      <c r="N264" s="206" t="s">
        <v>43</v>
      </c>
      <c r="O264" s="85"/>
      <c r="P264" s="207">
        <f>O264*H264</f>
        <v>0</v>
      </c>
      <c r="Q264" s="207">
        <v>0</v>
      </c>
      <c r="R264" s="207">
        <f>Q264*H264</f>
        <v>0</v>
      </c>
      <c r="S264" s="207">
        <v>0</v>
      </c>
      <c r="T264" s="20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09" t="s">
        <v>218</v>
      </c>
      <c r="AT264" s="209" t="s">
        <v>119</v>
      </c>
      <c r="AU264" s="209" t="s">
        <v>79</v>
      </c>
      <c r="AY264" s="18" t="s">
        <v>117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8" t="s">
        <v>77</v>
      </c>
      <c r="BK264" s="210">
        <f>ROUND(I264*H264,2)</f>
        <v>0</v>
      </c>
      <c r="BL264" s="18" t="s">
        <v>218</v>
      </c>
      <c r="BM264" s="209" t="s">
        <v>429</v>
      </c>
    </row>
    <row r="265" s="2" customFormat="1">
      <c r="A265" s="39"/>
      <c r="B265" s="40"/>
      <c r="C265" s="41"/>
      <c r="D265" s="211" t="s">
        <v>126</v>
      </c>
      <c r="E265" s="41"/>
      <c r="F265" s="212" t="s">
        <v>430</v>
      </c>
      <c r="G265" s="41"/>
      <c r="H265" s="41"/>
      <c r="I265" s="213"/>
      <c r="J265" s="41"/>
      <c r="K265" s="41"/>
      <c r="L265" s="45"/>
      <c r="M265" s="214"/>
      <c r="N265" s="215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126</v>
      </c>
      <c r="AU265" s="18" t="s">
        <v>79</v>
      </c>
    </row>
    <row r="266" s="15" customFormat="1">
      <c r="A266" s="15"/>
      <c r="B266" s="239"/>
      <c r="C266" s="240"/>
      <c r="D266" s="218" t="s">
        <v>128</v>
      </c>
      <c r="E266" s="241" t="s">
        <v>19</v>
      </c>
      <c r="F266" s="242" t="s">
        <v>431</v>
      </c>
      <c r="G266" s="240"/>
      <c r="H266" s="241" t="s">
        <v>19</v>
      </c>
      <c r="I266" s="243"/>
      <c r="J266" s="240"/>
      <c r="K266" s="240"/>
      <c r="L266" s="244"/>
      <c r="M266" s="245"/>
      <c r="N266" s="246"/>
      <c r="O266" s="246"/>
      <c r="P266" s="246"/>
      <c r="Q266" s="246"/>
      <c r="R266" s="246"/>
      <c r="S266" s="246"/>
      <c r="T266" s="24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48" t="s">
        <v>128</v>
      </c>
      <c r="AU266" s="248" t="s">
        <v>79</v>
      </c>
      <c r="AV266" s="15" t="s">
        <v>77</v>
      </c>
      <c r="AW266" s="15" t="s">
        <v>33</v>
      </c>
      <c r="AX266" s="15" t="s">
        <v>72</v>
      </c>
      <c r="AY266" s="248" t="s">
        <v>117</v>
      </c>
    </row>
    <row r="267" s="13" customFormat="1">
      <c r="A267" s="13"/>
      <c r="B267" s="216"/>
      <c r="C267" s="217"/>
      <c r="D267" s="218" t="s">
        <v>128</v>
      </c>
      <c r="E267" s="219" t="s">
        <v>19</v>
      </c>
      <c r="F267" s="220" t="s">
        <v>432</v>
      </c>
      <c r="G267" s="217"/>
      <c r="H267" s="221">
        <v>48</v>
      </c>
      <c r="I267" s="222"/>
      <c r="J267" s="217"/>
      <c r="K267" s="217"/>
      <c r="L267" s="223"/>
      <c r="M267" s="224"/>
      <c r="N267" s="225"/>
      <c r="O267" s="225"/>
      <c r="P267" s="225"/>
      <c r="Q267" s="225"/>
      <c r="R267" s="225"/>
      <c r="S267" s="225"/>
      <c r="T267" s="22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7" t="s">
        <v>128</v>
      </c>
      <c r="AU267" s="227" t="s">
        <v>79</v>
      </c>
      <c r="AV267" s="13" t="s">
        <v>79</v>
      </c>
      <c r="AW267" s="13" t="s">
        <v>33</v>
      </c>
      <c r="AX267" s="13" t="s">
        <v>77</v>
      </c>
      <c r="AY267" s="227" t="s">
        <v>117</v>
      </c>
    </row>
    <row r="268" s="2" customFormat="1" ht="16.5" customHeight="1">
      <c r="A268" s="39"/>
      <c r="B268" s="40"/>
      <c r="C268" s="249" t="s">
        <v>433</v>
      </c>
      <c r="D268" s="249" t="s">
        <v>200</v>
      </c>
      <c r="E268" s="250" t="s">
        <v>434</v>
      </c>
      <c r="F268" s="251" t="s">
        <v>435</v>
      </c>
      <c r="G268" s="252" t="s">
        <v>221</v>
      </c>
      <c r="H268" s="253">
        <v>50.399999999999999</v>
      </c>
      <c r="I268" s="254"/>
      <c r="J268" s="255">
        <f>ROUND(I268*H268,2)</f>
        <v>0</v>
      </c>
      <c r="K268" s="251" t="s">
        <v>123</v>
      </c>
      <c r="L268" s="256"/>
      <c r="M268" s="257" t="s">
        <v>19</v>
      </c>
      <c r="N268" s="258" t="s">
        <v>43</v>
      </c>
      <c r="O268" s="85"/>
      <c r="P268" s="207">
        <f>O268*H268</f>
        <v>0</v>
      </c>
      <c r="Q268" s="207">
        <v>0.00059999999999999995</v>
      </c>
      <c r="R268" s="207">
        <f>Q268*H268</f>
        <v>0.030239999999999996</v>
      </c>
      <c r="S268" s="207">
        <v>0</v>
      </c>
      <c r="T268" s="20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09" t="s">
        <v>315</v>
      </c>
      <c r="AT268" s="209" t="s">
        <v>200</v>
      </c>
      <c r="AU268" s="209" t="s">
        <v>79</v>
      </c>
      <c r="AY268" s="18" t="s">
        <v>117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18" t="s">
        <v>77</v>
      </c>
      <c r="BK268" s="210">
        <f>ROUND(I268*H268,2)</f>
        <v>0</v>
      </c>
      <c r="BL268" s="18" t="s">
        <v>218</v>
      </c>
      <c r="BM268" s="209" t="s">
        <v>436</v>
      </c>
    </row>
    <row r="269" s="13" customFormat="1">
      <c r="A269" s="13"/>
      <c r="B269" s="216"/>
      <c r="C269" s="217"/>
      <c r="D269" s="218" t="s">
        <v>128</v>
      </c>
      <c r="E269" s="217"/>
      <c r="F269" s="220" t="s">
        <v>437</v>
      </c>
      <c r="G269" s="217"/>
      <c r="H269" s="221">
        <v>50.399999999999999</v>
      </c>
      <c r="I269" s="222"/>
      <c r="J269" s="217"/>
      <c r="K269" s="217"/>
      <c r="L269" s="223"/>
      <c r="M269" s="224"/>
      <c r="N269" s="225"/>
      <c r="O269" s="225"/>
      <c r="P269" s="225"/>
      <c r="Q269" s="225"/>
      <c r="R269" s="225"/>
      <c r="S269" s="225"/>
      <c r="T269" s="22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7" t="s">
        <v>128</v>
      </c>
      <c r="AU269" s="227" t="s">
        <v>79</v>
      </c>
      <c r="AV269" s="13" t="s">
        <v>79</v>
      </c>
      <c r="AW269" s="13" t="s">
        <v>4</v>
      </c>
      <c r="AX269" s="13" t="s">
        <v>77</v>
      </c>
      <c r="AY269" s="227" t="s">
        <v>117</v>
      </c>
    </row>
    <row r="270" s="2" customFormat="1" ht="24.15" customHeight="1">
      <c r="A270" s="39"/>
      <c r="B270" s="40"/>
      <c r="C270" s="198" t="s">
        <v>438</v>
      </c>
      <c r="D270" s="198" t="s">
        <v>119</v>
      </c>
      <c r="E270" s="199" t="s">
        <v>439</v>
      </c>
      <c r="F270" s="200" t="s">
        <v>440</v>
      </c>
      <c r="G270" s="201" t="s">
        <v>221</v>
      </c>
      <c r="H270" s="202">
        <v>10.800000000000001</v>
      </c>
      <c r="I270" s="203"/>
      <c r="J270" s="204">
        <f>ROUND(I270*H270,2)</f>
        <v>0</v>
      </c>
      <c r="K270" s="200" t="s">
        <v>123</v>
      </c>
      <c r="L270" s="45"/>
      <c r="M270" s="205" t="s">
        <v>19</v>
      </c>
      <c r="N270" s="206" t="s">
        <v>43</v>
      </c>
      <c r="O270" s="85"/>
      <c r="P270" s="207">
        <f>O270*H270</f>
        <v>0</v>
      </c>
      <c r="Q270" s="207">
        <v>0</v>
      </c>
      <c r="R270" s="207">
        <f>Q270*H270</f>
        <v>0</v>
      </c>
      <c r="S270" s="207">
        <v>0</v>
      </c>
      <c r="T270" s="20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09" t="s">
        <v>218</v>
      </c>
      <c r="AT270" s="209" t="s">
        <v>119</v>
      </c>
      <c r="AU270" s="209" t="s">
        <v>79</v>
      </c>
      <c r="AY270" s="18" t="s">
        <v>117</v>
      </c>
      <c r="BE270" s="210">
        <f>IF(N270="základní",J270,0)</f>
        <v>0</v>
      </c>
      <c r="BF270" s="210">
        <f>IF(N270="snížená",J270,0)</f>
        <v>0</v>
      </c>
      <c r="BG270" s="210">
        <f>IF(N270="zákl. přenesená",J270,0)</f>
        <v>0</v>
      </c>
      <c r="BH270" s="210">
        <f>IF(N270="sníž. přenesená",J270,0)</f>
        <v>0</v>
      </c>
      <c r="BI270" s="210">
        <f>IF(N270="nulová",J270,0)</f>
        <v>0</v>
      </c>
      <c r="BJ270" s="18" t="s">
        <v>77</v>
      </c>
      <c r="BK270" s="210">
        <f>ROUND(I270*H270,2)</f>
        <v>0</v>
      </c>
      <c r="BL270" s="18" t="s">
        <v>218</v>
      </c>
      <c r="BM270" s="209" t="s">
        <v>441</v>
      </c>
    </row>
    <row r="271" s="2" customFormat="1">
      <c r="A271" s="39"/>
      <c r="B271" s="40"/>
      <c r="C271" s="41"/>
      <c r="D271" s="211" t="s">
        <v>126</v>
      </c>
      <c r="E271" s="41"/>
      <c r="F271" s="212" t="s">
        <v>442</v>
      </c>
      <c r="G271" s="41"/>
      <c r="H271" s="41"/>
      <c r="I271" s="213"/>
      <c r="J271" s="41"/>
      <c r="K271" s="41"/>
      <c r="L271" s="45"/>
      <c r="M271" s="214"/>
      <c r="N271" s="215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126</v>
      </c>
      <c r="AU271" s="18" t="s">
        <v>79</v>
      </c>
    </row>
    <row r="272" s="15" customFormat="1">
      <c r="A272" s="15"/>
      <c r="B272" s="239"/>
      <c r="C272" s="240"/>
      <c r="D272" s="218" t="s">
        <v>128</v>
      </c>
      <c r="E272" s="241" t="s">
        <v>19</v>
      </c>
      <c r="F272" s="242" t="s">
        <v>431</v>
      </c>
      <c r="G272" s="240"/>
      <c r="H272" s="241" t="s">
        <v>19</v>
      </c>
      <c r="I272" s="243"/>
      <c r="J272" s="240"/>
      <c r="K272" s="240"/>
      <c r="L272" s="244"/>
      <c r="M272" s="245"/>
      <c r="N272" s="246"/>
      <c r="O272" s="246"/>
      <c r="P272" s="246"/>
      <c r="Q272" s="246"/>
      <c r="R272" s="246"/>
      <c r="S272" s="246"/>
      <c r="T272" s="24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48" t="s">
        <v>128</v>
      </c>
      <c r="AU272" s="248" t="s">
        <v>79</v>
      </c>
      <c r="AV272" s="15" t="s">
        <v>77</v>
      </c>
      <c r="AW272" s="15" t="s">
        <v>33</v>
      </c>
      <c r="AX272" s="15" t="s">
        <v>72</v>
      </c>
      <c r="AY272" s="248" t="s">
        <v>117</v>
      </c>
    </row>
    <row r="273" s="13" customFormat="1">
      <c r="A273" s="13"/>
      <c r="B273" s="216"/>
      <c r="C273" s="217"/>
      <c r="D273" s="218" t="s">
        <v>128</v>
      </c>
      <c r="E273" s="219" t="s">
        <v>19</v>
      </c>
      <c r="F273" s="220" t="s">
        <v>443</v>
      </c>
      <c r="G273" s="217"/>
      <c r="H273" s="221">
        <v>10.800000000000001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7" t="s">
        <v>128</v>
      </c>
      <c r="AU273" s="227" t="s">
        <v>79</v>
      </c>
      <c r="AV273" s="13" t="s">
        <v>79</v>
      </c>
      <c r="AW273" s="13" t="s">
        <v>33</v>
      </c>
      <c r="AX273" s="13" t="s">
        <v>77</v>
      </c>
      <c r="AY273" s="227" t="s">
        <v>117</v>
      </c>
    </row>
    <row r="274" s="2" customFormat="1" ht="16.5" customHeight="1">
      <c r="A274" s="39"/>
      <c r="B274" s="40"/>
      <c r="C274" s="249" t="s">
        <v>444</v>
      </c>
      <c r="D274" s="249" t="s">
        <v>200</v>
      </c>
      <c r="E274" s="250" t="s">
        <v>434</v>
      </c>
      <c r="F274" s="251" t="s">
        <v>435</v>
      </c>
      <c r="G274" s="252" t="s">
        <v>221</v>
      </c>
      <c r="H274" s="253">
        <v>11.34</v>
      </c>
      <c r="I274" s="254"/>
      <c r="J274" s="255">
        <f>ROUND(I274*H274,2)</f>
        <v>0</v>
      </c>
      <c r="K274" s="251" t="s">
        <v>123</v>
      </c>
      <c r="L274" s="256"/>
      <c r="M274" s="257" t="s">
        <v>19</v>
      </c>
      <c r="N274" s="258" t="s">
        <v>43</v>
      </c>
      <c r="O274" s="85"/>
      <c r="P274" s="207">
        <f>O274*H274</f>
        <v>0</v>
      </c>
      <c r="Q274" s="207">
        <v>0.00059999999999999995</v>
      </c>
      <c r="R274" s="207">
        <f>Q274*H274</f>
        <v>0.0068039999999999993</v>
      </c>
      <c r="S274" s="207">
        <v>0</v>
      </c>
      <c r="T274" s="20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09" t="s">
        <v>315</v>
      </c>
      <c r="AT274" s="209" t="s">
        <v>200</v>
      </c>
      <c r="AU274" s="209" t="s">
        <v>79</v>
      </c>
      <c r="AY274" s="18" t="s">
        <v>117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18" t="s">
        <v>77</v>
      </c>
      <c r="BK274" s="210">
        <f>ROUND(I274*H274,2)</f>
        <v>0</v>
      </c>
      <c r="BL274" s="18" t="s">
        <v>218</v>
      </c>
      <c r="BM274" s="209" t="s">
        <v>445</v>
      </c>
    </row>
    <row r="275" s="13" customFormat="1">
      <c r="A275" s="13"/>
      <c r="B275" s="216"/>
      <c r="C275" s="217"/>
      <c r="D275" s="218" t="s">
        <v>128</v>
      </c>
      <c r="E275" s="217"/>
      <c r="F275" s="220" t="s">
        <v>446</v>
      </c>
      <c r="G275" s="217"/>
      <c r="H275" s="221">
        <v>11.34</v>
      </c>
      <c r="I275" s="222"/>
      <c r="J275" s="217"/>
      <c r="K275" s="217"/>
      <c r="L275" s="223"/>
      <c r="M275" s="224"/>
      <c r="N275" s="225"/>
      <c r="O275" s="225"/>
      <c r="P275" s="225"/>
      <c r="Q275" s="225"/>
      <c r="R275" s="225"/>
      <c r="S275" s="225"/>
      <c r="T275" s="22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7" t="s">
        <v>128</v>
      </c>
      <c r="AU275" s="227" t="s">
        <v>79</v>
      </c>
      <c r="AV275" s="13" t="s">
        <v>79</v>
      </c>
      <c r="AW275" s="13" t="s">
        <v>4</v>
      </c>
      <c r="AX275" s="13" t="s">
        <v>77</v>
      </c>
      <c r="AY275" s="227" t="s">
        <v>117</v>
      </c>
    </row>
    <row r="276" s="2" customFormat="1" ht="44.25" customHeight="1">
      <c r="A276" s="39"/>
      <c r="B276" s="40"/>
      <c r="C276" s="198" t="s">
        <v>447</v>
      </c>
      <c r="D276" s="198" t="s">
        <v>119</v>
      </c>
      <c r="E276" s="199" t="s">
        <v>448</v>
      </c>
      <c r="F276" s="200" t="s">
        <v>449</v>
      </c>
      <c r="G276" s="201" t="s">
        <v>450</v>
      </c>
      <c r="H276" s="259"/>
      <c r="I276" s="203"/>
      <c r="J276" s="204">
        <f>ROUND(I276*H276,2)</f>
        <v>0</v>
      </c>
      <c r="K276" s="200" t="s">
        <v>123</v>
      </c>
      <c r="L276" s="45"/>
      <c r="M276" s="205" t="s">
        <v>19</v>
      </c>
      <c r="N276" s="206" t="s">
        <v>43</v>
      </c>
      <c r="O276" s="85"/>
      <c r="P276" s="207">
        <f>O276*H276</f>
        <v>0</v>
      </c>
      <c r="Q276" s="207">
        <v>0</v>
      </c>
      <c r="R276" s="207">
        <f>Q276*H276</f>
        <v>0</v>
      </c>
      <c r="S276" s="207">
        <v>0</v>
      </c>
      <c r="T276" s="20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09" t="s">
        <v>218</v>
      </c>
      <c r="AT276" s="209" t="s">
        <v>119</v>
      </c>
      <c r="AU276" s="209" t="s">
        <v>79</v>
      </c>
      <c r="AY276" s="18" t="s">
        <v>117</v>
      </c>
      <c r="BE276" s="210">
        <f>IF(N276="základní",J276,0)</f>
        <v>0</v>
      </c>
      <c r="BF276" s="210">
        <f>IF(N276="snížená",J276,0)</f>
        <v>0</v>
      </c>
      <c r="BG276" s="210">
        <f>IF(N276="zákl. přenesená",J276,0)</f>
        <v>0</v>
      </c>
      <c r="BH276" s="210">
        <f>IF(N276="sníž. přenesená",J276,0)</f>
        <v>0</v>
      </c>
      <c r="BI276" s="210">
        <f>IF(N276="nulová",J276,0)</f>
        <v>0</v>
      </c>
      <c r="BJ276" s="18" t="s">
        <v>77</v>
      </c>
      <c r="BK276" s="210">
        <f>ROUND(I276*H276,2)</f>
        <v>0</v>
      </c>
      <c r="BL276" s="18" t="s">
        <v>218</v>
      </c>
      <c r="BM276" s="209" t="s">
        <v>451</v>
      </c>
    </row>
    <row r="277" s="2" customFormat="1">
      <c r="A277" s="39"/>
      <c r="B277" s="40"/>
      <c r="C277" s="41"/>
      <c r="D277" s="211" t="s">
        <v>126</v>
      </c>
      <c r="E277" s="41"/>
      <c r="F277" s="212" t="s">
        <v>452</v>
      </c>
      <c r="G277" s="41"/>
      <c r="H277" s="41"/>
      <c r="I277" s="213"/>
      <c r="J277" s="41"/>
      <c r="K277" s="41"/>
      <c r="L277" s="45"/>
      <c r="M277" s="214"/>
      <c r="N277" s="215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126</v>
      </c>
      <c r="AU277" s="18" t="s">
        <v>79</v>
      </c>
    </row>
    <row r="278" s="12" customFormat="1" ht="22.8" customHeight="1">
      <c r="A278" s="12"/>
      <c r="B278" s="182"/>
      <c r="C278" s="183"/>
      <c r="D278" s="184" t="s">
        <v>71</v>
      </c>
      <c r="E278" s="196" t="s">
        <v>453</v>
      </c>
      <c r="F278" s="196" t="s">
        <v>454</v>
      </c>
      <c r="G278" s="183"/>
      <c r="H278" s="183"/>
      <c r="I278" s="186"/>
      <c r="J278" s="197">
        <f>BK278</f>
        <v>0</v>
      </c>
      <c r="K278" s="183"/>
      <c r="L278" s="188"/>
      <c r="M278" s="189"/>
      <c r="N278" s="190"/>
      <c r="O278" s="190"/>
      <c r="P278" s="191">
        <f>SUM(P279:P283)</f>
        <v>0</v>
      </c>
      <c r="Q278" s="190"/>
      <c r="R278" s="191">
        <f>SUM(R279:R283)</f>
        <v>0.0018799999999999999</v>
      </c>
      <c r="S278" s="190"/>
      <c r="T278" s="192">
        <f>SUM(T279:T283)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93" t="s">
        <v>79</v>
      </c>
      <c r="AT278" s="194" t="s">
        <v>71</v>
      </c>
      <c r="AU278" s="194" t="s">
        <v>77</v>
      </c>
      <c r="AY278" s="193" t="s">
        <v>117</v>
      </c>
      <c r="BK278" s="195">
        <f>SUM(BK279:BK283)</f>
        <v>0</v>
      </c>
    </row>
    <row r="279" s="2" customFormat="1" ht="24.15" customHeight="1">
      <c r="A279" s="39"/>
      <c r="B279" s="40"/>
      <c r="C279" s="198" t="s">
        <v>455</v>
      </c>
      <c r="D279" s="198" t="s">
        <v>119</v>
      </c>
      <c r="E279" s="199" t="s">
        <v>456</v>
      </c>
      <c r="F279" s="200" t="s">
        <v>457</v>
      </c>
      <c r="G279" s="201" t="s">
        <v>253</v>
      </c>
      <c r="H279" s="202">
        <v>4</v>
      </c>
      <c r="I279" s="203"/>
      <c r="J279" s="204">
        <f>ROUND(I279*H279,2)</f>
        <v>0</v>
      </c>
      <c r="K279" s="200" t="s">
        <v>123</v>
      </c>
      <c r="L279" s="45"/>
      <c r="M279" s="205" t="s">
        <v>19</v>
      </c>
      <c r="N279" s="206" t="s">
        <v>43</v>
      </c>
      <c r="O279" s="85"/>
      <c r="P279" s="207">
        <f>O279*H279</f>
        <v>0</v>
      </c>
      <c r="Q279" s="207">
        <v>0.00046999999999999999</v>
      </c>
      <c r="R279" s="207">
        <f>Q279*H279</f>
        <v>0.0018799999999999999</v>
      </c>
      <c r="S279" s="207">
        <v>0</v>
      </c>
      <c r="T279" s="20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09" t="s">
        <v>218</v>
      </c>
      <c r="AT279" s="209" t="s">
        <v>119</v>
      </c>
      <c r="AU279" s="209" t="s">
        <v>79</v>
      </c>
      <c r="AY279" s="18" t="s">
        <v>117</v>
      </c>
      <c r="BE279" s="210">
        <f>IF(N279="základní",J279,0)</f>
        <v>0</v>
      </c>
      <c r="BF279" s="210">
        <f>IF(N279="snížená",J279,0)</f>
        <v>0</v>
      </c>
      <c r="BG279" s="210">
        <f>IF(N279="zákl. přenesená",J279,0)</f>
        <v>0</v>
      </c>
      <c r="BH279" s="210">
        <f>IF(N279="sníž. přenesená",J279,0)</f>
        <v>0</v>
      </c>
      <c r="BI279" s="210">
        <f>IF(N279="nulová",J279,0)</f>
        <v>0</v>
      </c>
      <c r="BJ279" s="18" t="s">
        <v>77</v>
      </c>
      <c r="BK279" s="210">
        <f>ROUND(I279*H279,2)</f>
        <v>0</v>
      </c>
      <c r="BL279" s="18" t="s">
        <v>218</v>
      </c>
      <c r="BM279" s="209" t="s">
        <v>458</v>
      </c>
    </row>
    <row r="280" s="2" customFormat="1">
      <c r="A280" s="39"/>
      <c r="B280" s="40"/>
      <c r="C280" s="41"/>
      <c r="D280" s="211" t="s">
        <v>126</v>
      </c>
      <c r="E280" s="41"/>
      <c r="F280" s="212" t="s">
        <v>459</v>
      </c>
      <c r="G280" s="41"/>
      <c r="H280" s="41"/>
      <c r="I280" s="213"/>
      <c r="J280" s="41"/>
      <c r="K280" s="41"/>
      <c r="L280" s="45"/>
      <c r="M280" s="214"/>
      <c r="N280" s="215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126</v>
      </c>
      <c r="AU280" s="18" t="s">
        <v>79</v>
      </c>
    </row>
    <row r="281" s="13" customFormat="1">
      <c r="A281" s="13"/>
      <c r="B281" s="216"/>
      <c r="C281" s="217"/>
      <c r="D281" s="218" t="s">
        <v>128</v>
      </c>
      <c r="E281" s="219" t="s">
        <v>19</v>
      </c>
      <c r="F281" s="220" t="s">
        <v>460</v>
      </c>
      <c r="G281" s="217"/>
      <c r="H281" s="221">
        <v>4</v>
      </c>
      <c r="I281" s="222"/>
      <c r="J281" s="217"/>
      <c r="K281" s="217"/>
      <c r="L281" s="223"/>
      <c r="M281" s="224"/>
      <c r="N281" s="225"/>
      <c r="O281" s="225"/>
      <c r="P281" s="225"/>
      <c r="Q281" s="225"/>
      <c r="R281" s="225"/>
      <c r="S281" s="225"/>
      <c r="T281" s="22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7" t="s">
        <v>128</v>
      </c>
      <c r="AU281" s="227" t="s">
        <v>79</v>
      </c>
      <c r="AV281" s="13" t="s">
        <v>79</v>
      </c>
      <c r="AW281" s="13" t="s">
        <v>33</v>
      </c>
      <c r="AX281" s="13" t="s">
        <v>77</v>
      </c>
      <c r="AY281" s="227" t="s">
        <v>117</v>
      </c>
    </row>
    <row r="282" s="2" customFormat="1" ht="44.25" customHeight="1">
      <c r="A282" s="39"/>
      <c r="B282" s="40"/>
      <c r="C282" s="198" t="s">
        <v>461</v>
      </c>
      <c r="D282" s="198" t="s">
        <v>119</v>
      </c>
      <c r="E282" s="199" t="s">
        <v>462</v>
      </c>
      <c r="F282" s="200" t="s">
        <v>463</v>
      </c>
      <c r="G282" s="201" t="s">
        <v>450</v>
      </c>
      <c r="H282" s="259"/>
      <c r="I282" s="203"/>
      <c r="J282" s="204">
        <f>ROUND(I282*H282,2)</f>
        <v>0</v>
      </c>
      <c r="K282" s="200" t="s">
        <v>123</v>
      </c>
      <c r="L282" s="45"/>
      <c r="M282" s="205" t="s">
        <v>19</v>
      </c>
      <c r="N282" s="206" t="s">
        <v>43</v>
      </c>
      <c r="O282" s="85"/>
      <c r="P282" s="207">
        <f>O282*H282</f>
        <v>0</v>
      </c>
      <c r="Q282" s="207">
        <v>0</v>
      </c>
      <c r="R282" s="207">
        <f>Q282*H282</f>
        <v>0</v>
      </c>
      <c r="S282" s="207">
        <v>0</v>
      </c>
      <c r="T282" s="20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09" t="s">
        <v>218</v>
      </c>
      <c r="AT282" s="209" t="s">
        <v>119</v>
      </c>
      <c r="AU282" s="209" t="s">
        <v>79</v>
      </c>
      <c r="AY282" s="18" t="s">
        <v>117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18" t="s">
        <v>77</v>
      </c>
      <c r="BK282" s="210">
        <f>ROUND(I282*H282,2)</f>
        <v>0</v>
      </c>
      <c r="BL282" s="18" t="s">
        <v>218</v>
      </c>
      <c r="BM282" s="209" t="s">
        <v>464</v>
      </c>
    </row>
    <row r="283" s="2" customFormat="1">
      <c r="A283" s="39"/>
      <c r="B283" s="40"/>
      <c r="C283" s="41"/>
      <c r="D283" s="211" t="s">
        <v>126</v>
      </c>
      <c r="E283" s="41"/>
      <c r="F283" s="212" t="s">
        <v>465</v>
      </c>
      <c r="G283" s="41"/>
      <c r="H283" s="41"/>
      <c r="I283" s="213"/>
      <c r="J283" s="41"/>
      <c r="K283" s="41"/>
      <c r="L283" s="45"/>
      <c r="M283" s="214"/>
      <c r="N283" s="215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126</v>
      </c>
      <c r="AU283" s="18" t="s">
        <v>79</v>
      </c>
    </row>
    <row r="284" s="12" customFormat="1" ht="25.92" customHeight="1">
      <c r="A284" s="12"/>
      <c r="B284" s="182"/>
      <c r="C284" s="183"/>
      <c r="D284" s="184" t="s">
        <v>71</v>
      </c>
      <c r="E284" s="185" t="s">
        <v>466</v>
      </c>
      <c r="F284" s="185" t="s">
        <v>467</v>
      </c>
      <c r="G284" s="183"/>
      <c r="H284" s="183"/>
      <c r="I284" s="186"/>
      <c r="J284" s="187">
        <f>BK284</f>
        <v>0</v>
      </c>
      <c r="K284" s="183"/>
      <c r="L284" s="188"/>
      <c r="M284" s="189"/>
      <c r="N284" s="190"/>
      <c r="O284" s="190"/>
      <c r="P284" s="191">
        <f>P285+P298</f>
        <v>0</v>
      </c>
      <c r="Q284" s="190"/>
      <c r="R284" s="191">
        <f>R285+R298</f>
        <v>0</v>
      </c>
      <c r="S284" s="190"/>
      <c r="T284" s="192">
        <f>T285+T298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93" t="s">
        <v>148</v>
      </c>
      <c r="AT284" s="194" t="s">
        <v>71</v>
      </c>
      <c r="AU284" s="194" t="s">
        <v>72</v>
      </c>
      <c r="AY284" s="193" t="s">
        <v>117</v>
      </c>
      <c r="BK284" s="195">
        <f>BK285+BK298</f>
        <v>0</v>
      </c>
    </row>
    <row r="285" s="12" customFormat="1" ht="22.8" customHeight="1">
      <c r="A285" s="12"/>
      <c r="B285" s="182"/>
      <c r="C285" s="183"/>
      <c r="D285" s="184" t="s">
        <v>71</v>
      </c>
      <c r="E285" s="196" t="s">
        <v>468</v>
      </c>
      <c r="F285" s="196" t="s">
        <v>469</v>
      </c>
      <c r="G285" s="183"/>
      <c r="H285" s="183"/>
      <c r="I285" s="186"/>
      <c r="J285" s="197">
        <f>BK285</f>
        <v>0</v>
      </c>
      <c r="K285" s="183"/>
      <c r="L285" s="188"/>
      <c r="M285" s="189"/>
      <c r="N285" s="190"/>
      <c r="O285" s="190"/>
      <c r="P285" s="191">
        <f>SUM(P286:P297)</f>
        <v>0</v>
      </c>
      <c r="Q285" s="190"/>
      <c r="R285" s="191">
        <f>SUM(R286:R297)</f>
        <v>0</v>
      </c>
      <c r="S285" s="190"/>
      <c r="T285" s="192">
        <f>SUM(T286:T297)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93" t="s">
        <v>148</v>
      </c>
      <c r="AT285" s="194" t="s">
        <v>71</v>
      </c>
      <c r="AU285" s="194" t="s">
        <v>77</v>
      </c>
      <c r="AY285" s="193" t="s">
        <v>117</v>
      </c>
      <c r="BK285" s="195">
        <f>SUM(BK286:BK297)</f>
        <v>0</v>
      </c>
    </row>
    <row r="286" s="2" customFormat="1" ht="16.5" customHeight="1">
      <c r="A286" s="39"/>
      <c r="B286" s="40"/>
      <c r="C286" s="198" t="s">
        <v>470</v>
      </c>
      <c r="D286" s="198" t="s">
        <v>119</v>
      </c>
      <c r="E286" s="199" t="s">
        <v>471</v>
      </c>
      <c r="F286" s="200" t="s">
        <v>472</v>
      </c>
      <c r="G286" s="201" t="s">
        <v>473</v>
      </c>
      <c r="H286" s="202">
        <v>1</v>
      </c>
      <c r="I286" s="203"/>
      <c r="J286" s="204">
        <f>ROUND(I286*H286,2)</f>
        <v>0</v>
      </c>
      <c r="K286" s="200" t="s">
        <v>139</v>
      </c>
      <c r="L286" s="45"/>
      <c r="M286" s="205" t="s">
        <v>19</v>
      </c>
      <c r="N286" s="206" t="s">
        <v>43</v>
      </c>
      <c r="O286" s="85"/>
      <c r="P286" s="207">
        <f>O286*H286</f>
        <v>0</v>
      </c>
      <c r="Q286" s="207">
        <v>0</v>
      </c>
      <c r="R286" s="207">
        <f>Q286*H286</f>
        <v>0</v>
      </c>
      <c r="S286" s="207">
        <v>0</v>
      </c>
      <c r="T286" s="20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09" t="s">
        <v>474</v>
      </c>
      <c r="AT286" s="209" t="s">
        <v>119</v>
      </c>
      <c r="AU286" s="209" t="s">
        <v>79</v>
      </c>
      <c r="AY286" s="18" t="s">
        <v>117</v>
      </c>
      <c r="BE286" s="210">
        <f>IF(N286="základní",J286,0)</f>
        <v>0</v>
      </c>
      <c r="BF286" s="210">
        <f>IF(N286="snížená",J286,0)</f>
        <v>0</v>
      </c>
      <c r="BG286" s="210">
        <f>IF(N286="zákl. přenesená",J286,0)</f>
        <v>0</v>
      </c>
      <c r="BH286" s="210">
        <f>IF(N286="sníž. přenesená",J286,0)</f>
        <v>0</v>
      </c>
      <c r="BI286" s="210">
        <f>IF(N286="nulová",J286,0)</f>
        <v>0</v>
      </c>
      <c r="BJ286" s="18" t="s">
        <v>77</v>
      </c>
      <c r="BK286" s="210">
        <f>ROUND(I286*H286,2)</f>
        <v>0</v>
      </c>
      <c r="BL286" s="18" t="s">
        <v>474</v>
      </c>
      <c r="BM286" s="209" t="s">
        <v>475</v>
      </c>
    </row>
    <row r="287" s="2" customFormat="1">
      <c r="A287" s="39"/>
      <c r="B287" s="40"/>
      <c r="C287" s="41"/>
      <c r="D287" s="211" t="s">
        <v>126</v>
      </c>
      <c r="E287" s="41"/>
      <c r="F287" s="212" t="s">
        <v>476</v>
      </c>
      <c r="G287" s="41"/>
      <c r="H287" s="41"/>
      <c r="I287" s="213"/>
      <c r="J287" s="41"/>
      <c r="K287" s="41"/>
      <c r="L287" s="45"/>
      <c r="M287" s="214"/>
      <c r="N287" s="215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126</v>
      </c>
      <c r="AU287" s="18" t="s">
        <v>79</v>
      </c>
    </row>
    <row r="288" s="13" customFormat="1">
      <c r="A288" s="13"/>
      <c r="B288" s="216"/>
      <c r="C288" s="217"/>
      <c r="D288" s="218" t="s">
        <v>128</v>
      </c>
      <c r="E288" s="219" t="s">
        <v>19</v>
      </c>
      <c r="F288" s="220" t="s">
        <v>477</v>
      </c>
      <c r="G288" s="217"/>
      <c r="H288" s="221">
        <v>1</v>
      </c>
      <c r="I288" s="222"/>
      <c r="J288" s="217"/>
      <c r="K288" s="217"/>
      <c r="L288" s="223"/>
      <c r="M288" s="224"/>
      <c r="N288" s="225"/>
      <c r="O288" s="225"/>
      <c r="P288" s="225"/>
      <c r="Q288" s="225"/>
      <c r="R288" s="225"/>
      <c r="S288" s="225"/>
      <c r="T288" s="22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7" t="s">
        <v>128</v>
      </c>
      <c r="AU288" s="227" t="s">
        <v>79</v>
      </c>
      <c r="AV288" s="13" t="s">
        <v>79</v>
      </c>
      <c r="AW288" s="13" t="s">
        <v>33</v>
      </c>
      <c r="AX288" s="13" t="s">
        <v>77</v>
      </c>
      <c r="AY288" s="227" t="s">
        <v>117</v>
      </c>
    </row>
    <row r="289" s="2" customFormat="1" ht="16.5" customHeight="1">
      <c r="A289" s="39"/>
      <c r="B289" s="40"/>
      <c r="C289" s="198" t="s">
        <v>478</v>
      </c>
      <c r="D289" s="198" t="s">
        <v>119</v>
      </c>
      <c r="E289" s="199" t="s">
        <v>479</v>
      </c>
      <c r="F289" s="200" t="s">
        <v>480</v>
      </c>
      <c r="G289" s="201" t="s">
        <v>473</v>
      </c>
      <c r="H289" s="202">
        <v>1</v>
      </c>
      <c r="I289" s="203"/>
      <c r="J289" s="204">
        <f>ROUND(I289*H289,2)</f>
        <v>0</v>
      </c>
      <c r="K289" s="200" t="s">
        <v>123</v>
      </c>
      <c r="L289" s="45"/>
      <c r="M289" s="205" t="s">
        <v>19</v>
      </c>
      <c r="N289" s="206" t="s">
        <v>43</v>
      </c>
      <c r="O289" s="85"/>
      <c r="P289" s="207">
        <f>O289*H289</f>
        <v>0</v>
      </c>
      <c r="Q289" s="207">
        <v>0</v>
      </c>
      <c r="R289" s="207">
        <f>Q289*H289</f>
        <v>0</v>
      </c>
      <c r="S289" s="207">
        <v>0</v>
      </c>
      <c r="T289" s="20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09" t="s">
        <v>474</v>
      </c>
      <c r="AT289" s="209" t="s">
        <v>119</v>
      </c>
      <c r="AU289" s="209" t="s">
        <v>79</v>
      </c>
      <c r="AY289" s="18" t="s">
        <v>117</v>
      </c>
      <c r="BE289" s="210">
        <f>IF(N289="základní",J289,0)</f>
        <v>0</v>
      </c>
      <c r="BF289" s="210">
        <f>IF(N289="snížená",J289,0)</f>
        <v>0</v>
      </c>
      <c r="BG289" s="210">
        <f>IF(N289="zákl. přenesená",J289,0)</f>
        <v>0</v>
      </c>
      <c r="BH289" s="210">
        <f>IF(N289="sníž. přenesená",J289,0)</f>
        <v>0</v>
      </c>
      <c r="BI289" s="210">
        <f>IF(N289="nulová",J289,0)</f>
        <v>0</v>
      </c>
      <c r="BJ289" s="18" t="s">
        <v>77</v>
      </c>
      <c r="BK289" s="210">
        <f>ROUND(I289*H289,2)</f>
        <v>0</v>
      </c>
      <c r="BL289" s="18" t="s">
        <v>474</v>
      </c>
      <c r="BM289" s="209" t="s">
        <v>481</v>
      </c>
    </row>
    <row r="290" s="2" customFormat="1">
      <c r="A290" s="39"/>
      <c r="B290" s="40"/>
      <c r="C290" s="41"/>
      <c r="D290" s="211" t="s">
        <v>126</v>
      </c>
      <c r="E290" s="41"/>
      <c r="F290" s="212" t="s">
        <v>482</v>
      </c>
      <c r="G290" s="41"/>
      <c r="H290" s="41"/>
      <c r="I290" s="213"/>
      <c r="J290" s="41"/>
      <c r="K290" s="41"/>
      <c r="L290" s="45"/>
      <c r="M290" s="214"/>
      <c r="N290" s="215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126</v>
      </c>
      <c r="AU290" s="18" t="s">
        <v>79</v>
      </c>
    </row>
    <row r="291" s="13" customFormat="1">
      <c r="A291" s="13"/>
      <c r="B291" s="216"/>
      <c r="C291" s="217"/>
      <c r="D291" s="218" t="s">
        <v>128</v>
      </c>
      <c r="E291" s="219" t="s">
        <v>19</v>
      </c>
      <c r="F291" s="220" t="s">
        <v>483</v>
      </c>
      <c r="G291" s="217"/>
      <c r="H291" s="221">
        <v>1</v>
      </c>
      <c r="I291" s="222"/>
      <c r="J291" s="217"/>
      <c r="K291" s="217"/>
      <c r="L291" s="223"/>
      <c r="M291" s="224"/>
      <c r="N291" s="225"/>
      <c r="O291" s="225"/>
      <c r="P291" s="225"/>
      <c r="Q291" s="225"/>
      <c r="R291" s="225"/>
      <c r="S291" s="225"/>
      <c r="T291" s="22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7" t="s">
        <v>128</v>
      </c>
      <c r="AU291" s="227" t="s">
        <v>79</v>
      </c>
      <c r="AV291" s="13" t="s">
        <v>79</v>
      </c>
      <c r="AW291" s="13" t="s">
        <v>33</v>
      </c>
      <c r="AX291" s="13" t="s">
        <v>77</v>
      </c>
      <c r="AY291" s="227" t="s">
        <v>117</v>
      </c>
    </row>
    <row r="292" s="2" customFormat="1" ht="16.5" customHeight="1">
      <c r="A292" s="39"/>
      <c r="B292" s="40"/>
      <c r="C292" s="198" t="s">
        <v>484</v>
      </c>
      <c r="D292" s="198" t="s">
        <v>119</v>
      </c>
      <c r="E292" s="199" t="s">
        <v>485</v>
      </c>
      <c r="F292" s="200" t="s">
        <v>486</v>
      </c>
      <c r="G292" s="201" t="s">
        <v>473</v>
      </c>
      <c r="H292" s="202">
        <v>1</v>
      </c>
      <c r="I292" s="203"/>
      <c r="J292" s="204">
        <f>ROUND(I292*H292,2)</f>
        <v>0</v>
      </c>
      <c r="K292" s="200" t="s">
        <v>139</v>
      </c>
      <c r="L292" s="45"/>
      <c r="M292" s="205" t="s">
        <v>19</v>
      </c>
      <c r="N292" s="206" t="s">
        <v>43</v>
      </c>
      <c r="O292" s="85"/>
      <c r="P292" s="207">
        <f>O292*H292</f>
        <v>0</v>
      </c>
      <c r="Q292" s="207">
        <v>0</v>
      </c>
      <c r="R292" s="207">
        <f>Q292*H292</f>
        <v>0</v>
      </c>
      <c r="S292" s="207">
        <v>0</v>
      </c>
      <c r="T292" s="20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09" t="s">
        <v>474</v>
      </c>
      <c r="AT292" s="209" t="s">
        <v>119</v>
      </c>
      <c r="AU292" s="209" t="s">
        <v>79</v>
      </c>
      <c r="AY292" s="18" t="s">
        <v>117</v>
      </c>
      <c r="BE292" s="210">
        <f>IF(N292="základní",J292,0)</f>
        <v>0</v>
      </c>
      <c r="BF292" s="210">
        <f>IF(N292="snížená",J292,0)</f>
        <v>0</v>
      </c>
      <c r="BG292" s="210">
        <f>IF(N292="zákl. přenesená",J292,0)</f>
        <v>0</v>
      </c>
      <c r="BH292" s="210">
        <f>IF(N292="sníž. přenesená",J292,0)</f>
        <v>0</v>
      </c>
      <c r="BI292" s="210">
        <f>IF(N292="nulová",J292,0)</f>
        <v>0</v>
      </c>
      <c r="BJ292" s="18" t="s">
        <v>77</v>
      </c>
      <c r="BK292" s="210">
        <f>ROUND(I292*H292,2)</f>
        <v>0</v>
      </c>
      <c r="BL292" s="18" t="s">
        <v>474</v>
      </c>
      <c r="BM292" s="209" t="s">
        <v>487</v>
      </c>
    </row>
    <row r="293" s="2" customFormat="1">
      <c r="A293" s="39"/>
      <c r="B293" s="40"/>
      <c r="C293" s="41"/>
      <c r="D293" s="211" t="s">
        <v>126</v>
      </c>
      <c r="E293" s="41"/>
      <c r="F293" s="212" t="s">
        <v>488</v>
      </c>
      <c r="G293" s="41"/>
      <c r="H293" s="41"/>
      <c r="I293" s="213"/>
      <c r="J293" s="41"/>
      <c r="K293" s="41"/>
      <c r="L293" s="45"/>
      <c r="M293" s="214"/>
      <c r="N293" s="215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126</v>
      </c>
      <c r="AU293" s="18" t="s">
        <v>79</v>
      </c>
    </row>
    <row r="294" s="13" customFormat="1">
      <c r="A294" s="13"/>
      <c r="B294" s="216"/>
      <c r="C294" s="217"/>
      <c r="D294" s="218" t="s">
        <v>128</v>
      </c>
      <c r="E294" s="219" t="s">
        <v>19</v>
      </c>
      <c r="F294" s="220" t="s">
        <v>489</v>
      </c>
      <c r="G294" s="217"/>
      <c r="H294" s="221">
        <v>1</v>
      </c>
      <c r="I294" s="222"/>
      <c r="J294" s="217"/>
      <c r="K294" s="217"/>
      <c r="L294" s="223"/>
      <c r="M294" s="224"/>
      <c r="N294" s="225"/>
      <c r="O294" s="225"/>
      <c r="P294" s="225"/>
      <c r="Q294" s="225"/>
      <c r="R294" s="225"/>
      <c r="S294" s="225"/>
      <c r="T294" s="22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7" t="s">
        <v>128</v>
      </c>
      <c r="AU294" s="227" t="s">
        <v>79</v>
      </c>
      <c r="AV294" s="13" t="s">
        <v>79</v>
      </c>
      <c r="AW294" s="13" t="s">
        <v>33</v>
      </c>
      <c r="AX294" s="13" t="s">
        <v>77</v>
      </c>
      <c r="AY294" s="227" t="s">
        <v>117</v>
      </c>
    </row>
    <row r="295" s="2" customFormat="1" ht="16.5" customHeight="1">
      <c r="A295" s="39"/>
      <c r="B295" s="40"/>
      <c r="C295" s="198" t="s">
        <v>490</v>
      </c>
      <c r="D295" s="198" t="s">
        <v>119</v>
      </c>
      <c r="E295" s="199" t="s">
        <v>491</v>
      </c>
      <c r="F295" s="200" t="s">
        <v>492</v>
      </c>
      <c r="G295" s="201" t="s">
        <v>473</v>
      </c>
      <c r="H295" s="202">
        <v>1</v>
      </c>
      <c r="I295" s="203"/>
      <c r="J295" s="204">
        <f>ROUND(I295*H295,2)</f>
        <v>0</v>
      </c>
      <c r="K295" s="200" t="s">
        <v>139</v>
      </c>
      <c r="L295" s="45"/>
      <c r="M295" s="205" t="s">
        <v>19</v>
      </c>
      <c r="N295" s="206" t="s">
        <v>43</v>
      </c>
      <c r="O295" s="85"/>
      <c r="P295" s="207">
        <f>O295*H295</f>
        <v>0</v>
      </c>
      <c r="Q295" s="207">
        <v>0</v>
      </c>
      <c r="R295" s="207">
        <f>Q295*H295</f>
        <v>0</v>
      </c>
      <c r="S295" s="207">
        <v>0</v>
      </c>
      <c r="T295" s="20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09" t="s">
        <v>474</v>
      </c>
      <c r="AT295" s="209" t="s">
        <v>119</v>
      </c>
      <c r="AU295" s="209" t="s">
        <v>79</v>
      </c>
      <c r="AY295" s="18" t="s">
        <v>117</v>
      </c>
      <c r="BE295" s="210">
        <f>IF(N295="základní",J295,0)</f>
        <v>0</v>
      </c>
      <c r="BF295" s="210">
        <f>IF(N295="snížená",J295,0)</f>
        <v>0</v>
      </c>
      <c r="BG295" s="210">
        <f>IF(N295="zákl. přenesená",J295,0)</f>
        <v>0</v>
      </c>
      <c r="BH295" s="210">
        <f>IF(N295="sníž. přenesená",J295,0)</f>
        <v>0</v>
      </c>
      <c r="BI295" s="210">
        <f>IF(N295="nulová",J295,0)</f>
        <v>0</v>
      </c>
      <c r="BJ295" s="18" t="s">
        <v>77</v>
      </c>
      <c r="BK295" s="210">
        <f>ROUND(I295*H295,2)</f>
        <v>0</v>
      </c>
      <c r="BL295" s="18" t="s">
        <v>474</v>
      </c>
      <c r="BM295" s="209" t="s">
        <v>493</v>
      </c>
    </row>
    <row r="296" s="2" customFormat="1">
      <c r="A296" s="39"/>
      <c r="B296" s="40"/>
      <c r="C296" s="41"/>
      <c r="D296" s="211" t="s">
        <v>126</v>
      </c>
      <c r="E296" s="41"/>
      <c r="F296" s="212" t="s">
        <v>494</v>
      </c>
      <c r="G296" s="41"/>
      <c r="H296" s="41"/>
      <c r="I296" s="213"/>
      <c r="J296" s="41"/>
      <c r="K296" s="41"/>
      <c r="L296" s="45"/>
      <c r="M296" s="214"/>
      <c r="N296" s="215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126</v>
      </c>
      <c r="AU296" s="18" t="s">
        <v>79</v>
      </c>
    </row>
    <row r="297" s="13" customFormat="1">
      <c r="A297" s="13"/>
      <c r="B297" s="216"/>
      <c r="C297" s="217"/>
      <c r="D297" s="218" t="s">
        <v>128</v>
      </c>
      <c r="E297" s="219" t="s">
        <v>19</v>
      </c>
      <c r="F297" s="220" t="s">
        <v>495</v>
      </c>
      <c r="G297" s="217"/>
      <c r="H297" s="221">
        <v>1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7" t="s">
        <v>128</v>
      </c>
      <c r="AU297" s="227" t="s">
        <v>79</v>
      </c>
      <c r="AV297" s="13" t="s">
        <v>79</v>
      </c>
      <c r="AW297" s="13" t="s">
        <v>33</v>
      </c>
      <c r="AX297" s="13" t="s">
        <v>77</v>
      </c>
      <c r="AY297" s="227" t="s">
        <v>117</v>
      </c>
    </row>
    <row r="298" s="12" customFormat="1" ht="22.8" customHeight="1">
      <c r="A298" s="12"/>
      <c r="B298" s="182"/>
      <c r="C298" s="183"/>
      <c r="D298" s="184" t="s">
        <v>71</v>
      </c>
      <c r="E298" s="196" t="s">
        <v>496</v>
      </c>
      <c r="F298" s="196" t="s">
        <v>497</v>
      </c>
      <c r="G298" s="183"/>
      <c r="H298" s="183"/>
      <c r="I298" s="186"/>
      <c r="J298" s="197">
        <f>BK298</f>
        <v>0</v>
      </c>
      <c r="K298" s="183"/>
      <c r="L298" s="188"/>
      <c r="M298" s="189"/>
      <c r="N298" s="190"/>
      <c r="O298" s="190"/>
      <c r="P298" s="191">
        <f>SUM(P299:P303)</f>
        <v>0</v>
      </c>
      <c r="Q298" s="190"/>
      <c r="R298" s="191">
        <f>SUM(R299:R303)</f>
        <v>0</v>
      </c>
      <c r="S298" s="190"/>
      <c r="T298" s="192">
        <f>SUM(T299:T303)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3" t="s">
        <v>148</v>
      </c>
      <c r="AT298" s="194" t="s">
        <v>71</v>
      </c>
      <c r="AU298" s="194" t="s">
        <v>77</v>
      </c>
      <c r="AY298" s="193" t="s">
        <v>117</v>
      </c>
      <c r="BK298" s="195">
        <f>SUM(BK299:BK303)</f>
        <v>0</v>
      </c>
    </row>
    <row r="299" s="2" customFormat="1" ht="16.5" customHeight="1">
      <c r="A299" s="39"/>
      <c r="B299" s="40"/>
      <c r="C299" s="198" t="s">
        <v>498</v>
      </c>
      <c r="D299" s="198" t="s">
        <v>119</v>
      </c>
      <c r="E299" s="199" t="s">
        <v>499</v>
      </c>
      <c r="F299" s="200" t="s">
        <v>497</v>
      </c>
      <c r="G299" s="201" t="s">
        <v>473</v>
      </c>
      <c r="H299" s="202">
        <v>1</v>
      </c>
      <c r="I299" s="203"/>
      <c r="J299" s="204">
        <f>ROUND(I299*H299,2)</f>
        <v>0</v>
      </c>
      <c r="K299" s="200" t="s">
        <v>123</v>
      </c>
      <c r="L299" s="45"/>
      <c r="M299" s="205" t="s">
        <v>19</v>
      </c>
      <c r="N299" s="206" t="s">
        <v>43</v>
      </c>
      <c r="O299" s="85"/>
      <c r="P299" s="207">
        <f>O299*H299</f>
        <v>0</v>
      </c>
      <c r="Q299" s="207">
        <v>0</v>
      </c>
      <c r="R299" s="207">
        <f>Q299*H299</f>
        <v>0</v>
      </c>
      <c r="S299" s="207">
        <v>0</v>
      </c>
      <c r="T299" s="20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09" t="s">
        <v>474</v>
      </c>
      <c r="AT299" s="209" t="s">
        <v>119</v>
      </c>
      <c r="AU299" s="209" t="s">
        <v>79</v>
      </c>
      <c r="AY299" s="18" t="s">
        <v>117</v>
      </c>
      <c r="BE299" s="210">
        <f>IF(N299="základní",J299,0)</f>
        <v>0</v>
      </c>
      <c r="BF299" s="210">
        <f>IF(N299="snížená",J299,0)</f>
        <v>0</v>
      </c>
      <c r="BG299" s="210">
        <f>IF(N299="zákl. přenesená",J299,0)</f>
        <v>0</v>
      </c>
      <c r="BH299" s="210">
        <f>IF(N299="sníž. přenesená",J299,0)</f>
        <v>0</v>
      </c>
      <c r="BI299" s="210">
        <f>IF(N299="nulová",J299,0)</f>
        <v>0</v>
      </c>
      <c r="BJ299" s="18" t="s">
        <v>77</v>
      </c>
      <c r="BK299" s="210">
        <f>ROUND(I299*H299,2)</f>
        <v>0</v>
      </c>
      <c r="BL299" s="18" t="s">
        <v>474</v>
      </c>
      <c r="BM299" s="209" t="s">
        <v>500</v>
      </c>
    </row>
    <row r="300" s="2" customFormat="1">
      <c r="A300" s="39"/>
      <c r="B300" s="40"/>
      <c r="C300" s="41"/>
      <c r="D300" s="211" t="s">
        <v>126</v>
      </c>
      <c r="E300" s="41"/>
      <c r="F300" s="212" t="s">
        <v>501</v>
      </c>
      <c r="G300" s="41"/>
      <c r="H300" s="41"/>
      <c r="I300" s="213"/>
      <c r="J300" s="41"/>
      <c r="K300" s="41"/>
      <c r="L300" s="45"/>
      <c r="M300" s="214"/>
      <c r="N300" s="215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126</v>
      </c>
      <c r="AU300" s="18" t="s">
        <v>79</v>
      </c>
    </row>
    <row r="301" s="2" customFormat="1" ht="16.5" customHeight="1">
      <c r="A301" s="39"/>
      <c r="B301" s="40"/>
      <c r="C301" s="198" t="s">
        <v>502</v>
      </c>
      <c r="D301" s="198" t="s">
        <v>119</v>
      </c>
      <c r="E301" s="199" t="s">
        <v>503</v>
      </c>
      <c r="F301" s="200" t="s">
        <v>504</v>
      </c>
      <c r="G301" s="201" t="s">
        <v>473</v>
      </c>
      <c r="H301" s="202">
        <v>1</v>
      </c>
      <c r="I301" s="203"/>
      <c r="J301" s="204">
        <f>ROUND(I301*H301,2)</f>
        <v>0</v>
      </c>
      <c r="K301" s="200" t="s">
        <v>139</v>
      </c>
      <c r="L301" s="45"/>
      <c r="M301" s="205" t="s">
        <v>19</v>
      </c>
      <c r="N301" s="206" t="s">
        <v>43</v>
      </c>
      <c r="O301" s="85"/>
      <c r="P301" s="207">
        <f>O301*H301</f>
        <v>0</v>
      </c>
      <c r="Q301" s="207">
        <v>0</v>
      </c>
      <c r="R301" s="207">
        <f>Q301*H301</f>
        <v>0</v>
      </c>
      <c r="S301" s="207">
        <v>0</v>
      </c>
      <c r="T301" s="20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09" t="s">
        <v>474</v>
      </c>
      <c r="AT301" s="209" t="s">
        <v>119</v>
      </c>
      <c r="AU301" s="209" t="s">
        <v>79</v>
      </c>
      <c r="AY301" s="18" t="s">
        <v>117</v>
      </c>
      <c r="BE301" s="210">
        <f>IF(N301="základní",J301,0)</f>
        <v>0</v>
      </c>
      <c r="BF301" s="210">
        <f>IF(N301="snížená",J301,0)</f>
        <v>0</v>
      </c>
      <c r="BG301" s="210">
        <f>IF(N301="zákl. přenesená",J301,0)</f>
        <v>0</v>
      </c>
      <c r="BH301" s="210">
        <f>IF(N301="sníž. přenesená",J301,0)</f>
        <v>0</v>
      </c>
      <c r="BI301" s="210">
        <f>IF(N301="nulová",J301,0)</f>
        <v>0</v>
      </c>
      <c r="BJ301" s="18" t="s">
        <v>77</v>
      </c>
      <c r="BK301" s="210">
        <f>ROUND(I301*H301,2)</f>
        <v>0</v>
      </c>
      <c r="BL301" s="18" t="s">
        <v>474</v>
      </c>
      <c r="BM301" s="209" t="s">
        <v>505</v>
      </c>
    </row>
    <row r="302" s="2" customFormat="1">
      <c r="A302" s="39"/>
      <c r="B302" s="40"/>
      <c r="C302" s="41"/>
      <c r="D302" s="211" t="s">
        <v>126</v>
      </c>
      <c r="E302" s="41"/>
      <c r="F302" s="212" t="s">
        <v>506</v>
      </c>
      <c r="G302" s="41"/>
      <c r="H302" s="41"/>
      <c r="I302" s="213"/>
      <c r="J302" s="41"/>
      <c r="K302" s="41"/>
      <c r="L302" s="45"/>
      <c r="M302" s="214"/>
      <c r="N302" s="215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126</v>
      </c>
      <c r="AU302" s="18" t="s">
        <v>79</v>
      </c>
    </row>
    <row r="303" s="13" customFormat="1">
      <c r="A303" s="13"/>
      <c r="B303" s="216"/>
      <c r="C303" s="217"/>
      <c r="D303" s="218" t="s">
        <v>128</v>
      </c>
      <c r="E303" s="219" t="s">
        <v>19</v>
      </c>
      <c r="F303" s="220" t="s">
        <v>507</v>
      </c>
      <c r="G303" s="217"/>
      <c r="H303" s="221">
        <v>1</v>
      </c>
      <c r="I303" s="222"/>
      <c r="J303" s="217"/>
      <c r="K303" s="217"/>
      <c r="L303" s="223"/>
      <c r="M303" s="260"/>
      <c r="N303" s="261"/>
      <c r="O303" s="261"/>
      <c r="P303" s="261"/>
      <c r="Q303" s="261"/>
      <c r="R303" s="261"/>
      <c r="S303" s="261"/>
      <c r="T303" s="26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7" t="s">
        <v>128</v>
      </c>
      <c r="AU303" s="227" t="s">
        <v>79</v>
      </c>
      <c r="AV303" s="13" t="s">
        <v>79</v>
      </c>
      <c r="AW303" s="13" t="s">
        <v>33</v>
      </c>
      <c r="AX303" s="13" t="s">
        <v>77</v>
      </c>
      <c r="AY303" s="227" t="s">
        <v>117</v>
      </c>
    </row>
    <row r="304" s="2" customFormat="1" ht="6.96" customHeight="1">
      <c r="A304" s="39"/>
      <c r="B304" s="60"/>
      <c r="C304" s="61"/>
      <c r="D304" s="61"/>
      <c r="E304" s="61"/>
      <c r="F304" s="61"/>
      <c r="G304" s="61"/>
      <c r="H304" s="61"/>
      <c r="I304" s="61"/>
      <c r="J304" s="61"/>
      <c r="K304" s="61"/>
      <c r="L304" s="45"/>
      <c r="M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</sheetData>
  <sheetProtection sheet="1" autoFilter="0" formatColumns="0" formatRows="0" objects="1" scenarios="1" spinCount="100000" saltValue="FY7RbvoGMNCQ2mc1RYwLbTzYER3CK6g9uprdBlfHQNTCKk6M8Xe/IBrFtQXOUsiBsJXiZU/MeYNDkZOoXUJpqQ==" hashValue="rkd3tMTFJ+7Li3Tiyr4jFDb0n47zRTQ7w5gp7wj+UCuwNPx2+v4Ou4tyM1zxsqnRAcT51X5k28dsWAJgSaet2w==" algorithmName="SHA-512" password="CC35"/>
  <autoFilter ref="C88:K303"/>
  <mergeCells count="6">
    <mergeCell ref="E7:H7"/>
    <mergeCell ref="E16:H16"/>
    <mergeCell ref="E25:H25"/>
    <mergeCell ref="E46:H46"/>
    <mergeCell ref="E81:H81"/>
    <mergeCell ref="L2:V2"/>
  </mergeCells>
  <hyperlinks>
    <hyperlink ref="F93" r:id="rId1" display="https://podminky.urs.cz/item/CS_URS_2023_01/114203103"/>
    <hyperlink ref="F96" r:id="rId2" display="https://podminky.urs.cz/item/CS_URS_2023_01/114203202"/>
    <hyperlink ref="F100" r:id="rId3" display="https://podminky.urs.cz/item/CS_URS_2022_02/153191131"/>
    <hyperlink ref="F103" r:id="rId4" display="https://podminky.urs.cz/item/CS_URS_2023_01/171111104"/>
    <hyperlink ref="F106" r:id="rId5" display="https://podminky.urs.cz/item/CS_URS_2023_01/171111109"/>
    <hyperlink ref="F109" r:id="rId6" display="https://podminky.urs.cz/item/CS_URS_2022_02/171153101"/>
    <hyperlink ref="F113" r:id="rId7" display="https://podminky.urs.cz/item/CS_URS_2023_01/273321411"/>
    <hyperlink ref="F119" r:id="rId8" display="https://podminky.urs.cz/item/CS_URS_2022_02/273362021"/>
    <hyperlink ref="F122" r:id="rId9" display="https://podminky.urs.cz/item/CS_URS_2022_02/274313711"/>
    <hyperlink ref="F125" r:id="rId10" display="https://podminky.urs.cz/item/CS_URS_2023_01/275313711"/>
    <hyperlink ref="F129" r:id="rId11" display="https://podminky.urs.cz/item/CS_URS_2023_01/311213112"/>
    <hyperlink ref="F133" r:id="rId12" display="https://podminky.urs.cz/item/CS_URS_2023_01/311213911"/>
    <hyperlink ref="F139" r:id="rId13" display="https://podminky.urs.cz/item/CS_URS_2023_01/312311951"/>
    <hyperlink ref="F143" r:id="rId14" display="https://podminky.urs.cz/item/CS_URS_2023_01/411388531"/>
    <hyperlink ref="F148" r:id="rId15" display="https://podminky.urs.cz/item/CS_URS_2023_01/465513227"/>
    <hyperlink ref="F153" r:id="rId16" display="https://podminky.urs.cz/item/CS_URS_2023_01/465513327"/>
    <hyperlink ref="F159" r:id="rId17" display="https://podminky.urs.cz/item/CS_URS_2023_01/629995101"/>
    <hyperlink ref="F162" r:id="rId18" display="https://podminky.urs.cz/item/CS_URS_2023_01/632451022"/>
    <hyperlink ref="F165" r:id="rId19" display="https://podminky.urs.cz/item/CS_URS_2023_01/632451023"/>
    <hyperlink ref="F168" r:id="rId20" display="https://podminky.urs.cz/item/CS_URS_2022_02/634663112"/>
    <hyperlink ref="F172" r:id="rId21" display="https://podminky.urs.cz/item/CS_URS_2022_02/871355221"/>
    <hyperlink ref="F175" r:id="rId22" display="https://podminky.urs.cz/item/CS_URS_2022_02/871440410"/>
    <hyperlink ref="F180" r:id="rId23" display="https://podminky.urs.cz/item/CS_URS_2022_02/871445811"/>
    <hyperlink ref="F182" r:id="rId24" display="https://podminky.urs.cz/item/CS_URS_2022_02/871495819"/>
    <hyperlink ref="F184" r:id="rId25" display="https://podminky.urs.cz/item/CS_URS_2023_01/899104112"/>
    <hyperlink ref="F188" r:id="rId26" display="https://podminky.urs.cz/item/CS_URS_2023_01/899501221"/>
    <hyperlink ref="F192" r:id="rId27" display="https://podminky.urs.cz/item/CS_URS_2023_01/919735126"/>
    <hyperlink ref="F195" r:id="rId28" display="https://podminky.urs.cz/item/CS_URS_2023_01/962022491"/>
    <hyperlink ref="F199" r:id="rId29" display="https://podminky.urs.cz/item/CS_URS_2023_01/963051113"/>
    <hyperlink ref="F204" r:id="rId30" display="https://podminky.urs.cz/item/CS_URS_2023_01/978023251"/>
    <hyperlink ref="F207" r:id="rId31" display="https://podminky.urs.cz/item/CS_URS_2023_01/985232112"/>
    <hyperlink ref="F210" r:id="rId32" display="https://podminky.urs.cz/item/CS_URS_2023_01/985232191"/>
    <hyperlink ref="F214" r:id="rId33" display="https://podminky.urs.cz/item/CS_URS_2022_02/997013001"/>
    <hyperlink ref="F220" r:id="rId34" display="https://podminky.urs.cz/item/CS_URS_2022_02/997013011"/>
    <hyperlink ref="F223" r:id="rId35" display="https://podminky.urs.cz/item/CS_URS_2023_01/997013501"/>
    <hyperlink ref="F225" r:id="rId36" display="https://podminky.urs.cz/item/CS_URS_2023_01/997013509"/>
    <hyperlink ref="F228" r:id="rId37" display="https://podminky.urs.cz/item/CS_URS_2023_01/997013871"/>
    <hyperlink ref="F230" r:id="rId38" display="https://podminky.urs.cz/item/CS_URS_2023_01/997321211"/>
    <hyperlink ref="F233" r:id="rId39" display="https://podminky.urs.cz/item/CS_URS_2023_01/998271201"/>
    <hyperlink ref="F237" r:id="rId40" display="https://podminky.urs.cz/item/CS_URS_2023_01/711111001"/>
    <hyperlink ref="F244" r:id="rId41" display="https://podminky.urs.cz/item/CS_URS_2023_01/711112001"/>
    <hyperlink ref="F251" r:id="rId42" display="https://podminky.urs.cz/item/CS_URS_2023_01/711141559"/>
    <hyperlink ref="F258" r:id="rId43" display="https://podminky.urs.cz/item/CS_URS_2023_01/711142559"/>
    <hyperlink ref="F265" r:id="rId44" display="https://podminky.urs.cz/item/CS_URS_2023_01/711491172"/>
    <hyperlink ref="F271" r:id="rId45" display="https://podminky.urs.cz/item/CS_URS_2023_01/711491272"/>
    <hyperlink ref="F277" r:id="rId46" display="https://podminky.urs.cz/item/CS_URS_2023_01/998711201"/>
    <hyperlink ref="F280" r:id="rId47" display="https://podminky.urs.cz/item/CS_URS_2023_01/721173723"/>
    <hyperlink ref="F283" r:id="rId48" display="https://podminky.urs.cz/item/CS_URS_2023_01/998721201"/>
    <hyperlink ref="F287" r:id="rId49" display="https://podminky.urs.cz/item/CS_URS_2022_02/012403000"/>
    <hyperlink ref="F290" r:id="rId50" display="https://podminky.urs.cz/item/CS_URS_2023_01/013203000"/>
    <hyperlink ref="F293" r:id="rId51" display="https://podminky.urs.cz/item/CS_URS_2022_02/013284000"/>
    <hyperlink ref="F296" r:id="rId52" display="https://podminky.urs.cz/item/CS_URS_2022_02/013294000"/>
    <hyperlink ref="F300" r:id="rId53" display="https://podminky.urs.cz/item/CS_URS_2023_01/030001000"/>
    <hyperlink ref="F302" r:id="rId54" display="https://podminky.urs.cz/item/CS_URS_2022_02/0345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6" customFormat="1" ht="45" customHeight="1">
      <c r="B3" s="267"/>
      <c r="C3" s="268" t="s">
        <v>508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509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510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511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512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513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514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515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516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517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518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76</v>
      </c>
      <c r="F18" s="274" t="s">
        <v>519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520</v>
      </c>
      <c r="F19" s="274" t="s">
        <v>521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522</v>
      </c>
      <c r="F20" s="274" t="s">
        <v>523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524</v>
      </c>
      <c r="F21" s="274" t="s">
        <v>525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526</v>
      </c>
      <c r="F22" s="274" t="s">
        <v>527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528</v>
      </c>
      <c r="F23" s="274" t="s">
        <v>529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530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531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532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533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534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535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536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537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538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103</v>
      </c>
      <c r="F36" s="274"/>
      <c r="G36" s="274" t="s">
        <v>539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540</v>
      </c>
      <c r="F37" s="274"/>
      <c r="G37" s="274" t="s">
        <v>541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53</v>
      </c>
      <c r="F38" s="274"/>
      <c r="G38" s="274" t="s">
        <v>542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54</v>
      </c>
      <c r="F39" s="274"/>
      <c r="G39" s="274" t="s">
        <v>543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104</v>
      </c>
      <c r="F40" s="274"/>
      <c r="G40" s="274" t="s">
        <v>544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105</v>
      </c>
      <c r="F41" s="274"/>
      <c r="G41" s="274" t="s">
        <v>545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546</v>
      </c>
      <c r="F42" s="274"/>
      <c r="G42" s="274" t="s">
        <v>547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548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549</v>
      </c>
      <c r="F44" s="274"/>
      <c r="G44" s="274" t="s">
        <v>550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107</v>
      </c>
      <c r="F45" s="274"/>
      <c r="G45" s="274" t="s">
        <v>551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552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553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554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555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556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557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558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559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560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561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562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563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564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565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566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567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568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569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570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571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572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573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574</v>
      </c>
      <c r="D76" s="292"/>
      <c r="E76" s="292"/>
      <c r="F76" s="292" t="s">
        <v>575</v>
      </c>
      <c r="G76" s="293"/>
      <c r="H76" s="292" t="s">
        <v>54</v>
      </c>
      <c r="I76" s="292" t="s">
        <v>57</v>
      </c>
      <c r="J76" s="292" t="s">
        <v>576</v>
      </c>
      <c r="K76" s="291"/>
    </row>
    <row r="77" s="1" customFormat="1" ht="17.25" customHeight="1">
      <c r="B77" s="289"/>
      <c r="C77" s="294" t="s">
        <v>577</v>
      </c>
      <c r="D77" s="294"/>
      <c r="E77" s="294"/>
      <c r="F77" s="295" t="s">
        <v>578</v>
      </c>
      <c r="G77" s="296"/>
      <c r="H77" s="294"/>
      <c r="I77" s="294"/>
      <c r="J77" s="294" t="s">
        <v>579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53</v>
      </c>
      <c r="D79" s="299"/>
      <c r="E79" s="299"/>
      <c r="F79" s="300" t="s">
        <v>580</v>
      </c>
      <c r="G79" s="301"/>
      <c r="H79" s="277" t="s">
        <v>581</v>
      </c>
      <c r="I79" s="277" t="s">
        <v>582</v>
      </c>
      <c r="J79" s="277">
        <v>20</v>
      </c>
      <c r="K79" s="291"/>
    </row>
    <row r="80" s="1" customFormat="1" ht="15" customHeight="1">
      <c r="B80" s="289"/>
      <c r="C80" s="277" t="s">
        <v>583</v>
      </c>
      <c r="D80" s="277"/>
      <c r="E80" s="277"/>
      <c r="F80" s="300" t="s">
        <v>580</v>
      </c>
      <c r="G80" s="301"/>
      <c r="H80" s="277" t="s">
        <v>584</v>
      </c>
      <c r="I80" s="277" t="s">
        <v>582</v>
      </c>
      <c r="J80" s="277">
        <v>120</v>
      </c>
      <c r="K80" s="291"/>
    </row>
    <row r="81" s="1" customFormat="1" ht="15" customHeight="1">
      <c r="B81" s="302"/>
      <c r="C81" s="277" t="s">
        <v>585</v>
      </c>
      <c r="D81" s="277"/>
      <c r="E81" s="277"/>
      <c r="F81" s="300" t="s">
        <v>586</v>
      </c>
      <c r="G81" s="301"/>
      <c r="H81" s="277" t="s">
        <v>587</v>
      </c>
      <c r="I81" s="277" t="s">
        <v>582</v>
      </c>
      <c r="J81" s="277">
        <v>50</v>
      </c>
      <c r="K81" s="291"/>
    </row>
    <row r="82" s="1" customFormat="1" ht="15" customHeight="1">
      <c r="B82" s="302"/>
      <c r="C82" s="277" t="s">
        <v>588</v>
      </c>
      <c r="D82" s="277"/>
      <c r="E82" s="277"/>
      <c r="F82" s="300" t="s">
        <v>580</v>
      </c>
      <c r="G82" s="301"/>
      <c r="H82" s="277" t="s">
        <v>589</v>
      </c>
      <c r="I82" s="277" t="s">
        <v>590</v>
      </c>
      <c r="J82" s="277"/>
      <c r="K82" s="291"/>
    </row>
    <row r="83" s="1" customFormat="1" ht="15" customHeight="1">
      <c r="B83" s="302"/>
      <c r="C83" s="303" t="s">
        <v>591</v>
      </c>
      <c r="D83" s="303"/>
      <c r="E83" s="303"/>
      <c r="F83" s="304" t="s">
        <v>586</v>
      </c>
      <c r="G83" s="303"/>
      <c r="H83" s="303" t="s">
        <v>592</v>
      </c>
      <c r="I83" s="303" t="s">
        <v>582</v>
      </c>
      <c r="J83" s="303">
        <v>15</v>
      </c>
      <c r="K83" s="291"/>
    </row>
    <row r="84" s="1" customFormat="1" ht="15" customHeight="1">
      <c r="B84" s="302"/>
      <c r="C84" s="303" t="s">
        <v>593</v>
      </c>
      <c r="D84" s="303"/>
      <c r="E84" s="303"/>
      <c r="F84" s="304" t="s">
        <v>586</v>
      </c>
      <c r="G84" s="303"/>
      <c r="H84" s="303" t="s">
        <v>594</v>
      </c>
      <c r="I84" s="303" t="s">
        <v>582</v>
      </c>
      <c r="J84" s="303">
        <v>15</v>
      </c>
      <c r="K84" s="291"/>
    </row>
    <row r="85" s="1" customFormat="1" ht="15" customHeight="1">
      <c r="B85" s="302"/>
      <c r="C85" s="303" t="s">
        <v>595</v>
      </c>
      <c r="D85" s="303"/>
      <c r="E85" s="303"/>
      <c r="F85" s="304" t="s">
        <v>586</v>
      </c>
      <c r="G85" s="303"/>
      <c r="H85" s="303" t="s">
        <v>596</v>
      </c>
      <c r="I85" s="303" t="s">
        <v>582</v>
      </c>
      <c r="J85" s="303">
        <v>20</v>
      </c>
      <c r="K85" s="291"/>
    </row>
    <row r="86" s="1" customFormat="1" ht="15" customHeight="1">
      <c r="B86" s="302"/>
      <c r="C86" s="303" t="s">
        <v>597</v>
      </c>
      <c r="D86" s="303"/>
      <c r="E86" s="303"/>
      <c r="F86" s="304" t="s">
        <v>586</v>
      </c>
      <c r="G86" s="303"/>
      <c r="H86" s="303" t="s">
        <v>598</v>
      </c>
      <c r="I86" s="303" t="s">
        <v>582</v>
      </c>
      <c r="J86" s="303">
        <v>20</v>
      </c>
      <c r="K86" s="291"/>
    </row>
    <row r="87" s="1" customFormat="1" ht="15" customHeight="1">
      <c r="B87" s="302"/>
      <c r="C87" s="277" t="s">
        <v>599</v>
      </c>
      <c r="D87" s="277"/>
      <c r="E87" s="277"/>
      <c r="F87" s="300" t="s">
        <v>586</v>
      </c>
      <c r="G87" s="301"/>
      <c r="H87" s="277" t="s">
        <v>600</v>
      </c>
      <c r="I87" s="277" t="s">
        <v>582</v>
      </c>
      <c r="J87" s="277">
        <v>50</v>
      </c>
      <c r="K87" s="291"/>
    </row>
    <row r="88" s="1" customFormat="1" ht="15" customHeight="1">
      <c r="B88" s="302"/>
      <c r="C88" s="277" t="s">
        <v>601</v>
      </c>
      <c r="D88" s="277"/>
      <c r="E88" s="277"/>
      <c r="F88" s="300" t="s">
        <v>586</v>
      </c>
      <c r="G88" s="301"/>
      <c r="H88" s="277" t="s">
        <v>602</v>
      </c>
      <c r="I88" s="277" t="s">
        <v>582</v>
      </c>
      <c r="J88" s="277">
        <v>20</v>
      </c>
      <c r="K88" s="291"/>
    </row>
    <row r="89" s="1" customFormat="1" ht="15" customHeight="1">
      <c r="B89" s="302"/>
      <c r="C89" s="277" t="s">
        <v>603</v>
      </c>
      <c r="D89" s="277"/>
      <c r="E89" s="277"/>
      <c r="F89" s="300" t="s">
        <v>586</v>
      </c>
      <c r="G89" s="301"/>
      <c r="H89" s="277" t="s">
        <v>604</v>
      </c>
      <c r="I89" s="277" t="s">
        <v>582</v>
      </c>
      <c r="J89" s="277">
        <v>20</v>
      </c>
      <c r="K89" s="291"/>
    </row>
    <row r="90" s="1" customFormat="1" ht="15" customHeight="1">
      <c r="B90" s="302"/>
      <c r="C90" s="277" t="s">
        <v>605</v>
      </c>
      <c r="D90" s="277"/>
      <c r="E90" s="277"/>
      <c r="F90" s="300" t="s">
        <v>586</v>
      </c>
      <c r="G90" s="301"/>
      <c r="H90" s="277" t="s">
        <v>606</v>
      </c>
      <c r="I90" s="277" t="s">
        <v>582</v>
      </c>
      <c r="J90" s="277">
        <v>50</v>
      </c>
      <c r="K90" s="291"/>
    </row>
    <row r="91" s="1" customFormat="1" ht="15" customHeight="1">
      <c r="B91" s="302"/>
      <c r="C91" s="277" t="s">
        <v>607</v>
      </c>
      <c r="D91" s="277"/>
      <c r="E91" s="277"/>
      <c r="F91" s="300" t="s">
        <v>586</v>
      </c>
      <c r="G91" s="301"/>
      <c r="H91" s="277" t="s">
        <v>607</v>
      </c>
      <c r="I91" s="277" t="s">
        <v>582</v>
      </c>
      <c r="J91" s="277">
        <v>50</v>
      </c>
      <c r="K91" s="291"/>
    </row>
    <row r="92" s="1" customFormat="1" ht="15" customHeight="1">
      <c r="B92" s="302"/>
      <c r="C92" s="277" t="s">
        <v>608</v>
      </c>
      <c r="D92" s="277"/>
      <c r="E92" s="277"/>
      <c r="F92" s="300" t="s">
        <v>586</v>
      </c>
      <c r="G92" s="301"/>
      <c r="H92" s="277" t="s">
        <v>609</v>
      </c>
      <c r="I92" s="277" t="s">
        <v>582</v>
      </c>
      <c r="J92" s="277">
        <v>255</v>
      </c>
      <c r="K92" s="291"/>
    </row>
    <row r="93" s="1" customFormat="1" ht="15" customHeight="1">
      <c r="B93" s="302"/>
      <c r="C93" s="277" t="s">
        <v>610</v>
      </c>
      <c r="D93" s="277"/>
      <c r="E93" s="277"/>
      <c r="F93" s="300" t="s">
        <v>580</v>
      </c>
      <c r="G93" s="301"/>
      <c r="H93" s="277" t="s">
        <v>611</v>
      </c>
      <c r="I93" s="277" t="s">
        <v>612</v>
      </c>
      <c r="J93" s="277"/>
      <c r="K93" s="291"/>
    </row>
    <row r="94" s="1" customFormat="1" ht="15" customHeight="1">
      <c r="B94" s="302"/>
      <c r="C94" s="277" t="s">
        <v>613</v>
      </c>
      <c r="D94" s="277"/>
      <c r="E94" s="277"/>
      <c r="F94" s="300" t="s">
        <v>580</v>
      </c>
      <c r="G94" s="301"/>
      <c r="H94" s="277" t="s">
        <v>614</v>
      </c>
      <c r="I94" s="277" t="s">
        <v>615</v>
      </c>
      <c r="J94" s="277"/>
      <c r="K94" s="291"/>
    </row>
    <row r="95" s="1" customFormat="1" ht="15" customHeight="1">
      <c r="B95" s="302"/>
      <c r="C95" s="277" t="s">
        <v>616</v>
      </c>
      <c r="D95" s="277"/>
      <c r="E95" s="277"/>
      <c r="F95" s="300" t="s">
        <v>580</v>
      </c>
      <c r="G95" s="301"/>
      <c r="H95" s="277" t="s">
        <v>616</v>
      </c>
      <c r="I95" s="277" t="s">
        <v>615</v>
      </c>
      <c r="J95" s="277"/>
      <c r="K95" s="291"/>
    </row>
    <row r="96" s="1" customFormat="1" ht="15" customHeight="1">
      <c r="B96" s="302"/>
      <c r="C96" s="277" t="s">
        <v>38</v>
      </c>
      <c r="D96" s="277"/>
      <c r="E96" s="277"/>
      <c r="F96" s="300" t="s">
        <v>580</v>
      </c>
      <c r="G96" s="301"/>
      <c r="H96" s="277" t="s">
        <v>617</v>
      </c>
      <c r="I96" s="277" t="s">
        <v>615</v>
      </c>
      <c r="J96" s="277"/>
      <c r="K96" s="291"/>
    </row>
    <row r="97" s="1" customFormat="1" ht="15" customHeight="1">
      <c r="B97" s="302"/>
      <c r="C97" s="277" t="s">
        <v>48</v>
      </c>
      <c r="D97" s="277"/>
      <c r="E97" s="277"/>
      <c r="F97" s="300" t="s">
        <v>580</v>
      </c>
      <c r="G97" s="301"/>
      <c r="H97" s="277" t="s">
        <v>618</v>
      </c>
      <c r="I97" s="277" t="s">
        <v>615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619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574</v>
      </c>
      <c r="D103" s="292"/>
      <c r="E103" s="292"/>
      <c r="F103" s="292" t="s">
        <v>575</v>
      </c>
      <c r="G103" s="293"/>
      <c r="H103" s="292" t="s">
        <v>54</v>
      </c>
      <c r="I103" s="292" t="s">
        <v>57</v>
      </c>
      <c r="J103" s="292" t="s">
        <v>576</v>
      </c>
      <c r="K103" s="291"/>
    </row>
    <row r="104" s="1" customFormat="1" ht="17.25" customHeight="1">
      <c r="B104" s="289"/>
      <c r="C104" s="294" t="s">
        <v>577</v>
      </c>
      <c r="D104" s="294"/>
      <c r="E104" s="294"/>
      <c r="F104" s="295" t="s">
        <v>578</v>
      </c>
      <c r="G104" s="296"/>
      <c r="H104" s="294"/>
      <c r="I104" s="294"/>
      <c r="J104" s="294" t="s">
        <v>579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53</v>
      </c>
      <c r="D106" s="299"/>
      <c r="E106" s="299"/>
      <c r="F106" s="300" t="s">
        <v>580</v>
      </c>
      <c r="G106" s="277"/>
      <c r="H106" s="277" t="s">
        <v>620</v>
      </c>
      <c r="I106" s="277" t="s">
        <v>582</v>
      </c>
      <c r="J106" s="277">
        <v>20</v>
      </c>
      <c r="K106" s="291"/>
    </row>
    <row r="107" s="1" customFormat="1" ht="15" customHeight="1">
      <c r="B107" s="289"/>
      <c r="C107" s="277" t="s">
        <v>583</v>
      </c>
      <c r="D107" s="277"/>
      <c r="E107" s="277"/>
      <c r="F107" s="300" t="s">
        <v>580</v>
      </c>
      <c r="G107" s="277"/>
      <c r="H107" s="277" t="s">
        <v>620</v>
      </c>
      <c r="I107" s="277" t="s">
        <v>582</v>
      </c>
      <c r="J107" s="277">
        <v>120</v>
      </c>
      <c r="K107" s="291"/>
    </row>
    <row r="108" s="1" customFormat="1" ht="15" customHeight="1">
      <c r="B108" s="302"/>
      <c r="C108" s="277" t="s">
        <v>585</v>
      </c>
      <c r="D108" s="277"/>
      <c r="E108" s="277"/>
      <c r="F108" s="300" t="s">
        <v>586</v>
      </c>
      <c r="G108" s="277"/>
      <c r="H108" s="277" t="s">
        <v>620</v>
      </c>
      <c r="I108" s="277" t="s">
        <v>582</v>
      </c>
      <c r="J108" s="277">
        <v>50</v>
      </c>
      <c r="K108" s="291"/>
    </row>
    <row r="109" s="1" customFormat="1" ht="15" customHeight="1">
      <c r="B109" s="302"/>
      <c r="C109" s="277" t="s">
        <v>588</v>
      </c>
      <c r="D109" s="277"/>
      <c r="E109" s="277"/>
      <c r="F109" s="300" t="s">
        <v>580</v>
      </c>
      <c r="G109" s="277"/>
      <c r="H109" s="277" t="s">
        <v>620</v>
      </c>
      <c r="I109" s="277" t="s">
        <v>590</v>
      </c>
      <c r="J109" s="277"/>
      <c r="K109" s="291"/>
    </row>
    <row r="110" s="1" customFormat="1" ht="15" customHeight="1">
      <c r="B110" s="302"/>
      <c r="C110" s="277" t="s">
        <v>599</v>
      </c>
      <c r="D110" s="277"/>
      <c r="E110" s="277"/>
      <c r="F110" s="300" t="s">
        <v>586</v>
      </c>
      <c r="G110" s="277"/>
      <c r="H110" s="277" t="s">
        <v>620</v>
      </c>
      <c r="I110" s="277" t="s">
        <v>582</v>
      </c>
      <c r="J110" s="277">
        <v>50</v>
      </c>
      <c r="K110" s="291"/>
    </row>
    <row r="111" s="1" customFormat="1" ht="15" customHeight="1">
      <c r="B111" s="302"/>
      <c r="C111" s="277" t="s">
        <v>607</v>
      </c>
      <c r="D111" s="277"/>
      <c r="E111" s="277"/>
      <c r="F111" s="300" t="s">
        <v>586</v>
      </c>
      <c r="G111" s="277"/>
      <c r="H111" s="277" t="s">
        <v>620</v>
      </c>
      <c r="I111" s="277" t="s">
        <v>582</v>
      </c>
      <c r="J111" s="277">
        <v>50</v>
      </c>
      <c r="K111" s="291"/>
    </row>
    <row r="112" s="1" customFormat="1" ht="15" customHeight="1">
      <c r="B112" s="302"/>
      <c r="C112" s="277" t="s">
        <v>605</v>
      </c>
      <c r="D112" s="277"/>
      <c r="E112" s="277"/>
      <c r="F112" s="300" t="s">
        <v>586</v>
      </c>
      <c r="G112" s="277"/>
      <c r="H112" s="277" t="s">
        <v>620</v>
      </c>
      <c r="I112" s="277" t="s">
        <v>582</v>
      </c>
      <c r="J112" s="277">
        <v>50</v>
      </c>
      <c r="K112" s="291"/>
    </row>
    <row r="113" s="1" customFormat="1" ht="15" customHeight="1">
      <c r="B113" s="302"/>
      <c r="C113" s="277" t="s">
        <v>53</v>
      </c>
      <c r="D113" s="277"/>
      <c r="E113" s="277"/>
      <c r="F113" s="300" t="s">
        <v>580</v>
      </c>
      <c r="G113" s="277"/>
      <c r="H113" s="277" t="s">
        <v>621</v>
      </c>
      <c r="I113" s="277" t="s">
        <v>582</v>
      </c>
      <c r="J113" s="277">
        <v>20</v>
      </c>
      <c r="K113" s="291"/>
    </row>
    <row r="114" s="1" customFormat="1" ht="15" customHeight="1">
      <c r="B114" s="302"/>
      <c r="C114" s="277" t="s">
        <v>622</v>
      </c>
      <c r="D114" s="277"/>
      <c r="E114" s="277"/>
      <c r="F114" s="300" t="s">
        <v>580</v>
      </c>
      <c r="G114" s="277"/>
      <c r="H114" s="277" t="s">
        <v>623</v>
      </c>
      <c r="I114" s="277" t="s">
        <v>582</v>
      </c>
      <c r="J114" s="277">
        <v>120</v>
      </c>
      <c r="K114" s="291"/>
    </row>
    <row r="115" s="1" customFormat="1" ht="15" customHeight="1">
      <c r="B115" s="302"/>
      <c r="C115" s="277" t="s">
        <v>38</v>
      </c>
      <c r="D115" s="277"/>
      <c r="E115" s="277"/>
      <c r="F115" s="300" t="s">
        <v>580</v>
      </c>
      <c r="G115" s="277"/>
      <c r="H115" s="277" t="s">
        <v>624</v>
      </c>
      <c r="I115" s="277" t="s">
        <v>615</v>
      </c>
      <c r="J115" s="277"/>
      <c r="K115" s="291"/>
    </row>
    <row r="116" s="1" customFormat="1" ht="15" customHeight="1">
      <c r="B116" s="302"/>
      <c r="C116" s="277" t="s">
        <v>48</v>
      </c>
      <c r="D116" s="277"/>
      <c r="E116" s="277"/>
      <c r="F116" s="300" t="s">
        <v>580</v>
      </c>
      <c r="G116" s="277"/>
      <c r="H116" s="277" t="s">
        <v>625</v>
      </c>
      <c r="I116" s="277" t="s">
        <v>615</v>
      </c>
      <c r="J116" s="277"/>
      <c r="K116" s="291"/>
    </row>
    <row r="117" s="1" customFormat="1" ht="15" customHeight="1">
      <c r="B117" s="302"/>
      <c r="C117" s="277" t="s">
        <v>57</v>
      </c>
      <c r="D117" s="277"/>
      <c r="E117" s="277"/>
      <c r="F117" s="300" t="s">
        <v>580</v>
      </c>
      <c r="G117" s="277"/>
      <c r="H117" s="277" t="s">
        <v>626</v>
      </c>
      <c r="I117" s="277" t="s">
        <v>627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628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574</v>
      </c>
      <c r="D123" s="292"/>
      <c r="E123" s="292"/>
      <c r="F123" s="292" t="s">
        <v>575</v>
      </c>
      <c r="G123" s="293"/>
      <c r="H123" s="292" t="s">
        <v>54</v>
      </c>
      <c r="I123" s="292" t="s">
        <v>57</v>
      </c>
      <c r="J123" s="292" t="s">
        <v>576</v>
      </c>
      <c r="K123" s="321"/>
    </row>
    <row r="124" s="1" customFormat="1" ht="17.25" customHeight="1">
      <c r="B124" s="320"/>
      <c r="C124" s="294" t="s">
        <v>577</v>
      </c>
      <c r="D124" s="294"/>
      <c r="E124" s="294"/>
      <c r="F124" s="295" t="s">
        <v>578</v>
      </c>
      <c r="G124" s="296"/>
      <c r="H124" s="294"/>
      <c r="I124" s="294"/>
      <c r="J124" s="294" t="s">
        <v>579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583</v>
      </c>
      <c r="D126" s="299"/>
      <c r="E126" s="299"/>
      <c r="F126" s="300" t="s">
        <v>580</v>
      </c>
      <c r="G126" s="277"/>
      <c r="H126" s="277" t="s">
        <v>620</v>
      </c>
      <c r="I126" s="277" t="s">
        <v>582</v>
      </c>
      <c r="J126" s="277">
        <v>120</v>
      </c>
      <c r="K126" s="325"/>
    </row>
    <row r="127" s="1" customFormat="1" ht="15" customHeight="1">
      <c r="B127" s="322"/>
      <c r="C127" s="277" t="s">
        <v>629</v>
      </c>
      <c r="D127" s="277"/>
      <c r="E127" s="277"/>
      <c r="F127" s="300" t="s">
        <v>580</v>
      </c>
      <c r="G127" s="277"/>
      <c r="H127" s="277" t="s">
        <v>630</v>
      </c>
      <c r="I127" s="277" t="s">
        <v>582</v>
      </c>
      <c r="J127" s="277" t="s">
        <v>631</v>
      </c>
      <c r="K127" s="325"/>
    </row>
    <row r="128" s="1" customFormat="1" ht="15" customHeight="1">
      <c r="B128" s="322"/>
      <c r="C128" s="277" t="s">
        <v>528</v>
      </c>
      <c r="D128" s="277"/>
      <c r="E128" s="277"/>
      <c r="F128" s="300" t="s">
        <v>580</v>
      </c>
      <c r="G128" s="277"/>
      <c r="H128" s="277" t="s">
        <v>632</v>
      </c>
      <c r="I128" s="277" t="s">
        <v>582</v>
      </c>
      <c r="J128" s="277" t="s">
        <v>631</v>
      </c>
      <c r="K128" s="325"/>
    </row>
    <row r="129" s="1" customFormat="1" ht="15" customHeight="1">
      <c r="B129" s="322"/>
      <c r="C129" s="277" t="s">
        <v>591</v>
      </c>
      <c r="D129" s="277"/>
      <c r="E129" s="277"/>
      <c r="F129" s="300" t="s">
        <v>586</v>
      </c>
      <c r="G129" s="277"/>
      <c r="H129" s="277" t="s">
        <v>592</v>
      </c>
      <c r="I129" s="277" t="s">
        <v>582</v>
      </c>
      <c r="J129" s="277">
        <v>15</v>
      </c>
      <c r="K129" s="325"/>
    </row>
    <row r="130" s="1" customFormat="1" ht="15" customHeight="1">
      <c r="B130" s="322"/>
      <c r="C130" s="303" t="s">
        <v>593</v>
      </c>
      <c r="D130" s="303"/>
      <c r="E130" s="303"/>
      <c r="F130" s="304" t="s">
        <v>586</v>
      </c>
      <c r="G130" s="303"/>
      <c r="H130" s="303" t="s">
        <v>594</v>
      </c>
      <c r="I130" s="303" t="s">
        <v>582</v>
      </c>
      <c r="J130" s="303">
        <v>15</v>
      </c>
      <c r="K130" s="325"/>
    </row>
    <row r="131" s="1" customFormat="1" ht="15" customHeight="1">
      <c r="B131" s="322"/>
      <c r="C131" s="303" t="s">
        <v>595</v>
      </c>
      <c r="D131" s="303"/>
      <c r="E131" s="303"/>
      <c r="F131" s="304" t="s">
        <v>586</v>
      </c>
      <c r="G131" s="303"/>
      <c r="H131" s="303" t="s">
        <v>596</v>
      </c>
      <c r="I131" s="303" t="s">
        <v>582</v>
      </c>
      <c r="J131" s="303">
        <v>20</v>
      </c>
      <c r="K131" s="325"/>
    </row>
    <row r="132" s="1" customFormat="1" ht="15" customHeight="1">
      <c r="B132" s="322"/>
      <c r="C132" s="303" t="s">
        <v>597</v>
      </c>
      <c r="D132" s="303"/>
      <c r="E132" s="303"/>
      <c r="F132" s="304" t="s">
        <v>586</v>
      </c>
      <c r="G132" s="303"/>
      <c r="H132" s="303" t="s">
        <v>598</v>
      </c>
      <c r="I132" s="303" t="s">
        <v>582</v>
      </c>
      <c r="J132" s="303">
        <v>20</v>
      </c>
      <c r="K132" s="325"/>
    </row>
    <row r="133" s="1" customFormat="1" ht="15" customHeight="1">
      <c r="B133" s="322"/>
      <c r="C133" s="277" t="s">
        <v>585</v>
      </c>
      <c r="D133" s="277"/>
      <c r="E133" s="277"/>
      <c r="F133" s="300" t="s">
        <v>586</v>
      </c>
      <c r="G133" s="277"/>
      <c r="H133" s="277" t="s">
        <v>620</v>
      </c>
      <c r="I133" s="277" t="s">
        <v>582</v>
      </c>
      <c r="J133" s="277">
        <v>50</v>
      </c>
      <c r="K133" s="325"/>
    </row>
    <row r="134" s="1" customFormat="1" ht="15" customHeight="1">
      <c r="B134" s="322"/>
      <c r="C134" s="277" t="s">
        <v>599</v>
      </c>
      <c r="D134" s="277"/>
      <c r="E134" s="277"/>
      <c r="F134" s="300" t="s">
        <v>586</v>
      </c>
      <c r="G134" s="277"/>
      <c r="H134" s="277" t="s">
        <v>620</v>
      </c>
      <c r="I134" s="277" t="s">
        <v>582</v>
      </c>
      <c r="J134" s="277">
        <v>50</v>
      </c>
      <c r="K134" s="325"/>
    </row>
    <row r="135" s="1" customFormat="1" ht="15" customHeight="1">
      <c r="B135" s="322"/>
      <c r="C135" s="277" t="s">
        <v>605</v>
      </c>
      <c r="D135" s="277"/>
      <c r="E135" s="277"/>
      <c r="F135" s="300" t="s">
        <v>586</v>
      </c>
      <c r="G135" s="277"/>
      <c r="H135" s="277" t="s">
        <v>620</v>
      </c>
      <c r="I135" s="277" t="s">
        <v>582</v>
      </c>
      <c r="J135" s="277">
        <v>50</v>
      </c>
      <c r="K135" s="325"/>
    </row>
    <row r="136" s="1" customFormat="1" ht="15" customHeight="1">
      <c r="B136" s="322"/>
      <c r="C136" s="277" t="s">
        <v>607</v>
      </c>
      <c r="D136" s="277"/>
      <c r="E136" s="277"/>
      <c r="F136" s="300" t="s">
        <v>586</v>
      </c>
      <c r="G136" s="277"/>
      <c r="H136" s="277" t="s">
        <v>620</v>
      </c>
      <c r="I136" s="277" t="s">
        <v>582</v>
      </c>
      <c r="J136" s="277">
        <v>50</v>
      </c>
      <c r="K136" s="325"/>
    </row>
    <row r="137" s="1" customFormat="1" ht="15" customHeight="1">
      <c r="B137" s="322"/>
      <c r="C137" s="277" t="s">
        <v>608</v>
      </c>
      <c r="D137" s="277"/>
      <c r="E137" s="277"/>
      <c r="F137" s="300" t="s">
        <v>586</v>
      </c>
      <c r="G137" s="277"/>
      <c r="H137" s="277" t="s">
        <v>633</v>
      </c>
      <c r="I137" s="277" t="s">
        <v>582</v>
      </c>
      <c r="J137" s="277">
        <v>255</v>
      </c>
      <c r="K137" s="325"/>
    </row>
    <row r="138" s="1" customFormat="1" ht="15" customHeight="1">
      <c r="B138" s="322"/>
      <c r="C138" s="277" t="s">
        <v>610</v>
      </c>
      <c r="D138" s="277"/>
      <c r="E138" s="277"/>
      <c r="F138" s="300" t="s">
        <v>580</v>
      </c>
      <c r="G138" s="277"/>
      <c r="H138" s="277" t="s">
        <v>634</v>
      </c>
      <c r="I138" s="277" t="s">
        <v>612</v>
      </c>
      <c r="J138" s="277"/>
      <c r="K138" s="325"/>
    </row>
    <row r="139" s="1" customFormat="1" ht="15" customHeight="1">
      <c r="B139" s="322"/>
      <c r="C139" s="277" t="s">
        <v>613</v>
      </c>
      <c r="D139" s="277"/>
      <c r="E139" s="277"/>
      <c r="F139" s="300" t="s">
        <v>580</v>
      </c>
      <c r="G139" s="277"/>
      <c r="H139" s="277" t="s">
        <v>635</v>
      </c>
      <c r="I139" s="277" t="s">
        <v>615</v>
      </c>
      <c r="J139" s="277"/>
      <c r="K139" s="325"/>
    </row>
    <row r="140" s="1" customFormat="1" ht="15" customHeight="1">
      <c r="B140" s="322"/>
      <c r="C140" s="277" t="s">
        <v>616</v>
      </c>
      <c r="D140" s="277"/>
      <c r="E140" s="277"/>
      <c r="F140" s="300" t="s">
        <v>580</v>
      </c>
      <c r="G140" s="277"/>
      <c r="H140" s="277" t="s">
        <v>616</v>
      </c>
      <c r="I140" s="277" t="s">
        <v>615</v>
      </c>
      <c r="J140" s="277"/>
      <c r="K140" s="325"/>
    </row>
    <row r="141" s="1" customFormat="1" ht="15" customHeight="1">
      <c r="B141" s="322"/>
      <c r="C141" s="277" t="s">
        <v>38</v>
      </c>
      <c r="D141" s="277"/>
      <c r="E141" s="277"/>
      <c r="F141" s="300" t="s">
        <v>580</v>
      </c>
      <c r="G141" s="277"/>
      <c r="H141" s="277" t="s">
        <v>636</v>
      </c>
      <c r="I141" s="277" t="s">
        <v>615</v>
      </c>
      <c r="J141" s="277"/>
      <c r="K141" s="325"/>
    </row>
    <row r="142" s="1" customFormat="1" ht="15" customHeight="1">
      <c r="B142" s="322"/>
      <c r="C142" s="277" t="s">
        <v>637</v>
      </c>
      <c r="D142" s="277"/>
      <c r="E142" s="277"/>
      <c r="F142" s="300" t="s">
        <v>580</v>
      </c>
      <c r="G142" s="277"/>
      <c r="H142" s="277" t="s">
        <v>638</v>
      </c>
      <c r="I142" s="277" t="s">
        <v>615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639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574</v>
      </c>
      <c r="D148" s="292"/>
      <c r="E148" s="292"/>
      <c r="F148" s="292" t="s">
        <v>575</v>
      </c>
      <c r="G148" s="293"/>
      <c r="H148" s="292" t="s">
        <v>54</v>
      </c>
      <c r="I148" s="292" t="s">
        <v>57</v>
      </c>
      <c r="J148" s="292" t="s">
        <v>576</v>
      </c>
      <c r="K148" s="291"/>
    </row>
    <row r="149" s="1" customFormat="1" ht="17.25" customHeight="1">
      <c r="B149" s="289"/>
      <c r="C149" s="294" t="s">
        <v>577</v>
      </c>
      <c r="D149" s="294"/>
      <c r="E149" s="294"/>
      <c r="F149" s="295" t="s">
        <v>578</v>
      </c>
      <c r="G149" s="296"/>
      <c r="H149" s="294"/>
      <c r="I149" s="294"/>
      <c r="J149" s="294" t="s">
        <v>579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583</v>
      </c>
      <c r="D151" s="277"/>
      <c r="E151" s="277"/>
      <c r="F151" s="330" t="s">
        <v>580</v>
      </c>
      <c r="G151" s="277"/>
      <c r="H151" s="329" t="s">
        <v>620</v>
      </c>
      <c r="I151" s="329" t="s">
        <v>582</v>
      </c>
      <c r="J151" s="329">
        <v>120</v>
      </c>
      <c r="K151" s="325"/>
    </row>
    <row r="152" s="1" customFormat="1" ht="15" customHeight="1">
      <c r="B152" s="302"/>
      <c r="C152" s="329" t="s">
        <v>629</v>
      </c>
      <c r="D152" s="277"/>
      <c r="E152" s="277"/>
      <c r="F152" s="330" t="s">
        <v>580</v>
      </c>
      <c r="G152" s="277"/>
      <c r="H152" s="329" t="s">
        <v>640</v>
      </c>
      <c r="I152" s="329" t="s">
        <v>582</v>
      </c>
      <c r="J152" s="329" t="s">
        <v>631</v>
      </c>
      <c r="K152" s="325"/>
    </row>
    <row r="153" s="1" customFormat="1" ht="15" customHeight="1">
      <c r="B153" s="302"/>
      <c r="C153" s="329" t="s">
        <v>528</v>
      </c>
      <c r="D153" s="277"/>
      <c r="E153" s="277"/>
      <c r="F153" s="330" t="s">
        <v>580</v>
      </c>
      <c r="G153" s="277"/>
      <c r="H153" s="329" t="s">
        <v>641</v>
      </c>
      <c r="I153" s="329" t="s">
        <v>582</v>
      </c>
      <c r="J153" s="329" t="s">
        <v>631</v>
      </c>
      <c r="K153" s="325"/>
    </row>
    <row r="154" s="1" customFormat="1" ht="15" customHeight="1">
      <c r="B154" s="302"/>
      <c r="C154" s="329" t="s">
        <v>585</v>
      </c>
      <c r="D154" s="277"/>
      <c r="E154" s="277"/>
      <c r="F154" s="330" t="s">
        <v>586</v>
      </c>
      <c r="G154" s="277"/>
      <c r="H154" s="329" t="s">
        <v>620</v>
      </c>
      <c r="I154" s="329" t="s">
        <v>582</v>
      </c>
      <c r="J154" s="329">
        <v>50</v>
      </c>
      <c r="K154" s="325"/>
    </row>
    <row r="155" s="1" customFormat="1" ht="15" customHeight="1">
      <c r="B155" s="302"/>
      <c r="C155" s="329" t="s">
        <v>588</v>
      </c>
      <c r="D155" s="277"/>
      <c r="E155" s="277"/>
      <c r="F155" s="330" t="s">
        <v>580</v>
      </c>
      <c r="G155" s="277"/>
      <c r="H155" s="329" t="s">
        <v>620</v>
      </c>
      <c r="I155" s="329" t="s">
        <v>590</v>
      </c>
      <c r="J155" s="329"/>
      <c r="K155" s="325"/>
    </row>
    <row r="156" s="1" customFormat="1" ht="15" customHeight="1">
      <c r="B156" s="302"/>
      <c r="C156" s="329" t="s">
        <v>599</v>
      </c>
      <c r="D156" s="277"/>
      <c r="E156" s="277"/>
      <c r="F156" s="330" t="s">
        <v>586</v>
      </c>
      <c r="G156" s="277"/>
      <c r="H156" s="329" t="s">
        <v>620</v>
      </c>
      <c r="I156" s="329" t="s">
        <v>582</v>
      </c>
      <c r="J156" s="329">
        <v>50</v>
      </c>
      <c r="K156" s="325"/>
    </row>
    <row r="157" s="1" customFormat="1" ht="15" customHeight="1">
      <c r="B157" s="302"/>
      <c r="C157" s="329" t="s">
        <v>607</v>
      </c>
      <c r="D157" s="277"/>
      <c r="E157" s="277"/>
      <c r="F157" s="330" t="s">
        <v>586</v>
      </c>
      <c r="G157" s="277"/>
      <c r="H157" s="329" t="s">
        <v>620</v>
      </c>
      <c r="I157" s="329" t="s">
        <v>582</v>
      </c>
      <c r="J157" s="329">
        <v>50</v>
      </c>
      <c r="K157" s="325"/>
    </row>
    <row r="158" s="1" customFormat="1" ht="15" customHeight="1">
      <c r="B158" s="302"/>
      <c r="C158" s="329" t="s">
        <v>605</v>
      </c>
      <c r="D158" s="277"/>
      <c r="E158" s="277"/>
      <c r="F158" s="330" t="s">
        <v>586</v>
      </c>
      <c r="G158" s="277"/>
      <c r="H158" s="329" t="s">
        <v>620</v>
      </c>
      <c r="I158" s="329" t="s">
        <v>582</v>
      </c>
      <c r="J158" s="329">
        <v>50</v>
      </c>
      <c r="K158" s="325"/>
    </row>
    <row r="159" s="1" customFormat="1" ht="15" customHeight="1">
      <c r="B159" s="302"/>
      <c r="C159" s="329" t="s">
        <v>83</v>
      </c>
      <c r="D159" s="277"/>
      <c r="E159" s="277"/>
      <c r="F159" s="330" t="s">
        <v>580</v>
      </c>
      <c r="G159" s="277"/>
      <c r="H159" s="329" t="s">
        <v>642</v>
      </c>
      <c r="I159" s="329" t="s">
        <v>582</v>
      </c>
      <c r="J159" s="329" t="s">
        <v>643</v>
      </c>
      <c r="K159" s="325"/>
    </row>
    <row r="160" s="1" customFormat="1" ht="15" customHeight="1">
      <c r="B160" s="302"/>
      <c r="C160" s="329" t="s">
        <v>644</v>
      </c>
      <c r="D160" s="277"/>
      <c r="E160" s="277"/>
      <c r="F160" s="330" t="s">
        <v>580</v>
      </c>
      <c r="G160" s="277"/>
      <c r="H160" s="329" t="s">
        <v>645</v>
      </c>
      <c r="I160" s="329" t="s">
        <v>615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646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574</v>
      </c>
      <c r="D166" s="292"/>
      <c r="E166" s="292"/>
      <c r="F166" s="292" t="s">
        <v>575</v>
      </c>
      <c r="G166" s="334"/>
      <c r="H166" s="335" t="s">
        <v>54</v>
      </c>
      <c r="I166" s="335" t="s">
        <v>57</v>
      </c>
      <c r="J166" s="292" t="s">
        <v>576</v>
      </c>
      <c r="K166" s="269"/>
    </row>
    <row r="167" s="1" customFormat="1" ht="17.25" customHeight="1">
      <c r="B167" s="270"/>
      <c r="C167" s="294" t="s">
        <v>577</v>
      </c>
      <c r="D167" s="294"/>
      <c r="E167" s="294"/>
      <c r="F167" s="295" t="s">
        <v>578</v>
      </c>
      <c r="G167" s="336"/>
      <c r="H167" s="337"/>
      <c r="I167" s="337"/>
      <c r="J167" s="294" t="s">
        <v>579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583</v>
      </c>
      <c r="D169" s="277"/>
      <c r="E169" s="277"/>
      <c r="F169" s="300" t="s">
        <v>580</v>
      </c>
      <c r="G169" s="277"/>
      <c r="H169" s="277" t="s">
        <v>620</v>
      </c>
      <c r="I169" s="277" t="s">
        <v>582</v>
      </c>
      <c r="J169" s="277">
        <v>120</v>
      </c>
      <c r="K169" s="325"/>
    </row>
    <row r="170" s="1" customFormat="1" ht="15" customHeight="1">
      <c r="B170" s="302"/>
      <c r="C170" s="277" t="s">
        <v>629</v>
      </c>
      <c r="D170" s="277"/>
      <c r="E170" s="277"/>
      <c r="F170" s="300" t="s">
        <v>580</v>
      </c>
      <c r="G170" s="277"/>
      <c r="H170" s="277" t="s">
        <v>630</v>
      </c>
      <c r="I170" s="277" t="s">
        <v>582</v>
      </c>
      <c r="J170" s="277" t="s">
        <v>631</v>
      </c>
      <c r="K170" s="325"/>
    </row>
    <row r="171" s="1" customFormat="1" ht="15" customHeight="1">
      <c r="B171" s="302"/>
      <c r="C171" s="277" t="s">
        <v>528</v>
      </c>
      <c r="D171" s="277"/>
      <c r="E171" s="277"/>
      <c r="F171" s="300" t="s">
        <v>580</v>
      </c>
      <c r="G171" s="277"/>
      <c r="H171" s="277" t="s">
        <v>647</v>
      </c>
      <c r="I171" s="277" t="s">
        <v>582</v>
      </c>
      <c r="J171" s="277" t="s">
        <v>631</v>
      </c>
      <c r="K171" s="325"/>
    </row>
    <row r="172" s="1" customFormat="1" ht="15" customHeight="1">
      <c r="B172" s="302"/>
      <c r="C172" s="277" t="s">
        <v>585</v>
      </c>
      <c r="D172" s="277"/>
      <c r="E172" s="277"/>
      <c r="F172" s="300" t="s">
        <v>586</v>
      </c>
      <c r="G172" s="277"/>
      <c r="H172" s="277" t="s">
        <v>647</v>
      </c>
      <c r="I172" s="277" t="s">
        <v>582</v>
      </c>
      <c r="J172" s="277">
        <v>50</v>
      </c>
      <c r="K172" s="325"/>
    </row>
    <row r="173" s="1" customFormat="1" ht="15" customHeight="1">
      <c r="B173" s="302"/>
      <c r="C173" s="277" t="s">
        <v>588</v>
      </c>
      <c r="D173" s="277"/>
      <c r="E173" s="277"/>
      <c r="F173" s="300" t="s">
        <v>580</v>
      </c>
      <c r="G173" s="277"/>
      <c r="H173" s="277" t="s">
        <v>647</v>
      </c>
      <c r="I173" s="277" t="s">
        <v>590</v>
      </c>
      <c r="J173" s="277"/>
      <c r="K173" s="325"/>
    </row>
    <row r="174" s="1" customFormat="1" ht="15" customHeight="1">
      <c r="B174" s="302"/>
      <c r="C174" s="277" t="s">
        <v>599</v>
      </c>
      <c r="D174" s="277"/>
      <c r="E174" s="277"/>
      <c r="F174" s="300" t="s">
        <v>586</v>
      </c>
      <c r="G174" s="277"/>
      <c r="H174" s="277" t="s">
        <v>647</v>
      </c>
      <c r="I174" s="277" t="s">
        <v>582</v>
      </c>
      <c r="J174" s="277">
        <v>50</v>
      </c>
      <c r="K174" s="325"/>
    </row>
    <row r="175" s="1" customFormat="1" ht="15" customHeight="1">
      <c r="B175" s="302"/>
      <c r="C175" s="277" t="s">
        <v>607</v>
      </c>
      <c r="D175" s="277"/>
      <c r="E175" s="277"/>
      <c r="F175" s="300" t="s">
        <v>586</v>
      </c>
      <c r="G175" s="277"/>
      <c r="H175" s="277" t="s">
        <v>647</v>
      </c>
      <c r="I175" s="277" t="s">
        <v>582</v>
      </c>
      <c r="J175" s="277">
        <v>50</v>
      </c>
      <c r="K175" s="325"/>
    </row>
    <row r="176" s="1" customFormat="1" ht="15" customHeight="1">
      <c r="B176" s="302"/>
      <c r="C176" s="277" t="s">
        <v>605</v>
      </c>
      <c r="D176" s="277"/>
      <c r="E176" s="277"/>
      <c r="F176" s="300" t="s">
        <v>586</v>
      </c>
      <c r="G176" s="277"/>
      <c r="H176" s="277" t="s">
        <v>647</v>
      </c>
      <c r="I176" s="277" t="s">
        <v>582</v>
      </c>
      <c r="J176" s="277">
        <v>50</v>
      </c>
      <c r="K176" s="325"/>
    </row>
    <row r="177" s="1" customFormat="1" ht="15" customHeight="1">
      <c r="B177" s="302"/>
      <c r="C177" s="277" t="s">
        <v>103</v>
      </c>
      <c r="D177" s="277"/>
      <c r="E177" s="277"/>
      <c r="F177" s="300" t="s">
        <v>580</v>
      </c>
      <c r="G177" s="277"/>
      <c r="H177" s="277" t="s">
        <v>648</v>
      </c>
      <c r="I177" s="277" t="s">
        <v>649</v>
      </c>
      <c r="J177" s="277"/>
      <c r="K177" s="325"/>
    </row>
    <row r="178" s="1" customFormat="1" ht="15" customHeight="1">
      <c r="B178" s="302"/>
      <c r="C178" s="277" t="s">
        <v>57</v>
      </c>
      <c r="D178" s="277"/>
      <c r="E178" s="277"/>
      <c r="F178" s="300" t="s">
        <v>580</v>
      </c>
      <c r="G178" s="277"/>
      <c r="H178" s="277" t="s">
        <v>650</v>
      </c>
      <c r="I178" s="277" t="s">
        <v>651</v>
      </c>
      <c r="J178" s="277">
        <v>1</v>
      </c>
      <c r="K178" s="325"/>
    </row>
    <row r="179" s="1" customFormat="1" ht="15" customHeight="1">
      <c r="B179" s="302"/>
      <c r="C179" s="277" t="s">
        <v>53</v>
      </c>
      <c r="D179" s="277"/>
      <c r="E179" s="277"/>
      <c r="F179" s="300" t="s">
        <v>580</v>
      </c>
      <c r="G179" s="277"/>
      <c r="H179" s="277" t="s">
        <v>652</v>
      </c>
      <c r="I179" s="277" t="s">
        <v>582</v>
      </c>
      <c r="J179" s="277">
        <v>20</v>
      </c>
      <c r="K179" s="325"/>
    </row>
    <row r="180" s="1" customFormat="1" ht="15" customHeight="1">
      <c r="B180" s="302"/>
      <c r="C180" s="277" t="s">
        <v>54</v>
      </c>
      <c r="D180" s="277"/>
      <c r="E180" s="277"/>
      <c r="F180" s="300" t="s">
        <v>580</v>
      </c>
      <c r="G180" s="277"/>
      <c r="H180" s="277" t="s">
        <v>653</v>
      </c>
      <c r="I180" s="277" t="s">
        <v>582</v>
      </c>
      <c r="J180" s="277">
        <v>255</v>
      </c>
      <c r="K180" s="325"/>
    </row>
    <row r="181" s="1" customFormat="1" ht="15" customHeight="1">
      <c r="B181" s="302"/>
      <c r="C181" s="277" t="s">
        <v>104</v>
      </c>
      <c r="D181" s="277"/>
      <c r="E181" s="277"/>
      <c r="F181" s="300" t="s">
        <v>580</v>
      </c>
      <c r="G181" s="277"/>
      <c r="H181" s="277" t="s">
        <v>544</v>
      </c>
      <c r="I181" s="277" t="s">
        <v>582</v>
      </c>
      <c r="J181" s="277">
        <v>10</v>
      </c>
      <c r="K181" s="325"/>
    </row>
    <row r="182" s="1" customFormat="1" ht="15" customHeight="1">
      <c r="B182" s="302"/>
      <c r="C182" s="277" t="s">
        <v>105</v>
      </c>
      <c r="D182" s="277"/>
      <c r="E182" s="277"/>
      <c r="F182" s="300" t="s">
        <v>580</v>
      </c>
      <c r="G182" s="277"/>
      <c r="H182" s="277" t="s">
        <v>654</v>
      </c>
      <c r="I182" s="277" t="s">
        <v>615</v>
      </c>
      <c r="J182" s="277"/>
      <c r="K182" s="325"/>
    </row>
    <row r="183" s="1" customFormat="1" ht="15" customHeight="1">
      <c r="B183" s="302"/>
      <c r="C183" s="277" t="s">
        <v>655</v>
      </c>
      <c r="D183" s="277"/>
      <c r="E183" s="277"/>
      <c r="F183" s="300" t="s">
        <v>580</v>
      </c>
      <c r="G183" s="277"/>
      <c r="H183" s="277" t="s">
        <v>656</v>
      </c>
      <c r="I183" s="277" t="s">
        <v>615</v>
      </c>
      <c r="J183" s="277"/>
      <c r="K183" s="325"/>
    </row>
    <row r="184" s="1" customFormat="1" ht="15" customHeight="1">
      <c r="B184" s="302"/>
      <c r="C184" s="277" t="s">
        <v>644</v>
      </c>
      <c r="D184" s="277"/>
      <c r="E184" s="277"/>
      <c r="F184" s="300" t="s">
        <v>580</v>
      </c>
      <c r="G184" s="277"/>
      <c r="H184" s="277" t="s">
        <v>657</v>
      </c>
      <c r="I184" s="277" t="s">
        <v>615</v>
      </c>
      <c r="J184" s="277"/>
      <c r="K184" s="325"/>
    </row>
    <row r="185" s="1" customFormat="1" ht="15" customHeight="1">
      <c r="B185" s="302"/>
      <c r="C185" s="277" t="s">
        <v>107</v>
      </c>
      <c r="D185" s="277"/>
      <c r="E185" s="277"/>
      <c r="F185" s="300" t="s">
        <v>586</v>
      </c>
      <c r="G185" s="277"/>
      <c r="H185" s="277" t="s">
        <v>658</v>
      </c>
      <c r="I185" s="277" t="s">
        <v>582</v>
      </c>
      <c r="J185" s="277">
        <v>50</v>
      </c>
      <c r="K185" s="325"/>
    </row>
    <row r="186" s="1" customFormat="1" ht="15" customHeight="1">
      <c r="B186" s="302"/>
      <c r="C186" s="277" t="s">
        <v>659</v>
      </c>
      <c r="D186" s="277"/>
      <c r="E186" s="277"/>
      <c r="F186" s="300" t="s">
        <v>586</v>
      </c>
      <c r="G186" s="277"/>
      <c r="H186" s="277" t="s">
        <v>660</v>
      </c>
      <c r="I186" s="277" t="s">
        <v>661</v>
      </c>
      <c r="J186" s="277"/>
      <c r="K186" s="325"/>
    </row>
    <row r="187" s="1" customFormat="1" ht="15" customHeight="1">
      <c r="B187" s="302"/>
      <c r="C187" s="277" t="s">
        <v>662</v>
      </c>
      <c r="D187" s="277"/>
      <c r="E187" s="277"/>
      <c r="F187" s="300" t="s">
        <v>586</v>
      </c>
      <c r="G187" s="277"/>
      <c r="H187" s="277" t="s">
        <v>663</v>
      </c>
      <c r="I187" s="277" t="s">
        <v>661</v>
      </c>
      <c r="J187" s="277"/>
      <c r="K187" s="325"/>
    </row>
    <row r="188" s="1" customFormat="1" ht="15" customHeight="1">
      <c r="B188" s="302"/>
      <c r="C188" s="277" t="s">
        <v>664</v>
      </c>
      <c r="D188" s="277"/>
      <c r="E188" s="277"/>
      <c r="F188" s="300" t="s">
        <v>586</v>
      </c>
      <c r="G188" s="277"/>
      <c r="H188" s="277" t="s">
        <v>665</v>
      </c>
      <c r="I188" s="277" t="s">
        <v>661</v>
      </c>
      <c r="J188" s="277"/>
      <c r="K188" s="325"/>
    </row>
    <row r="189" s="1" customFormat="1" ht="15" customHeight="1">
      <c r="B189" s="302"/>
      <c r="C189" s="338" t="s">
        <v>666</v>
      </c>
      <c r="D189" s="277"/>
      <c r="E189" s="277"/>
      <c r="F189" s="300" t="s">
        <v>586</v>
      </c>
      <c r="G189" s="277"/>
      <c r="H189" s="277" t="s">
        <v>667</v>
      </c>
      <c r="I189" s="277" t="s">
        <v>668</v>
      </c>
      <c r="J189" s="339" t="s">
        <v>669</v>
      </c>
      <c r="K189" s="325"/>
    </row>
    <row r="190" s="1" customFormat="1" ht="15" customHeight="1">
      <c r="B190" s="302"/>
      <c r="C190" s="338" t="s">
        <v>42</v>
      </c>
      <c r="D190" s="277"/>
      <c r="E190" s="277"/>
      <c r="F190" s="300" t="s">
        <v>580</v>
      </c>
      <c r="G190" s="277"/>
      <c r="H190" s="274" t="s">
        <v>670</v>
      </c>
      <c r="I190" s="277" t="s">
        <v>671</v>
      </c>
      <c r="J190" s="277"/>
      <c r="K190" s="325"/>
    </row>
    <row r="191" s="1" customFormat="1" ht="15" customHeight="1">
      <c r="B191" s="302"/>
      <c r="C191" s="338" t="s">
        <v>672</v>
      </c>
      <c r="D191" s="277"/>
      <c r="E191" s="277"/>
      <c r="F191" s="300" t="s">
        <v>580</v>
      </c>
      <c r="G191" s="277"/>
      <c r="H191" s="277" t="s">
        <v>673</v>
      </c>
      <c r="I191" s="277" t="s">
        <v>615</v>
      </c>
      <c r="J191" s="277"/>
      <c r="K191" s="325"/>
    </row>
    <row r="192" s="1" customFormat="1" ht="15" customHeight="1">
      <c r="B192" s="302"/>
      <c r="C192" s="338" t="s">
        <v>674</v>
      </c>
      <c r="D192" s="277"/>
      <c r="E192" s="277"/>
      <c r="F192" s="300" t="s">
        <v>580</v>
      </c>
      <c r="G192" s="277"/>
      <c r="H192" s="277" t="s">
        <v>675</v>
      </c>
      <c r="I192" s="277" t="s">
        <v>615</v>
      </c>
      <c r="J192" s="277"/>
      <c r="K192" s="325"/>
    </row>
    <row r="193" s="1" customFormat="1" ht="15" customHeight="1">
      <c r="B193" s="302"/>
      <c r="C193" s="338" t="s">
        <v>676</v>
      </c>
      <c r="D193" s="277"/>
      <c r="E193" s="277"/>
      <c r="F193" s="300" t="s">
        <v>586</v>
      </c>
      <c r="G193" s="277"/>
      <c r="H193" s="277" t="s">
        <v>677</v>
      </c>
      <c r="I193" s="277" t="s">
        <v>615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678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679</v>
      </c>
      <c r="D200" s="341"/>
      <c r="E200" s="341"/>
      <c r="F200" s="341" t="s">
        <v>680</v>
      </c>
      <c r="G200" s="342"/>
      <c r="H200" s="341" t="s">
        <v>681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671</v>
      </c>
      <c r="D202" s="277"/>
      <c r="E202" s="277"/>
      <c r="F202" s="300" t="s">
        <v>43</v>
      </c>
      <c r="G202" s="277"/>
      <c r="H202" s="277" t="s">
        <v>682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44</v>
      </c>
      <c r="G203" s="277"/>
      <c r="H203" s="277" t="s">
        <v>683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47</v>
      </c>
      <c r="G204" s="277"/>
      <c r="H204" s="277" t="s">
        <v>684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45</v>
      </c>
      <c r="G205" s="277"/>
      <c r="H205" s="277" t="s">
        <v>685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46</v>
      </c>
      <c r="G206" s="277"/>
      <c r="H206" s="277" t="s">
        <v>686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627</v>
      </c>
      <c r="D208" s="277"/>
      <c r="E208" s="277"/>
      <c r="F208" s="300" t="s">
        <v>76</v>
      </c>
      <c r="G208" s="277"/>
      <c r="H208" s="277" t="s">
        <v>687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522</v>
      </c>
      <c r="G209" s="277"/>
      <c r="H209" s="277" t="s">
        <v>523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520</v>
      </c>
      <c r="G210" s="277"/>
      <c r="H210" s="277" t="s">
        <v>688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524</v>
      </c>
      <c r="G211" s="338"/>
      <c r="H211" s="329" t="s">
        <v>525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526</v>
      </c>
      <c r="G212" s="338"/>
      <c r="H212" s="329" t="s">
        <v>689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651</v>
      </c>
      <c r="D214" s="277"/>
      <c r="E214" s="277"/>
      <c r="F214" s="300">
        <v>1</v>
      </c>
      <c r="G214" s="338"/>
      <c r="H214" s="329" t="s">
        <v>690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691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692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693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DESKTOP-OPNKMIN\Jaroslav</dc:creator>
  <cp:lastModifiedBy>DESKTOP-OPNKMIN\Jaroslav</cp:lastModifiedBy>
  <dcterms:created xsi:type="dcterms:W3CDTF">2023-05-16T09:03:41Z</dcterms:created>
  <dcterms:modified xsi:type="dcterms:W3CDTF">2023-05-16T09:03:44Z</dcterms:modified>
</cp:coreProperties>
</file>