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04" sheetId="2" r:id="rId2"/>
  </sheets>
  <definedNames/>
  <calcPr fullCalcOnLoad="1"/>
</workbook>
</file>

<file path=xl/sharedStrings.xml><?xml version="1.0" encoding="utf-8"?>
<sst xmlns="http://schemas.openxmlformats.org/spreadsheetml/2006/main" count="473" uniqueCount="222">
  <si>
    <t>Firma: Firma</t>
  </si>
  <si>
    <t>Rekapitulace ceny</t>
  </si>
  <si>
    <t>Stavba: 20221204 - Povodňové škody 2021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</si>
  <si>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</si>
  <si>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</si>
  <si>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</si>
  <si>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</si>
  <si>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</si>
  <si>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</si>
  <si>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</si>
  <si>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</si>
  <si>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</si>
  <si>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</si>
  <si>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</si>
  <si>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</si>
  <si>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20221204</t>
  </si>
  <si>
    <t>Povodňové škody 2021</t>
  </si>
  <si>
    <t>O</t>
  </si>
  <si>
    <t>Rozpočet:</t>
  </si>
  <si>
    <t>0,00</t>
  </si>
  <si>
    <t>15,00</t>
  </si>
  <si>
    <t>21,00</t>
  </si>
  <si>
    <t>3</t>
  </si>
  <si>
    <t>2</t>
  </si>
  <si>
    <t>04</t>
  </si>
  <si>
    <t>ul. Ke Karlovu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</si>
  <si>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</si>
  <si>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</si>
  <si>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</si>
  <si>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</si>
  <si>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</si>
  <si>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</si>
  <si>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</si>
  <si>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</si>
  <si>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</si>
  <si>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</si>
  <si>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</si>
  <si>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</si>
  <si>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</si>
  <si>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</si>
  <si>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</si>
  <si>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</si>
  <si>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</si>
  <si>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</si>
  <si>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</si>
  <si>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</si>
  <si>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02910</t>
  </si>
  <si>
    <t/>
  </si>
  <si>
    <t>OSTATNÍ POŽADAVKY - ZEMĚMĚŘIČSKÁ MĚŘENÍ</t>
  </si>
  <si>
    <t>KČ</t>
  </si>
  <si>
    <t>PP</t>
  </si>
  <si>
    <t>geodetické práce, vytyčení stavby</t>
  </si>
  <si>
    <t>VV</t>
  </si>
  <si>
    <t>1=1,000 [A]</t>
  </si>
  <si>
    <t>TS</t>
  </si>
  <si>
    <t>zahrnuje veškeré náklady spojené s objednatelem požadovanými pracemi</t>
  </si>
  <si>
    <t>02911</t>
  </si>
  <si>
    <t>OSTATNÍ POŽADAVKY - GEODETICKÉ ZAMĚŘENÍ</t>
  </si>
  <si>
    <t>HM</t>
  </si>
  <si>
    <t>zaměření po dokončení stavby</t>
  </si>
  <si>
    <t>02943</t>
  </si>
  <si>
    <t>OSTATNÍ POŽADAVKY - VYPRACOVÁNÍ RDS</t>
  </si>
  <si>
    <t>KPL</t>
  </si>
  <si>
    <t>vypracování realizační rokumentace stavby</t>
  </si>
  <si>
    <t>02944</t>
  </si>
  <si>
    <t>OSTAT POŽADAVKY - DOKUMENTACE SKUTEČ PROVEDENÍ V DIGIT FORMĚ</t>
  </si>
  <si>
    <t>Bude obsahovat zejména čitelný Koordinační situační výkres a charakteristické příčné řezy se zákresem původního stavu před realizací stavby, zákres projektovaného návrhu a zákres realizované stavby. V koordinační situaci budou též hranice stavbou dotčených a sousedních pozemků včetně jejich čísel. 
Z výkresů bude patrný soulad a případné odchylky realizovaného díla od PD. Realizovaná stavba bude přiměřeně okótována tak, aby bylo možné z výkresů provést kontrolu výměr skutečně provedených prací a soulad realizované stavby s vyhláškou 398/2009. Další přílohou bude zákres stavby do katastrální mapy. Dokumentace bude předána v počtu 3 ks tisk a 3 ks CD/DVD.</t>
  </si>
  <si>
    <t>03100</t>
  </si>
  <si>
    <t>ZAŘÍZENÍ STAVENIŠTĚ - ZŘÍZENÍ, PROVOZ, DEMONTÁŽ</t>
  </si>
  <si>
    <t>kompletní zázemí stavby včetně oplocení, stavebních buněk, oplocení, mobilního WC, přechodné dopravní značení, výstražného značení a všech souvisejících prací</t>
  </si>
  <si>
    <t>zahrnuje objednatelem povolené náklady na pořízení (event. pronájem), provozování, udržování a likvidaci zhotovitelova zařízení</t>
  </si>
  <si>
    <t>7</t>
  </si>
  <si>
    <t>03720</t>
  </si>
  <si>
    <t>POMOC PRÁCE ZAJIŠŤ NEBO ZŘÍZ REGULACI A OCHRANU DOPRAVY</t>
  </si>
  <si>
    <t>Stanovení DIO - určí dodavatel stavby dle svého harmonogramu prací</t>
  </si>
  <si>
    <t>zahrnuje objednatelem povolené náklady na požadovaná zařízení zhotovitele</t>
  </si>
  <si>
    <t>31</t>
  </si>
  <si>
    <t>02730</t>
  </si>
  <si>
    <t>POMOC PRÁCE ZŘÍZ NEBO ZAJIŠŤ OCHRANU INŽENÝRSKÝCH SÍTÍ</t>
  </si>
  <si>
    <t>vytyčení a ochrana sítí</t>
  </si>
  <si>
    <t>zahrnuje veškeré náklady spojené s objednatelem požadovanými zařízeními</t>
  </si>
  <si>
    <t>33</t>
  </si>
  <si>
    <t>015112</t>
  </si>
  <si>
    <t>POPLATKY ZA LIKVIDACŮ ODPADŮ NEKONTAMINOVANÝCH - 17 05 04 VYTĚŽENÉ ZEMINY A HORNINY - II. TŘÍDA TĚŽITELNOSTI</t>
  </si>
  <si>
    <t>T</t>
  </si>
  <si>
    <t>skládkovné za vytěženou zeminu - položky 123934,12933,12940</t>
  </si>
  <si>
    <t>(346,899+170,000*0,5+10,250)*1,8=795,868 [A]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</si>
  <si>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</si>
  <si>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34</t>
  </si>
  <si>
    <t>015130</t>
  </si>
  <si>
    <t>POPLATKY ZA LIKVIDACŮ ODPADŮ NEKONTAMINOVANÝCH - 17 03 02 VYBOURANÝ ASFALTOVÝ BETON BEZ DEHTU</t>
  </si>
  <si>
    <t>recyklace odfrézovaného krytu - položka 113725</t>
  </si>
  <si>
    <t>256,900*1,4=359,660 [A]</t>
  </si>
  <si>
    <t>Zemní práce</t>
  </si>
  <si>
    <t>12110</t>
  </si>
  <si>
    <t>SEJMUTÍ ORNICE NEBO LESNÍ PŮDY</t>
  </si>
  <si>
    <t>M3</t>
  </si>
  <si>
    <t>Sejmutí ornice a její uskladnění na deponii stavby pro pozdější opětovné rozprostření. Předpokládaná tl. sejmutí ornice je 100 mm, bude upřesněno při stavbě během provádění</t>
  </si>
  <si>
    <t>1,5*85,2*0,1=12,780 [A]</t>
  </si>
  <si>
    <t>položka zahrnuje sejmutí ornice bez ohledu na tloušťku vrstvy a její vodorovnou dopravu  
nezahrnuje uložení na trvalou skládku</t>
  </si>
  <si>
    <t>123934</t>
  </si>
  <si>
    <t>ODKOP PRO SPOD STAVBU SILNIC A ŽELEZNIC TŘ. III, ODVOZ DO 5KM</t>
  </si>
  <si>
    <t>Odkop v místě zpevnění okrajů vozovky š. 0,5 m a nové konstrukce vozovky</t>
  </si>
  <si>
    <t>obnova vozovky - plná konstrukce: 286*0,42=120,120 [A] 
žlaby: (197*0,5+273,5*0,7)*0,42=121,779 [B] 
zpevnění okrajů vozovky: (500*0,5)*0,42=105,000 [C] 
Celkem: A+B+C=346,899 [D]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</si>
  <si>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</si>
  <si>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173103</t>
  </si>
  <si>
    <t>ZEMNÍ KRAJNICE A DOSYPÁVKY SE ZHUT DO 100% PS</t>
  </si>
  <si>
    <t>dosypávky podél vnějších betonových obrub ze zeminy vhodné k násypu</t>
  </si>
  <si>
    <t>(1032+450)*0,2=296,400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</si>
  <si>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</si>
  <si>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18120</t>
  </si>
  <si>
    <t>ÚPRAVA PLÁNĚ SE ZHUTNĚNÍM V HORNINĚ TŘ. II</t>
  </si>
  <si>
    <t>M2</t>
  </si>
  <si>
    <t>úprava pláně včetně vyrovnání výškových rozdílů. Míru zhutnění určuje projekt - viz. výkr. A.3. Včetně hutnících zkoušek v počtu 6</t>
  </si>
  <si>
    <t>obnova vozovky: 286=286,000 [A] 
žlaby: (197*0,5+273,5*0,7)=289,950 [B] 
zpevnění okrajů vozovky: (500*0,5)=250,000 [C] 
Celkem: A+B+C=825,950 [D]</t>
  </si>
  <si>
    <t>položka zahrnuje úpravu pláně včetně vyrovnání výškových rozdílů. Míru zhutnění určuje projekt.</t>
  </si>
  <si>
    <t>18230</t>
  </si>
  <si>
    <t>ROZPROSTŘENÍ ORNICE V ROVINĚ</t>
  </si>
  <si>
    <t>rozprostření sejmuté ornice v tl. 100 mm podél zpevněných ploch ve vyznačeném rozsahu</t>
  </si>
  <si>
    <t>položka zahrnuje:  
nutné přemístění ornice z dočasných skládek vzdálených do 50m  
rozprostření ornice v předepsané tloušťce v rovině a ve svahu do 1:5</t>
  </si>
  <si>
    <t>23</t>
  </si>
  <si>
    <t>113725</t>
  </si>
  <si>
    <t>FRÉZOVÁNÍ ZPEVNĚNÝCH PLOCH ASFALTOVÝCH, ODVOZ DO 8KM</t>
  </si>
  <si>
    <t>frézování stávajícího krytu vofovky v tl. 50 mm</t>
  </si>
  <si>
    <t>vozovka: 5138*0,05=256,900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</si>
  <si>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</si>
  <si>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24</t>
  </si>
  <si>
    <t>132934</t>
  </si>
  <si>
    <t>HLOUBENÍ RÝH ŠÍŘ DO 2M PAŽ I NEPAŽ TŘ. III, ODVOZ DO 5KM</t>
  </si>
  <si>
    <t>Hloubení příkopu podél úseku v lese</t>
  </si>
  <si>
    <t>85*2*0,3=51,000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</si>
  <si>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</si>
  <si>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25</t>
  </si>
  <si>
    <t>12933</t>
  </si>
  <si>
    <t>ČIŠTĚNÍ PŘÍKOPŮ OD NÁNOSU PŘES 0,50M3/M</t>
  </si>
  <si>
    <t>M</t>
  </si>
  <si>
    <t>pročištění příkopů v lesním úseku</t>
  </si>
  <si>
    <t>85*2=170,000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</si>
  <si>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</si>
  <si>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29</t>
  </si>
  <si>
    <t>12940</t>
  </si>
  <si>
    <t>ČIŠTĚNÍ RÁMOVÝCH A KLENBOVÝCH PROPUSTŮ OD NÁNOSŮ</t>
  </si>
  <si>
    <t>čištění propustků</t>
  </si>
  <si>
    <t>propustek 1 : 0,5*1*6=3,000 [A] 
propustek 2 : 0,5*1,5*5=3,750 [B] 
propustek 3 : 0,5*1*7=3,500 [C] 
Celkem: A+B+C=10,250 [D]</t>
  </si>
  <si>
    <t>Svislé konstrukce</t>
  </si>
  <si>
    <t>27</t>
  </si>
  <si>
    <t>3272B6</t>
  </si>
  <si>
    <t>ZDI OPĚR, ZÁRUB, NÁBŘEŽ Z GABIONŮ SYPANÝCH, DRÁT O2,7MM, POVRCHOVÁ ÚPRAVA Zn + Al + PA6</t>
  </si>
  <si>
    <t>výtoková čela propustků</t>
  </si>
  <si>
    <t>propustek 1 : 1+1=2,000 [A] 
propustek 2 : 1+1=2,000 [B] 
Celkem: A+B=4,000 [C]</t>
  </si>
  <si>
    <t>- položka zahrnuje dodávku a osazení drátěných košů s výplní lomovým kamenem.  
- gabionové matrace se vykazují v pol.č.2722**.</t>
  </si>
  <si>
    <t>Komunikace</t>
  </si>
  <si>
    <t>8</t>
  </si>
  <si>
    <t>56330</t>
  </si>
  <si>
    <t>VOZOVKOVÉ VRSTVY ZE ŠTĚRKODRTI</t>
  </si>
  <si>
    <t>konstrukční plochy zpevněných ploch, frakce 0-63</t>
  </si>
  <si>
    <t>obnova vozovky - plná konstrukce: 286*0,3=85,800 [A] 
žlaby: (197*0,5+273,5*0,7)*0,3=86,985 [B] 
zpevnění okrajů vozovky: (500*0,5)*0,3=75,000 [C] 
Celkem: (A+B+C)*1,1=272,564 [D]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</si>
  <si>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</si>
  <si>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572133</t>
  </si>
  <si>
    <t>INFILTRAČNÍ POSTŘIK Z EMULZE DO 1,5KG/M2</t>
  </si>
  <si>
    <t>infiltrační postřik PI-E 0,60-1,30 kg/m3 mezi vrstvu ACP16+ a štěrkodrť</t>
  </si>
  <si>
    <t>obnova vozovky - plná konstrukce: 286*1,05=300,300 [A] 
zpevnění okrajů vozovky: (500*0,5)*1,05=262,500 [B] 
Celkem: A+B=562,800 [C]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</si>
  <si>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</si>
  <si>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572213</t>
  </si>
  <si>
    <t>SPOJOVACÍ POSTŘIK Z EMULZE DO 0,5KG/M2</t>
  </si>
  <si>
    <t>spojovací postřik PS-E 0,20-0,30 kg/m2 mezi ACO 11+, ACL 16+,  ACP 16+</t>
  </si>
  <si>
    <t>vozovka: 5138*1,03=5 292,140 [A]</t>
  </si>
  <si>
    <t>11</t>
  </si>
  <si>
    <t>574A03</t>
  </si>
  <si>
    <t>ASFALTOVÝ BETON PRO OBRUSNÉ VRSTVY ACO 11</t>
  </si>
  <si>
    <t>Nový povrch vozovky v tl. 50 mm</t>
  </si>
  <si>
    <t>vozovka: 5138*0,05*1,03=264,607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</si>
  <si>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</si>
  <si>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13</t>
  </si>
  <si>
    <t>574E06</t>
  </si>
  <si>
    <t>ASFALTOVÝ BETON PRO PODKLADNÍ VRSTVY ACP 16+, 16S</t>
  </si>
  <si>
    <t>podkladní vrstva souvrství v tl. 70 mm</t>
  </si>
  <si>
    <t>obnova vozovky - plná konstrukce: 286*0,05*1,05=15,015 [A] 
zpevnění okrajů vozovky: (500*0,5)*0,05*1,05=13,125 [B] 
Celkem: A+B=28,140 [C]</t>
  </si>
  <si>
    <t>14</t>
  </si>
  <si>
    <t>58212</t>
  </si>
  <si>
    <t>DLÁŽDĚNÉ KRYTY Z VELKÝCH KOSTEK DO LOŽE Z MC</t>
  </si>
  <si>
    <t>dlažba žulová kostka 15/17 - vjezdy do okolních nemovitostí</t>
  </si>
  <si>
    <t>vjezdy: 6*3*1=18,000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</si>
  <si>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</si>
  <si>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Potrubí</t>
  </si>
  <si>
    <t>32</t>
  </si>
  <si>
    <t>89923</t>
  </si>
  <si>
    <t>VÝŠKOVÁ ÚPRAVA KRYCÍCH HRNCŮ</t>
  </si>
  <si>
    <t>KUS</t>
  </si>
  <si>
    <t>výšková úprava krycích drnců šoupat</t>
  </si>
  <si>
    <t>15=15,000 [A]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</si>
  <si>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</si>
  <si>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</si>
  <si>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21</t>
  </si>
  <si>
    <t>919111</t>
  </si>
  <si>
    <t>ŘEZÁNÍ ASFALTOVÉHO KRYTU VOZOVEK TL DO 50MM</t>
  </si>
  <si>
    <t>řezání podél silničních obrub - provedení komůrkové spáry pro zálivku asfaltu</t>
  </si>
  <si>
    <t>napojení na stávající asfaltový kryt vozovky: 5,5+6=11,500 [A]</t>
  </si>
  <si>
    <t>položka zahrnuje řezání vozovkové vrstvy v předepsané tloušťce, včetně spotřeby vody</t>
  </si>
  <si>
    <t>22</t>
  </si>
  <si>
    <t>931311</t>
  </si>
  <si>
    <t>TĚSNĚNÍ DILATAČ SPAR ASF ZÁLIVKOU PRŮŘ DO 100MM2</t>
  </si>
  <si>
    <t>napojení na stávající asfaltový kryt vozovky a zálivka podél betonových obrub</t>
  </si>
  <si>
    <t>položka zahrnuje dodávku a osazení předepsaného materiálu, očištění ploch spáry před úpravou, očištění okolí spáry po úpravě  
nezahrnuje těsnící profil</t>
  </si>
  <si>
    <t>26</t>
  </si>
  <si>
    <t>935822</t>
  </si>
  <si>
    <t>ŽLABY A RIGOLY DLÁŽDĚNÉ Z KOSTEK VELKÝCH DO BETONU TL 100MM</t>
  </si>
  <si>
    <t>žlaby z kostek 15/17</t>
  </si>
  <si>
    <t>třílinka: 3*0,15*197,5=88,875 [A] 
čtyřlinka: 4*0,15*(273,5+2*3,5)=168,300 [B] 
Celkem: A+B=257,175 [C]</t>
  </si>
  <si>
    <t>položka zahrnuje:  
- dodání a uložení předepsaného dlažebního materiálu v požadované kvalitě do předepsaného tvaru a v předepsané šířce  
- dodání a rozprostření lože z předepsaného materiálu v předepsané tloušťce a šířce  
- úravu napojení a ukončení  
- vnitrostaveništní i mimostaveništní dopravu  
- měří se vydlážděná plocha.</t>
  </si>
  <si>
    <t>28</t>
  </si>
  <si>
    <t>918512</t>
  </si>
  <si>
    <t>ČELA PROPUSTU Z KAMENE NA MC</t>
  </si>
  <si>
    <t>oprava čel propustků 1 a 2</t>
  </si>
  <si>
    <t>propustek 1 : 3=3,000 [A] 
propustek 2 : 3=3,000 [B] 
Celkem: A+B=6,000 [C]</t>
  </si>
  <si>
    <t>Položka zahrnuje:  
zdivo z lomového kamen na MC ve tvaru, předepsaným zadávací dokumentací  
vyspárování zdiva MC</t>
  </si>
  <si>
    <t>30</t>
  </si>
  <si>
    <t>9112A1</t>
  </si>
  <si>
    <t>ZÁBRADLÍ MOSTNÍ S VODOR MADLY - DODÁVKA A MONTÁŽ</t>
  </si>
  <si>
    <t>ochranné zábradlí na propustcích</t>
  </si>
  <si>
    <t>propustek 1 : 2*6=12,000 [A] 
propustek 2 : 6=6,000 [B] 
propustek 3 : 2*6=12,000 [C] 
Celkem: A+B+C=30,000 [D]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</si>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</sst>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SUM(C10:C10)</f>
      </c>
      <c r="D6" s="1"/>
      <c r="E6" s="1"/>
    </row>
    <row r="7" spans="1:5" ht="12.75" customHeight="1">
      <c r="A7" s="1"/>
      <c r="B7" s="4" t="s">
        <v>5</v>
      </c>
      <c r="C7" s="7">
        <f>SUM(E10:E10)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'04'!I3</f>
      </c>
      <c r="D10" s="21">
        <f>'04'!O2</f>
      </c>
      <c r="E10" s="21">
        <f>C10+D10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0+O8+O45+O82+O87+O112+O117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1">
        <f>0+I8+I45+I82+I87+I112+I117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</f>
      </c>
      <c r="R8">
        <f>0+O9+O13+O17+O21+O25+O29+O33+O37+O41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51</v>
      </c>
    </row>
    <row r="11" spans="1:5" ht="12.75">
      <c r="A11" s="36" t="s">
        <v>52</v>
      </c>
      <c r="E11" s="37" t="s">
        <v>53</v>
      </c>
    </row>
    <row r="12" spans="1:5" ht="12.75">
      <c r="A12" t="s">
        <v>54</v>
      </c>
      <c r="E12" s="35" t="s">
        <v>55</v>
      </c>
    </row>
    <row r="13" spans="1:16" ht="12.75">
      <c r="A13" s="25" t="s">
        <v>45</v>
      </c>
      <c r="B13" s="29" t="s">
        <v>23</v>
      </c>
      <c r="C13" s="29" t="s">
        <v>56</v>
      </c>
      <c r="D13" s="25" t="s">
        <v>47</v>
      </c>
      <c r="E13" s="30" t="s">
        <v>57</v>
      </c>
      <c r="F13" s="31" t="s">
        <v>58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59</v>
      </c>
    </row>
    <row r="15" spans="1:5" ht="12.75">
      <c r="A15" s="36" t="s">
        <v>52</v>
      </c>
      <c r="E15" s="37" t="s">
        <v>53</v>
      </c>
    </row>
    <row r="16" spans="1:5" ht="12.75">
      <c r="A16" t="s">
        <v>54</v>
      </c>
      <c r="E16" s="35" t="s">
        <v>55</v>
      </c>
    </row>
    <row r="17" spans="1:16" ht="12.75">
      <c r="A17" s="25" t="s">
        <v>45</v>
      </c>
      <c r="B17" s="29" t="s">
        <v>22</v>
      </c>
      <c r="C17" s="29" t="s">
        <v>60</v>
      </c>
      <c r="D17" s="25" t="s">
        <v>47</v>
      </c>
      <c r="E17" s="30" t="s">
        <v>61</v>
      </c>
      <c r="F17" s="31" t="s">
        <v>62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63</v>
      </c>
    </row>
    <row r="19" spans="1:5" ht="12.75">
      <c r="A19" s="36" t="s">
        <v>52</v>
      </c>
      <c r="E19" s="37" t="s">
        <v>53</v>
      </c>
    </row>
    <row r="20" spans="1:5" ht="12.75">
      <c r="A20" t="s">
        <v>54</v>
      </c>
      <c r="E20" s="35" t="s">
        <v>55</v>
      </c>
    </row>
    <row r="21" spans="1:16" ht="12.75">
      <c r="A21" s="25" t="s">
        <v>45</v>
      </c>
      <c r="B21" s="29" t="s">
        <v>33</v>
      </c>
      <c r="C21" s="29" t="s">
        <v>64</v>
      </c>
      <c r="D21" s="25" t="s">
        <v>47</v>
      </c>
      <c r="E21" s="30" t="s">
        <v>65</v>
      </c>
      <c r="F21" s="31" t="s">
        <v>62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14.75">
      <c r="A22" s="34" t="s">
        <v>50</v>
      </c>
      <c r="E22" s="35" t="s">
        <v>66</v>
      </c>
    </row>
    <row r="23" spans="1:5" ht="12.75">
      <c r="A23" s="36" t="s">
        <v>52</v>
      </c>
      <c r="E23" s="37" t="s">
        <v>53</v>
      </c>
    </row>
    <row r="24" spans="1:5" ht="12.75">
      <c r="A24" t="s">
        <v>54</v>
      </c>
      <c r="E24" s="35" t="s">
        <v>55</v>
      </c>
    </row>
    <row r="25" spans="1:16" ht="12.75">
      <c r="A25" s="25" t="s">
        <v>45</v>
      </c>
      <c r="B25" s="29" t="s">
        <v>37</v>
      </c>
      <c r="C25" s="29" t="s">
        <v>67</v>
      </c>
      <c r="D25" s="25" t="s">
        <v>47</v>
      </c>
      <c r="E25" s="30" t="s">
        <v>68</v>
      </c>
      <c r="F25" s="31" t="s">
        <v>49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69</v>
      </c>
    </row>
    <row r="27" spans="1:5" ht="12.75">
      <c r="A27" s="36" t="s">
        <v>52</v>
      </c>
      <c r="E27" s="37" t="s">
        <v>53</v>
      </c>
    </row>
    <row r="28" spans="1:5" ht="25.5">
      <c r="A28" t="s">
        <v>54</v>
      </c>
      <c r="E28" s="35" t="s">
        <v>70</v>
      </c>
    </row>
    <row r="29" spans="1:16" ht="12.75">
      <c r="A29" s="25" t="s">
        <v>45</v>
      </c>
      <c r="B29" s="29" t="s">
        <v>71</v>
      </c>
      <c r="C29" s="29" t="s">
        <v>72</v>
      </c>
      <c r="D29" s="25" t="s">
        <v>47</v>
      </c>
      <c r="E29" s="30" t="s">
        <v>73</v>
      </c>
      <c r="F29" s="31" t="s">
        <v>49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74</v>
      </c>
    </row>
    <row r="31" spans="1:5" ht="12.75">
      <c r="A31" s="36" t="s">
        <v>52</v>
      </c>
      <c r="E31" s="37" t="s">
        <v>53</v>
      </c>
    </row>
    <row r="32" spans="1:5" ht="12.75">
      <c r="A32" t="s">
        <v>54</v>
      </c>
      <c r="E32" s="35" t="s">
        <v>75</v>
      </c>
    </row>
    <row r="33" spans="1:16" ht="12.75">
      <c r="A33" s="25" t="s">
        <v>45</v>
      </c>
      <c r="B33" s="29" t="s">
        <v>76</v>
      </c>
      <c r="C33" s="29" t="s">
        <v>77</v>
      </c>
      <c r="D33" s="25" t="s">
        <v>47</v>
      </c>
      <c r="E33" s="30" t="s">
        <v>78</v>
      </c>
      <c r="F33" s="31" t="s">
        <v>62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79</v>
      </c>
    </row>
    <row r="35" spans="1:5" ht="12.75">
      <c r="A35" s="36" t="s">
        <v>52</v>
      </c>
      <c r="E35" s="37" t="s">
        <v>53</v>
      </c>
    </row>
    <row r="36" spans="1:5" ht="12.75">
      <c r="A36" t="s">
        <v>54</v>
      </c>
      <c r="E36" s="35" t="s">
        <v>80</v>
      </c>
    </row>
    <row r="37" spans="1:16" ht="25.5">
      <c r="A37" s="25" t="s">
        <v>45</v>
      </c>
      <c r="B37" s="29" t="s">
        <v>81</v>
      </c>
      <c r="C37" s="29" t="s">
        <v>82</v>
      </c>
      <c r="D37" s="25" t="s">
        <v>47</v>
      </c>
      <c r="E37" s="30" t="s">
        <v>83</v>
      </c>
      <c r="F37" s="31" t="s">
        <v>84</v>
      </c>
      <c r="G37" s="32">
        <v>795.868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85</v>
      </c>
    </row>
    <row r="39" spans="1:5" ht="12.75">
      <c r="A39" s="36" t="s">
        <v>52</v>
      </c>
      <c r="E39" s="37" t="s">
        <v>86</v>
      </c>
    </row>
    <row r="40" spans="1:5" ht="140.25">
      <c r="A40" t="s">
        <v>54</v>
      </c>
      <c r="E40" s="35" t="s">
        <v>87</v>
      </c>
    </row>
    <row r="41" spans="1:16" ht="25.5">
      <c r="A41" s="25" t="s">
        <v>45</v>
      </c>
      <c r="B41" s="29" t="s">
        <v>88</v>
      </c>
      <c r="C41" s="29" t="s">
        <v>89</v>
      </c>
      <c r="D41" s="25" t="s">
        <v>47</v>
      </c>
      <c r="E41" s="30" t="s">
        <v>90</v>
      </c>
      <c r="F41" s="31" t="s">
        <v>84</v>
      </c>
      <c r="G41" s="32">
        <v>359.66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91</v>
      </c>
    </row>
    <row r="43" spans="1:5" ht="12.75">
      <c r="A43" s="36" t="s">
        <v>52</v>
      </c>
      <c r="E43" s="37" t="s">
        <v>92</v>
      </c>
    </row>
    <row r="44" spans="1:5" ht="140.25">
      <c r="A44" t="s">
        <v>54</v>
      </c>
      <c r="E44" s="35" t="s">
        <v>87</v>
      </c>
    </row>
    <row r="45" spans="1:18" ht="12.75" customHeight="1">
      <c r="A45" s="6" t="s">
        <v>43</v>
      </c>
      <c r="B45" s="6"/>
      <c r="C45" s="39" t="s">
        <v>29</v>
      </c>
      <c r="D45" s="6"/>
      <c r="E45" s="27" t="s">
        <v>93</v>
      </c>
      <c r="F45" s="6"/>
      <c r="G45" s="6"/>
      <c r="H45" s="6"/>
      <c r="I45" s="40">
        <f>0+Q45</f>
      </c>
      <c r="O45">
        <f>0+R45</f>
      </c>
      <c r="Q45">
        <f>0+I46+I50+I54+I58+I62+I66+I70+I74+I78</f>
      </c>
      <c r="R45">
        <f>0+O46+O50+O54+O58+O62+O66+O70+O74+O78</f>
      </c>
    </row>
    <row r="46" spans="1:16" ht="12.75">
      <c r="A46" s="25" t="s">
        <v>45</v>
      </c>
      <c r="B46" s="29" t="s">
        <v>29</v>
      </c>
      <c r="C46" s="29" t="s">
        <v>94</v>
      </c>
      <c r="D46" s="25" t="s">
        <v>47</v>
      </c>
      <c r="E46" s="30" t="s">
        <v>95</v>
      </c>
      <c r="F46" s="31" t="s">
        <v>96</v>
      </c>
      <c r="G46" s="32">
        <v>12.78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38.25">
      <c r="A47" s="34" t="s">
        <v>50</v>
      </c>
      <c r="E47" s="35" t="s">
        <v>97</v>
      </c>
    </row>
    <row r="48" spans="1:5" ht="12.75">
      <c r="A48" s="36" t="s">
        <v>52</v>
      </c>
      <c r="E48" s="37" t="s">
        <v>98</v>
      </c>
    </row>
    <row r="49" spans="1:5" ht="38.25">
      <c r="A49" t="s">
        <v>54</v>
      </c>
      <c r="E49" s="35" t="s">
        <v>99</v>
      </c>
    </row>
    <row r="50" spans="1:16" ht="12.75">
      <c r="A50" s="25" t="s">
        <v>45</v>
      </c>
      <c r="B50" s="29" t="s">
        <v>23</v>
      </c>
      <c r="C50" s="29" t="s">
        <v>100</v>
      </c>
      <c r="D50" s="25" t="s">
        <v>47</v>
      </c>
      <c r="E50" s="30" t="s">
        <v>101</v>
      </c>
      <c r="F50" s="31" t="s">
        <v>96</v>
      </c>
      <c r="G50" s="32">
        <v>346.899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102</v>
      </c>
    </row>
    <row r="52" spans="1:5" ht="51">
      <c r="A52" s="36" t="s">
        <v>52</v>
      </c>
      <c r="E52" s="37" t="s">
        <v>103</v>
      </c>
    </row>
    <row r="53" spans="1:5" ht="369.75">
      <c r="A53" t="s">
        <v>54</v>
      </c>
      <c r="E53" s="35" t="s">
        <v>104</v>
      </c>
    </row>
    <row r="54" spans="1:16" ht="12.75">
      <c r="A54" s="25" t="s">
        <v>45</v>
      </c>
      <c r="B54" s="29" t="s">
        <v>33</v>
      </c>
      <c r="C54" s="29" t="s">
        <v>105</v>
      </c>
      <c r="D54" s="25" t="s">
        <v>47</v>
      </c>
      <c r="E54" s="30" t="s">
        <v>106</v>
      </c>
      <c r="F54" s="31" t="s">
        <v>96</v>
      </c>
      <c r="G54" s="32">
        <v>296.4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107</v>
      </c>
    </row>
    <row r="56" spans="1:5" ht="12.75">
      <c r="A56" s="36" t="s">
        <v>52</v>
      </c>
      <c r="E56" s="37" t="s">
        <v>108</v>
      </c>
    </row>
    <row r="57" spans="1:5" ht="242.25">
      <c r="A57" t="s">
        <v>54</v>
      </c>
      <c r="E57" s="35" t="s">
        <v>109</v>
      </c>
    </row>
    <row r="58" spans="1:16" ht="12.75">
      <c r="A58" s="25" t="s">
        <v>45</v>
      </c>
      <c r="B58" s="29" t="s">
        <v>35</v>
      </c>
      <c r="C58" s="29" t="s">
        <v>110</v>
      </c>
      <c r="D58" s="25" t="s">
        <v>47</v>
      </c>
      <c r="E58" s="30" t="s">
        <v>111</v>
      </c>
      <c r="F58" s="31" t="s">
        <v>112</v>
      </c>
      <c r="G58" s="32">
        <v>825.95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25.5">
      <c r="A59" s="34" t="s">
        <v>50</v>
      </c>
      <c r="E59" s="35" t="s">
        <v>113</v>
      </c>
    </row>
    <row r="60" spans="1:5" ht="51">
      <c r="A60" s="36" t="s">
        <v>52</v>
      </c>
      <c r="E60" s="37" t="s">
        <v>114</v>
      </c>
    </row>
    <row r="61" spans="1:5" ht="25.5">
      <c r="A61" t="s">
        <v>54</v>
      </c>
      <c r="E61" s="35" t="s">
        <v>115</v>
      </c>
    </row>
    <row r="62" spans="1:16" ht="12.75">
      <c r="A62" s="25" t="s">
        <v>45</v>
      </c>
      <c r="B62" s="29" t="s">
        <v>37</v>
      </c>
      <c r="C62" s="29" t="s">
        <v>116</v>
      </c>
      <c r="D62" s="25" t="s">
        <v>47</v>
      </c>
      <c r="E62" s="30" t="s">
        <v>117</v>
      </c>
      <c r="F62" s="31" t="s">
        <v>96</v>
      </c>
      <c r="G62" s="32">
        <v>12.78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25.5">
      <c r="A63" s="34" t="s">
        <v>50</v>
      </c>
      <c r="E63" s="35" t="s">
        <v>118</v>
      </c>
    </row>
    <row r="64" spans="1:5" ht="12.75">
      <c r="A64" s="36" t="s">
        <v>52</v>
      </c>
      <c r="E64" s="37" t="s">
        <v>98</v>
      </c>
    </row>
    <row r="65" spans="1:5" ht="38.25">
      <c r="A65" t="s">
        <v>54</v>
      </c>
      <c r="E65" s="35" t="s">
        <v>119</v>
      </c>
    </row>
    <row r="66" spans="1:16" ht="12.75">
      <c r="A66" s="25" t="s">
        <v>45</v>
      </c>
      <c r="B66" s="29" t="s">
        <v>120</v>
      </c>
      <c r="C66" s="29" t="s">
        <v>121</v>
      </c>
      <c r="D66" s="25" t="s">
        <v>47</v>
      </c>
      <c r="E66" s="30" t="s">
        <v>122</v>
      </c>
      <c r="F66" s="31" t="s">
        <v>96</v>
      </c>
      <c r="G66" s="32">
        <v>256.9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>
      <c r="A67" s="34" t="s">
        <v>50</v>
      </c>
      <c r="E67" s="35" t="s">
        <v>123</v>
      </c>
    </row>
    <row r="68" spans="1:5" ht="12.75">
      <c r="A68" s="36" t="s">
        <v>52</v>
      </c>
      <c r="E68" s="37" t="s">
        <v>124</v>
      </c>
    </row>
    <row r="69" spans="1:5" ht="63.75">
      <c r="A69" t="s">
        <v>54</v>
      </c>
      <c r="E69" s="35" t="s">
        <v>125</v>
      </c>
    </row>
    <row r="70" spans="1:16" ht="12.75">
      <c r="A70" s="25" t="s">
        <v>45</v>
      </c>
      <c r="B70" s="29" t="s">
        <v>126</v>
      </c>
      <c r="C70" s="29" t="s">
        <v>127</v>
      </c>
      <c r="D70" s="25" t="s">
        <v>47</v>
      </c>
      <c r="E70" s="30" t="s">
        <v>128</v>
      </c>
      <c r="F70" s="31" t="s">
        <v>96</v>
      </c>
      <c r="G70" s="32">
        <v>51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129</v>
      </c>
    </row>
    <row r="72" spans="1:5" ht="12.75">
      <c r="A72" s="36" t="s">
        <v>52</v>
      </c>
      <c r="E72" s="37" t="s">
        <v>130</v>
      </c>
    </row>
    <row r="73" spans="1:5" ht="318.75">
      <c r="A73" t="s">
        <v>54</v>
      </c>
      <c r="E73" s="35" t="s">
        <v>131</v>
      </c>
    </row>
    <row r="74" spans="1:16" ht="12.75">
      <c r="A74" s="25" t="s">
        <v>45</v>
      </c>
      <c r="B74" s="29" t="s">
        <v>132</v>
      </c>
      <c r="C74" s="29" t="s">
        <v>133</v>
      </c>
      <c r="D74" s="25" t="s">
        <v>47</v>
      </c>
      <c r="E74" s="30" t="s">
        <v>134</v>
      </c>
      <c r="F74" s="31" t="s">
        <v>135</v>
      </c>
      <c r="G74" s="32">
        <v>170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136</v>
      </c>
    </row>
    <row r="76" spans="1:5" ht="12.75">
      <c r="A76" s="36" t="s">
        <v>52</v>
      </c>
      <c r="E76" s="37" t="s">
        <v>137</v>
      </c>
    </row>
    <row r="77" spans="1:5" ht="63.75">
      <c r="A77" t="s">
        <v>54</v>
      </c>
      <c r="E77" s="35" t="s">
        <v>138</v>
      </c>
    </row>
    <row r="78" spans="1:16" ht="12.75">
      <c r="A78" s="25" t="s">
        <v>45</v>
      </c>
      <c r="B78" s="29" t="s">
        <v>139</v>
      </c>
      <c r="C78" s="29" t="s">
        <v>140</v>
      </c>
      <c r="D78" s="25" t="s">
        <v>47</v>
      </c>
      <c r="E78" s="30" t="s">
        <v>141</v>
      </c>
      <c r="F78" s="31" t="s">
        <v>96</v>
      </c>
      <c r="G78" s="32">
        <v>10.25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142</v>
      </c>
    </row>
    <row r="80" spans="1:5" ht="51">
      <c r="A80" s="36" t="s">
        <v>52</v>
      </c>
      <c r="E80" s="37" t="s">
        <v>143</v>
      </c>
    </row>
    <row r="81" spans="1:5" ht="63.75">
      <c r="A81" t="s">
        <v>54</v>
      </c>
      <c r="E81" s="35" t="s">
        <v>138</v>
      </c>
    </row>
    <row r="82" spans="1:18" ht="12.75" customHeight="1">
      <c r="A82" s="6" t="s">
        <v>43</v>
      </c>
      <c r="B82" s="6"/>
      <c r="C82" s="39" t="s">
        <v>22</v>
      </c>
      <c r="D82" s="6"/>
      <c r="E82" s="27" t="s">
        <v>144</v>
      </c>
      <c r="F82" s="6"/>
      <c r="G82" s="6"/>
      <c r="H82" s="6"/>
      <c r="I82" s="40">
        <f>0+Q82</f>
      </c>
      <c r="O82">
        <f>0+R82</f>
      </c>
      <c r="Q82">
        <f>0+I83</f>
      </c>
      <c r="R82">
        <f>0+O83</f>
      </c>
    </row>
    <row r="83" spans="1:16" ht="25.5">
      <c r="A83" s="25" t="s">
        <v>45</v>
      </c>
      <c r="B83" s="29" t="s">
        <v>145</v>
      </c>
      <c r="C83" s="29" t="s">
        <v>146</v>
      </c>
      <c r="D83" s="25" t="s">
        <v>47</v>
      </c>
      <c r="E83" s="30" t="s">
        <v>147</v>
      </c>
      <c r="F83" s="31" t="s">
        <v>96</v>
      </c>
      <c r="G83" s="32">
        <v>4</v>
      </c>
      <c r="H83" s="33">
        <v>0</v>
      </c>
      <c r="I83" s="33">
        <f>ROUND(ROUND(H83,2)*ROUND(G83,3),2)</f>
      </c>
      <c r="O83">
        <f>(I83*21)/100</f>
      </c>
      <c r="P83" t="s">
        <v>23</v>
      </c>
    </row>
    <row r="84" spans="1:5" ht="12.75">
      <c r="A84" s="34" t="s">
        <v>50</v>
      </c>
      <c r="E84" s="35" t="s">
        <v>148</v>
      </c>
    </row>
    <row r="85" spans="1:5" ht="38.25">
      <c r="A85" s="36" t="s">
        <v>52</v>
      </c>
      <c r="E85" s="37" t="s">
        <v>149</v>
      </c>
    </row>
    <row r="86" spans="1:5" ht="25.5">
      <c r="A86" t="s">
        <v>54</v>
      </c>
      <c r="E86" s="35" t="s">
        <v>150</v>
      </c>
    </row>
    <row r="87" spans="1:18" ht="12.75" customHeight="1">
      <c r="A87" s="6" t="s">
        <v>43</v>
      </c>
      <c r="B87" s="6"/>
      <c r="C87" s="39" t="s">
        <v>35</v>
      </c>
      <c r="D87" s="6"/>
      <c r="E87" s="27" t="s">
        <v>151</v>
      </c>
      <c r="F87" s="6"/>
      <c r="G87" s="6"/>
      <c r="H87" s="6"/>
      <c r="I87" s="40">
        <f>0+Q87</f>
      </c>
      <c r="O87">
        <f>0+R87</f>
      </c>
      <c r="Q87">
        <f>0+I88+I92+I96+I100+I104+I108</f>
      </c>
      <c r="R87">
        <f>0+O88+O92+O96+O100+O104+O108</f>
      </c>
    </row>
    <row r="88" spans="1:16" ht="12.75">
      <c r="A88" s="25" t="s">
        <v>45</v>
      </c>
      <c r="B88" s="29" t="s">
        <v>152</v>
      </c>
      <c r="C88" s="29" t="s">
        <v>153</v>
      </c>
      <c r="D88" s="25" t="s">
        <v>47</v>
      </c>
      <c r="E88" s="30" t="s">
        <v>154</v>
      </c>
      <c r="F88" s="31" t="s">
        <v>96</v>
      </c>
      <c r="G88" s="32">
        <v>272.564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155</v>
      </c>
    </row>
    <row r="90" spans="1:5" ht="51">
      <c r="A90" s="36" t="s">
        <v>52</v>
      </c>
      <c r="E90" s="37" t="s">
        <v>156</v>
      </c>
    </row>
    <row r="91" spans="1:5" ht="51">
      <c r="A91" t="s">
        <v>54</v>
      </c>
      <c r="E91" s="35" t="s">
        <v>157</v>
      </c>
    </row>
    <row r="92" spans="1:16" ht="12.75">
      <c r="A92" s="25" t="s">
        <v>45</v>
      </c>
      <c r="B92" s="29" t="s">
        <v>40</v>
      </c>
      <c r="C92" s="29" t="s">
        <v>158</v>
      </c>
      <c r="D92" s="25" t="s">
        <v>47</v>
      </c>
      <c r="E92" s="30" t="s">
        <v>159</v>
      </c>
      <c r="F92" s="31" t="s">
        <v>112</v>
      </c>
      <c r="G92" s="32">
        <v>562.8</v>
      </c>
      <c r="H92" s="33">
        <v>0</v>
      </c>
      <c r="I92" s="33">
        <f>ROUND(ROUND(H92,2)*ROUND(G92,3),2)</f>
      </c>
      <c r="O92">
        <f>(I92*21)/100</f>
      </c>
      <c r="P92" t="s">
        <v>23</v>
      </c>
    </row>
    <row r="93" spans="1:5" ht="12.75">
      <c r="A93" s="34" t="s">
        <v>50</v>
      </c>
      <c r="E93" s="35" t="s">
        <v>160</v>
      </c>
    </row>
    <row r="94" spans="1:5" ht="38.25">
      <c r="A94" s="36" t="s">
        <v>52</v>
      </c>
      <c r="E94" s="37" t="s">
        <v>161</v>
      </c>
    </row>
    <row r="95" spans="1:5" ht="51">
      <c r="A95" t="s">
        <v>54</v>
      </c>
      <c r="E95" s="35" t="s">
        <v>162</v>
      </c>
    </row>
    <row r="96" spans="1:16" ht="12.75">
      <c r="A96" s="25" t="s">
        <v>45</v>
      </c>
      <c r="B96" s="29" t="s">
        <v>42</v>
      </c>
      <c r="C96" s="29" t="s">
        <v>163</v>
      </c>
      <c r="D96" s="25" t="s">
        <v>47</v>
      </c>
      <c r="E96" s="30" t="s">
        <v>164</v>
      </c>
      <c r="F96" s="31" t="s">
        <v>112</v>
      </c>
      <c r="G96" s="32">
        <v>5292.14</v>
      </c>
      <c r="H96" s="33">
        <v>0</v>
      </c>
      <c r="I96" s="33">
        <f>ROUND(ROUND(H96,2)*ROUND(G96,3),2)</f>
      </c>
      <c r="O96">
        <f>(I96*21)/100</f>
      </c>
      <c r="P96" t="s">
        <v>23</v>
      </c>
    </row>
    <row r="97" spans="1:5" ht="12.75">
      <c r="A97" s="34" t="s">
        <v>50</v>
      </c>
      <c r="E97" s="35" t="s">
        <v>165</v>
      </c>
    </row>
    <row r="98" spans="1:5" ht="12.75">
      <c r="A98" s="36" t="s">
        <v>52</v>
      </c>
      <c r="E98" s="37" t="s">
        <v>166</v>
      </c>
    </row>
    <row r="99" spans="1:5" ht="51">
      <c r="A99" t="s">
        <v>54</v>
      </c>
      <c r="E99" s="35" t="s">
        <v>162</v>
      </c>
    </row>
    <row r="100" spans="1:16" ht="12.75">
      <c r="A100" s="25" t="s">
        <v>45</v>
      </c>
      <c r="B100" s="29" t="s">
        <v>167</v>
      </c>
      <c r="C100" s="29" t="s">
        <v>168</v>
      </c>
      <c r="D100" s="25" t="s">
        <v>47</v>
      </c>
      <c r="E100" s="30" t="s">
        <v>169</v>
      </c>
      <c r="F100" s="31" t="s">
        <v>96</v>
      </c>
      <c r="G100" s="32">
        <v>264.607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12.75">
      <c r="A101" s="34" t="s">
        <v>50</v>
      </c>
      <c r="E101" s="35" t="s">
        <v>170</v>
      </c>
    </row>
    <row r="102" spans="1:5" ht="12.75">
      <c r="A102" s="36" t="s">
        <v>52</v>
      </c>
      <c r="E102" s="37" t="s">
        <v>171</v>
      </c>
    </row>
    <row r="103" spans="1:5" ht="140.25">
      <c r="A103" t="s">
        <v>54</v>
      </c>
      <c r="E103" s="35" t="s">
        <v>172</v>
      </c>
    </row>
    <row r="104" spans="1:16" ht="12.75">
      <c r="A104" s="25" t="s">
        <v>45</v>
      </c>
      <c r="B104" s="29" t="s">
        <v>173</v>
      </c>
      <c r="C104" s="29" t="s">
        <v>174</v>
      </c>
      <c r="D104" s="25" t="s">
        <v>47</v>
      </c>
      <c r="E104" s="30" t="s">
        <v>175</v>
      </c>
      <c r="F104" s="31" t="s">
        <v>96</v>
      </c>
      <c r="G104" s="32">
        <v>28.14</v>
      </c>
      <c r="H104" s="33">
        <v>0</v>
      </c>
      <c r="I104" s="33">
        <f>ROUND(ROUND(H104,2)*ROUND(G104,3),2)</f>
      </c>
      <c r="O104">
        <f>(I104*21)/100</f>
      </c>
      <c r="P104" t="s">
        <v>23</v>
      </c>
    </row>
    <row r="105" spans="1:5" ht="12.75">
      <c r="A105" s="34" t="s">
        <v>50</v>
      </c>
      <c r="E105" s="35" t="s">
        <v>176</v>
      </c>
    </row>
    <row r="106" spans="1:5" ht="38.25">
      <c r="A106" s="36" t="s">
        <v>52</v>
      </c>
      <c r="E106" s="37" t="s">
        <v>177</v>
      </c>
    </row>
    <row r="107" spans="1:5" ht="140.25">
      <c r="A107" t="s">
        <v>54</v>
      </c>
      <c r="E107" s="35" t="s">
        <v>172</v>
      </c>
    </row>
    <row r="108" spans="1:16" ht="12.75">
      <c r="A108" s="25" t="s">
        <v>45</v>
      </c>
      <c r="B108" s="29" t="s">
        <v>178</v>
      </c>
      <c r="C108" s="29" t="s">
        <v>179</v>
      </c>
      <c r="D108" s="25" t="s">
        <v>47</v>
      </c>
      <c r="E108" s="30" t="s">
        <v>180</v>
      </c>
      <c r="F108" s="31" t="s">
        <v>112</v>
      </c>
      <c r="G108" s="32">
        <v>18</v>
      </c>
      <c r="H108" s="33">
        <v>0</v>
      </c>
      <c r="I108" s="33">
        <f>ROUND(ROUND(H108,2)*ROUND(G108,3),2)</f>
      </c>
      <c r="O108">
        <f>(I108*21)/100</f>
      </c>
      <c r="P108" t="s">
        <v>23</v>
      </c>
    </row>
    <row r="109" spans="1:5" ht="12.75">
      <c r="A109" s="34" t="s">
        <v>50</v>
      </c>
      <c r="E109" s="35" t="s">
        <v>181</v>
      </c>
    </row>
    <row r="110" spans="1:5" ht="12.75">
      <c r="A110" s="36" t="s">
        <v>52</v>
      </c>
      <c r="E110" s="37" t="s">
        <v>182</v>
      </c>
    </row>
    <row r="111" spans="1:5" ht="153">
      <c r="A111" t="s">
        <v>54</v>
      </c>
      <c r="E111" s="35" t="s">
        <v>183</v>
      </c>
    </row>
    <row r="112" spans="1:18" ht="12.75" customHeight="1">
      <c r="A112" s="6" t="s">
        <v>43</v>
      </c>
      <c r="B112" s="6"/>
      <c r="C112" s="39" t="s">
        <v>152</v>
      </c>
      <c r="D112" s="6"/>
      <c r="E112" s="27" t="s">
        <v>184</v>
      </c>
      <c r="F112" s="6"/>
      <c r="G112" s="6"/>
      <c r="H112" s="6"/>
      <c r="I112" s="40">
        <f>0+Q112</f>
      </c>
      <c r="O112">
        <f>0+R112</f>
      </c>
      <c r="Q112">
        <f>0+I113</f>
      </c>
      <c r="R112">
        <f>0+O113</f>
      </c>
    </row>
    <row r="113" spans="1:16" ht="12.75">
      <c r="A113" s="25" t="s">
        <v>45</v>
      </c>
      <c r="B113" s="29" t="s">
        <v>185</v>
      </c>
      <c r="C113" s="29" t="s">
        <v>186</v>
      </c>
      <c r="D113" s="25" t="s">
        <v>47</v>
      </c>
      <c r="E113" s="30" t="s">
        <v>187</v>
      </c>
      <c r="F113" s="31" t="s">
        <v>188</v>
      </c>
      <c r="G113" s="32">
        <v>15</v>
      </c>
      <c r="H113" s="33">
        <v>0</v>
      </c>
      <c r="I113" s="33">
        <f>ROUND(ROUND(H113,2)*ROUND(G113,3),2)</f>
      </c>
      <c r="O113">
        <f>(I113*21)/100</f>
      </c>
      <c r="P113" t="s">
        <v>23</v>
      </c>
    </row>
    <row r="114" spans="1:5" ht="12.75">
      <c r="A114" s="34" t="s">
        <v>50</v>
      </c>
      <c r="E114" s="35" t="s">
        <v>189</v>
      </c>
    </row>
    <row r="115" spans="1:5" ht="12.75">
      <c r="A115" s="36" t="s">
        <v>52</v>
      </c>
      <c r="E115" s="37" t="s">
        <v>190</v>
      </c>
    </row>
    <row r="116" spans="1:5" ht="25.5">
      <c r="A116" t="s">
        <v>54</v>
      </c>
      <c r="E116" s="35" t="s">
        <v>191</v>
      </c>
    </row>
    <row r="117" spans="1:18" ht="12.75" customHeight="1">
      <c r="A117" s="6" t="s">
        <v>43</v>
      </c>
      <c r="B117" s="6"/>
      <c r="C117" s="39" t="s">
        <v>40</v>
      </c>
      <c r="D117" s="6"/>
      <c r="E117" s="27" t="s">
        <v>192</v>
      </c>
      <c r="F117" s="6"/>
      <c r="G117" s="6"/>
      <c r="H117" s="6"/>
      <c r="I117" s="40">
        <f>0+Q117</f>
      </c>
      <c r="O117">
        <f>0+R117</f>
      </c>
      <c r="Q117">
        <f>0+I118+I122+I126+I130+I134</f>
      </c>
      <c r="R117">
        <f>0+O118+O122+O126+O130+O134</f>
      </c>
    </row>
    <row r="118" spans="1:16" ht="12.75">
      <c r="A118" s="25" t="s">
        <v>45</v>
      </c>
      <c r="B118" s="29" t="s">
        <v>193</v>
      </c>
      <c r="C118" s="29" t="s">
        <v>194</v>
      </c>
      <c r="D118" s="25" t="s">
        <v>47</v>
      </c>
      <c r="E118" s="30" t="s">
        <v>195</v>
      </c>
      <c r="F118" s="31" t="s">
        <v>135</v>
      </c>
      <c r="G118" s="32">
        <v>11.5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12.75">
      <c r="A119" s="34" t="s">
        <v>50</v>
      </c>
      <c r="E119" s="35" t="s">
        <v>196</v>
      </c>
    </row>
    <row r="120" spans="1:5" ht="12.75">
      <c r="A120" s="36" t="s">
        <v>52</v>
      </c>
      <c r="E120" s="37" t="s">
        <v>197</v>
      </c>
    </row>
    <row r="121" spans="1:5" ht="25.5">
      <c r="A121" t="s">
        <v>54</v>
      </c>
      <c r="E121" s="35" t="s">
        <v>198</v>
      </c>
    </row>
    <row r="122" spans="1:16" ht="12.75">
      <c r="A122" s="25" t="s">
        <v>45</v>
      </c>
      <c r="B122" s="29" t="s">
        <v>199</v>
      </c>
      <c r="C122" s="29" t="s">
        <v>200</v>
      </c>
      <c r="D122" s="25" t="s">
        <v>47</v>
      </c>
      <c r="E122" s="30" t="s">
        <v>201</v>
      </c>
      <c r="F122" s="31" t="s">
        <v>135</v>
      </c>
      <c r="G122" s="32">
        <v>11.5</v>
      </c>
      <c r="H122" s="33">
        <v>0</v>
      </c>
      <c r="I122" s="33">
        <f>ROUND(ROUND(H122,2)*ROUND(G122,3),2)</f>
      </c>
      <c r="O122">
        <f>(I122*21)/100</f>
      </c>
      <c r="P122" t="s">
        <v>23</v>
      </c>
    </row>
    <row r="123" spans="1:5" ht="12.75">
      <c r="A123" s="34" t="s">
        <v>50</v>
      </c>
      <c r="E123" s="35" t="s">
        <v>202</v>
      </c>
    </row>
    <row r="124" spans="1:5" ht="12.75">
      <c r="A124" s="36" t="s">
        <v>52</v>
      </c>
      <c r="E124" s="37" t="s">
        <v>197</v>
      </c>
    </row>
    <row r="125" spans="1:5" ht="38.25">
      <c r="A125" t="s">
        <v>54</v>
      </c>
      <c r="E125" s="35" t="s">
        <v>203</v>
      </c>
    </row>
    <row r="126" spans="1:16" ht="12.75">
      <c r="A126" s="25" t="s">
        <v>45</v>
      </c>
      <c r="B126" s="29" t="s">
        <v>204</v>
      </c>
      <c r="C126" s="29" t="s">
        <v>205</v>
      </c>
      <c r="D126" s="25" t="s">
        <v>47</v>
      </c>
      <c r="E126" s="30" t="s">
        <v>206</v>
      </c>
      <c r="F126" s="31" t="s">
        <v>112</v>
      </c>
      <c r="G126" s="32">
        <v>257.175</v>
      </c>
      <c r="H126" s="33">
        <v>0</v>
      </c>
      <c r="I126" s="33">
        <f>ROUND(ROUND(H126,2)*ROUND(G126,3),2)</f>
      </c>
      <c r="O126">
        <f>(I126*21)/100</f>
      </c>
      <c r="P126" t="s">
        <v>23</v>
      </c>
    </row>
    <row r="127" spans="1:5" ht="12.75">
      <c r="A127" s="34" t="s">
        <v>50</v>
      </c>
      <c r="E127" s="35" t="s">
        <v>207</v>
      </c>
    </row>
    <row r="128" spans="1:5" ht="38.25">
      <c r="A128" s="36" t="s">
        <v>52</v>
      </c>
      <c r="E128" s="37" t="s">
        <v>208</v>
      </c>
    </row>
    <row r="129" spans="1:5" ht="102">
      <c r="A129" t="s">
        <v>54</v>
      </c>
      <c r="E129" s="35" t="s">
        <v>209</v>
      </c>
    </row>
    <row r="130" spans="1:16" ht="12.75">
      <c r="A130" s="25" t="s">
        <v>45</v>
      </c>
      <c r="B130" s="29" t="s">
        <v>210</v>
      </c>
      <c r="C130" s="29" t="s">
        <v>211</v>
      </c>
      <c r="D130" s="25" t="s">
        <v>47</v>
      </c>
      <c r="E130" s="30" t="s">
        <v>212</v>
      </c>
      <c r="F130" s="31" t="s">
        <v>96</v>
      </c>
      <c r="G130" s="32">
        <v>6</v>
      </c>
      <c r="H130" s="33">
        <v>0</v>
      </c>
      <c r="I130" s="33">
        <f>ROUND(ROUND(H130,2)*ROUND(G130,3),2)</f>
      </c>
      <c r="O130">
        <f>(I130*21)/100</f>
      </c>
      <c r="P130" t="s">
        <v>23</v>
      </c>
    </row>
    <row r="131" spans="1:5" ht="12.75">
      <c r="A131" s="34" t="s">
        <v>50</v>
      </c>
      <c r="E131" s="35" t="s">
        <v>213</v>
      </c>
    </row>
    <row r="132" spans="1:5" ht="38.25">
      <c r="A132" s="36" t="s">
        <v>52</v>
      </c>
      <c r="E132" s="37" t="s">
        <v>214</v>
      </c>
    </row>
    <row r="133" spans="1:5" ht="38.25">
      <c r="A133" t="s">
        <v>54</v>
      </c>
      <c r="E133" s="35" t="s">
        <v>215</v>
      </c>
    </row>
    <row r="134" spans="1:16" ht="12.75">
      <c r="A134" s="25" t="s">
        <v>45</v>
      </c>
      <c r="B134" s="29" t="s">
        <v>216</v>
      </c>
      <c r="C134" s="29" t="s">
        <v>217</v>
      </c>
      <c r="D134" s="25" t="s">
        <v>47</v>
      </c>
      <c r="E134" s="30" t="s">
        <v>218</v>
      </c>
      <c r="F134" s="31" t="s">
        <v>135</v>
      </c>
      <c r="G134" s="32">
        <v>30</v>
      </c>
      <c r="H134" s="33">
        <v>0</v>
      </c>
      <c r="I134" s="33">
        <f>ROUND(ROUND(H134,2)*ROUND(G134,3),2)</f>
      </c>
      <c r="O134">
        <f>(I134*21)/100</f>
      </c>
      <c r="P134" t="s">
        <v>23</v>
      </c>
    </row>
    <row r="135" spans="1:5" ht="12.75">
      <c r="A135" s="34" t="s">
        <v>50</v>
      </c>
      <c r="E135" s="35" t="s">
        <v>219</v>
      </c>
    </row>
    <row r="136" spans="1:5" ht="51">
      <c r="A136" s="36" t="s">
        <v>52</v>
      </c>
      <c r="E136" s="37" t="s">
        <v>220</v>
      </c>
    </row>
    <row r="137" spans="1:5" ht="63.75">
      <c r="A137" t="s">
        <v>54</v>
      </c>
      <c r="E137" s="35" t="s">
        <v>221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