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Odb_DS\Odd_DSOI\!Sdileny\povodňové škody 2021 PD\ZPŘ\Partyzánská\PD\"/>
    </mc:Choice>
  </mc:AlternateContent>
  <bookViews>
    <workbookView xWindow="0" yWindow="0" windowWidth="28800" windowHeight="12300"/>
  </bookViews>
  <sheets>
    <sheet name="01" sheetId="1" r:id="rId1"/>
  </sheets>
  <calcPr calcId="162913"/>
  <webPublishing codePage="0"/>
</workbook>
</file>

<file path=xl/calcChain.xml><?xml version="1.0" encoding="utf-8"?>
<calcChain xmlns="http://schemas.openxmlformats.org/spreadsheetml/2006/main">
  <c r="I130" i="1" l="1"/>
  <c r="I142" i="1" l="1"/>
  <c r="O142" i="1" s="1"/>
  <c r="I138" i="1"/>
  <c r="O138" i="1" s="1"/>
  <c r="I134" i="1"/>
  <c r="O134" i="1" s="1"/>
  <c r="O130" i="1"/>
  <c r="I126" i="1"/>
  <c r="O126" i="1" s="1"/>
  <c r="I121" i="1"/>
  <c r="Q120" i="1" s="1"/>
  <c r="I120" i="1" s="1"/>
  <c r="I116" i="1"/>
  <c r="O116" i="1" s="1"/>
  <c r="I112" i="1"/>
  <c r="O112" i="1" s="1"/>
  <c r="I108" i="1"/>
  <c r="O108" i="1" s="1"/>
  <c r="I104" i="1"/>
  <c r="O104" i="1" s="1"/>
  <c r="I100" i="1"/>
  <c r="O100" i="1" s="1"/>
  <c r="I96" i="1"/>
  <c r="O96" i="1" s="1"/>
  <c r="I92" i="1"/>
  <c r="O92" i="1" s="1"/>
  <c r="I88" i="1"/>
  <c r="I83" i="1"/>
  <c r="O83" i="1" s="1"/>
  <c r="I79" i="1"/>
  <c r="I74" i="1"/>
  <c r="O74" i="1" s="1"/>
  <c r="I70" i="1"/>
  <c r="O70" i="1" s="1"/>
  <c r="I66" i="1"/>
  <c r="O66" i="1" s="1"/>
  <c r="I62" i="1"/>
  <c r="O62" i="1" s="1"/>
  <c r="I58" i="1"/>
  <c r="O58" i="1" s="1"/>
  <c r="I54" i="1"/>
  <c r="O54" i="1" s="1"/>
  <c r="I50" i="1"/>
  <c r="O50" i="1" s="1"/>
  <c r="I46" i="1"/>
  <c r="O46" i="1" s="1"/>
  <c r="I42" i="1"/>
  <c r="O42" i="1" s="1"/>
  <c r="I38" i="1"/>
  <c r="I33" i="1"/>
  <c r="O33" i="1" s="1"/>
  <c r="I29" i="1"/>
  <c r="O29" i="1" s="1"/>
  <c r="I25" i="1"/>
  <c r="O25" i="1" s="1"/>
  <c r="I21" i="1"/>
  <c r="O21" i="1" s="1"/>
  <c r="I17" i="1"/>
  <c r="O17" i="1" s="1"/>
  <c r="I13" i="1"/>
  <c r="I9" i="1"/>
  <c r="O9" i="1" s="1"/>
  <c r="Q37" i="1" l="1"/>
  <c r="I37" i="1" s="1"/>
  <c r="Q87" i="1"/>
  <c r="I87" i="1" s="1"/>
  <c r="Q125" i="1"/>
  <c r="I125" i="1" s="1"/>
  <c r="Q8" i="1"/>
  <c r="I8" i="1" s="1"/>
  <c r="I3" i="1" s="1"/>
  <c r="Q78" i="1"/>
  <c r="I78" i="1" s="1"/>
  <c r="R125" i="1"/>
  <c r="O125" i="1" s="1"/>
  <c r="O13" i="1"/>
  <c r="R8" i="1" s="1"/>
  <c r="O8" i="1" s="1"/>
  <c r="O38" i="1"/>
  <c r="R37" i="1" s="1"/>
  <c r="O37" i="1" s="1"/>
  <c r="O79" i="1"/>
  <c r="R78" i="1" s="1"/>
  <c r="O78" i="1" s="1"/>
  <c r="O88" i="1"/>
  <c r="R87" i="1" s="1"/>
  <c r="O87" i="1" s="1"/>
  <c r="O121" i="1"/>
  <c r="R120" i="1" s="1"/>
  <c r="O120" i="1" s="1"/>
  <c r="O2" i="1" l="1"/>
</calcChain>
</file>

<file path=xl/sharedStrings.xml><?xml version="1.0" encoding="utf-8"?>
<sst xmlns="http://schemas.openxmlformats.org/spreadsheetml/2006/main" count="486" uniqueCount="222">
  <si>
    <t>ASPE10</t>
  </si>
  <si>
    <t>S</t>
  </si>
  <si>
    <t>Firma: MI Roads a.s.</t>
  </si>
  <si>
    <t>Soupis prací objektu</t>
  </si>
  <si>
    <t xml:space="preserve">Stavba: </t>
  </si>
  <si>
    <t>22-064</t>
  </si>
  <si>
    <t>Liberec, opravy po živ. pohromách r.2021</t>
  </si>
  <si>
    <t>O</t>
  </si>
  <si>
    <t>Rozpočet:</t>
  </si>
  <si>
    <t>0,00</t>
  </si>
  <si>
    <t>15,00</t>
  </si>
  <si>
    <t>21,00</t>
  </si>
  <si>
    <t>3</t>
  </si>
  <si>
    <t>2</t>
  </si>
  <si>
    <t>01</t>
  </si>
  <si>
    <t>Místní komunikace - Ul. Partyzánská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</si>
  <si>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</si>
  <si>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</si>
  <si>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</si>
  <si>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</si>
  <si>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</si>
  <si>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</si>
  <si>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</si>
  <si>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</si>
  <si>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</si>
  <si>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</si>
  <si>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</si>
  <si>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</si>
  <si>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</si>
  <si>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</si>
  <si>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</si>
  <si>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</si>
  <si>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</si>
  <si>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</si>
  <si>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</si>
  <si>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</si>
  <si>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014101</t>
  </si>
  <si>
    <t>a</t>
  </si>
  <si>
    <t>POPLATKY ZA SKLÁDKU</t>
  </si>
  <si>
    <t>T</t>
  </si>
  <si>
    <t>PP</t>
  </si>
  <si>
    <t>Vyfrézovaný a vybouraný asf. materiál, 1m3=2,5t</t>
  </si>
  <si>
    <t>VV</t>
  </si>
  <si>
    <t>dle pol. 11372 
182,92*2,5=457.300 [A] 
dle pol. 11333 
58*2,5=145.000 [B] 
Celkem: A+B=602.300 [C]</t>
  </si>
  <si>
    <t>TS</t>
  </si>
  <si>
    <t>zahrnuje veškeré poplatky provozovateli skládky související s uložením odpadu na skládce.</t>
  </si>
  <si>
    <t>b</t>
  </si>
  <si>
    <t>M3</t>
  </si>
  <si>
    <t>Drnové vrstvy tl. 0,15 m</t>
  </si>
  <si>
    <t>dle pol. 11130:  
1434*0,15=215.100 [A]</t>
  </si>
  <si>
    <t>c</t>
  </si>
  <si>
    <t>Odstranění stáv. krajnic dle pol. 12922 
Odstranění podkladních nestmelených vrstev dle pol. 11332 
Odkop z příkopů dle pol. 12373</t>
  </si>
  <si>
    <t>47*0,1=4.700 [A] 
92,8=92.800 [B] 
206,1=206.100 [C] 
Celkem: A+B+C=303.600 [D]</t>
  </si>
  <si>
    <t>02720</t>
  </si>
  <si>
    <t/>
  </si>
  <si>
    <t>POMOC PRÁCE ZŘÍZ NEBO ZAJIŠŤ REGULACI A OCHRANU DOPRAVY</t>
  </si>
  <si>
    <t>KPL</t>
  </si>
  <si>
    <t>Kompletní dopravně inženýrská opatření zahrnující: 
•Přechodné svislé i vodorovné dopravní značení, dopravní zařízení a světelné signály, jejich dodávka, montáž, demontáž, kontrola, údržba, servis, přemisťování, přeznačování a manipulace s nimi.  
•Dočasnou úpravu stávajícího dopravního značení, zakrytí, demontáž či zneplatnění zakrývací páskou.   
•Vypracování realizační dokumentace DIO a zajištění inženýrské činnosti - stanovení přechodné úpravy provozu na PK a rozhodnutí o uzavírce.</t>
  </si>
  <si>
    <t>1=1.000 [A]</t>
  </si>
  <si>
    <t>029113</t>
  </si>
  <si>
    <t>OSTATNÍ POŽADAVKY - GEODETICKÉ ZAMĚŘENÍ - CELKY</t>
  </si>
  <si>
    <t>KUS</t>
  </si>
  <si>
    <t>Geodetické zaměření celé stavby pro vypracování RDS</t>
  </si>
  <si>
    <t>zahrnuje veškeré náklady spojené s objednatelem požadovanými pracemi</t>
  </si>
  <si>
    <t>02943</t>
  </si>
  <si>
    <t>OSTATNÍ POŽADAVKY - VYPRACOVÁNÍ RDS</t>
  </si>
  <si>
    <t>KČ</t>
  </si>
  <si>
    <t>Vypracování realizační dokumentace stavby dle provedeného zaměření</t>
  </si>
  <si>
    <t>150000=150 000.000 [A]</t>
  </si>
  <si>
    <t>7</t>
  </si>
  <si>
    <t>03100</t>
  </si>
  <si>
    <t>ZAŘÍZENÍ STAVENIŠTĚ - ZŘÍZENÍ, PROVOZ, DEMONTÁŽ</t>
  </si>
  <si>
    <t>Obsahuje veškeré práce související se zařízením stavěniště, jeho zřízením, odstraněním, vyklizením, mobilním zařízením staveniště, vč. případného oplocení a zajištění bezpečnostní služby (vč. příp. zajištění přístupů a příjezdů k nemovitostem po dohodě s vlastníky, ochrany ŽP atd.)  
Vč. zajištění prostor pro konání kontrolních dnů stavby.</t>
  </si>
  <si>
    <t>zahrnuje objednatelem povolené náklady na pořízení (event. pronájem), provozování, udržování a likvidaci zhotovitelova zařízení</t>
  </si>
  <si>
    <t>Zemní práce</t>
  </si>
  <si>
    <t>8</t>
  </si>
  <si>
    <t>11130</t>
  </si>
  <si>
    <t>SEJMUTÍ DRNU</t>
  </si>
  <si>
    <t>M2</t>
  </si>
  <si>
    <t>Odstranění drnových vrstev v tl. 0,15 m v místě příkopů</t>
  </si>
  <si>
    <t>1434=1 434.000 [A]</t>
  </si>
  <si>
    <t>včetně vodorovné dopravy  a uložení na skládku</t>
  </si>
  <si>
    <t>11329</t>
  </si>
  <si>
    <t>ODSTRANĚNÍ ZPEVNĚNÝCH PLOCH, PŘÍKOPŮ A RIGOLŮ Z LOMOVÉHO KAMENE</t>
  </si>
  <si>
    <t>Odstranění stáv. kamenů ve dně příkopu, vč. odvozu a uložení naskládku, vč. poplatku za skládku</t>
  </si>
  <si>
    <t>163*0,2=32.600 [A]</t>
  </si>
  <si>
    <t>Položka zahrnuje i odstranění podkladu, veškerou manipulaci s vybouraným materiálem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</si>
  <si>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</t>
  </si>
  <si>
    <t>ODSTRANĚNÍ PODKLADŮ ZPEVNĚNÝCH PLOCH Z KAMENIVA NESTMELENÉHO</t>
  </si>
  <si>
    <t>Odstranění podkladních nestmelených vrstev vozovky</t>
  </si>
  <si>
    <t>580*0,16=92.800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</si>
  <si>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</si>
  <si>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</t>
  </si>
  <si>
    <t>11333</t>
  </si>
  <si>
    <t>ODSTRANĚNÍ PODKLADU ZPEVNĚNÝCH PLOCH S ASFALT POJIVEM</t>
  </si>
  <si>
    <t>Odstranění stáv. vrstvy ACP podél obrub a podkladních asf. vrstvy</t>
  </si>
  <si>
    <t>290*0,2=58.000 [A]</t>
  </si>
  <si>
    <t>12</t>
  </si>
  <si>
    <t>11352</t>
  </si>
  <si>
    <t>ODSTRANĚNÍ CHODNÍKOVÝCH A SILNIČNÍCH OBRUBNÍKŮ BETONOVÝCH</t>
  </si>
  <si>
    <t>M</t>
  </si>
  <si>
    <t>vybourání stáv. bet. obrub, vč. odvozu a uložení na skládku, vč. poplatku za skládku</t>
  </si>
  <si>
    <t>125=125.000 [A]</t>
  </si>
  <si>
    <t>13</t>
  </si>
  <si>
    <t>11372</t>
  </si>
  <si>
    <t>FRÉZOVÁNÍ ZPEVNĚNÝCH PLOCH ASFALTOVÝCH</t>
  </si>
  <si>
    <t>odfézování obrusné vrstvy MK v tl. 40 mm 
odvoz a uložení vyfrézovaného materiálu na trvalou skládku</t>
  </si>
  <si>
    <t>4573*0,04=182.920 [A]</t>
  </si>
  <si>
    <t>14</t>
  </si>
  <si>
    <t>113763</t>
  </si>
  <si>
    <t>FRÉZOVÁNÍ DRÁŽKY PRŮŘEZU DO 300MM2 V ASFALTOVÉ VOZOVCE</t>
  </si>
  <si>
    <t>frézování drážky 12x25 mm v místě napojení nového obrusu na pův. vozovku, podél stáv. odvodňovacích zařízení, obrub apod.</t>
  </si>
  <si>
    <t>podél nových obrub: 580=580.000 [A] 
podél stáv. obrub: 624=624.000 [B] 
napojení nové obrus. vrstvy na původní: 106=106.000 [C] 
Celkem: A+B+C=1 310.000 [D]</t>
  </si>
  <si>
    <t>Položka zahrnuje veškerou manipulaci s vybouranou sutí a s vybouranými hmotami vč. uložení na skládku.</t>
  </si>
  <si>
    <t>15</t>
  </si>
  <si>
    <t>12373</t>
  </si>
  <si>
    <t>ODKOP PRO SPOD STAVBU SILNIC A ŽELEZNIC TŘ. I</t>
  </si>
  <si>
    <t>Odkop zeminy v příkopu pro lože kam. dlažby</t>
  </si>
  <si>
    <t>1374*0,15=206.100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</si>
  <si>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</si>
  <si>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16</t>
  </si>
  <si>
    <t>12922</t>
  </si>
  <si>
    <t>ČIŠTĚNÍ KRAJNIC OD NÁNOSU TL. DO 100MM</t>
  </si>
  <si>
    <t>odstraěnní nečistot pro obnovu krajnic v tl. 10 cm</t>
  </si>
  <si>
    <t>47=47.000 [A]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</si>
  <si>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</si>
  <si>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17</t>
  </si>
  <si>
    <t>129946</t>
  </si>
  <si>
    <t>ČIŠTĚNÍ POTRUBÍ DN DO 400MM</t>
  </si>
  <si>
    <t>Čištění stáv. propustků pod sjezdy, vč. odvozu a uložení naskládku, vč. poplatku za skládku</t>
  </si>
  <si>
    <t>76,5=76.500 [A]</t>
  </si>
  <si>
    <t>Vodorovné konstrukce</t>
  </si>
  <si>
    <t>18</t>
  </si>
  <si>
    <t>451313</t>
  </si>
  <si>
    <t>PODKLADNÍ A VÝPLŇOVÉ VRSTVY Z PROSTÉHO BETONU C16/20</t>
  </si>
  <si>
    <t>Lože kam. dlažby v příkopu z bet. C16/20n-XF1 tl. 0,15 m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</si>
  <si>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</si>
  <si>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19</t>
  </si>
  <si>
    <t>465512</t>
  </si>
  <si>
    <t>DLAŽBY Z LOMOVÉHO KAMENE NA MC</t>
  </si>
  <si>
    <t>vydláždění příkopu, vč. vyspárování cem. maltou MC25-XF4</t>
  </si>
  <si>
    <t>1374*0,2=274.800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</si>
  <si>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</si>
  <si>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Komunikace</t>
  </si>
  <si>
    <t>20</t>
  </si>
  <si>
    <t>56143</t>
  </si>
  <si>
    <t>KAMENIVO ZPEVNĚNÉ CEMENTEM TL. DO 150MM</t>
  </si>
  <si>
    <t>SC 0/22 C8/10</t>
  </si>
  <si>
    <t>580*0,5=290.000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</si>
  <si>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</si>
  <si>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21</t>
  </si>
  <si>
    <t>56333</t>
  </si>
  <si>
    <t>VOZOVKOVÉ VRSTVY ZE ŠTĚRKODRTI TL. DO 150MM</t>
  </si>
  <si>
    <t>ŠD A 0/32 GE</t>
  </si>
  <si>
    <t>580*1=580.000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</si>
  <si>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</si>
  <si>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22</t>
  </si>
  <si>
    <t>56962</t>
  </si>
  <si>
    <t>ZPEVNĚNÍ KRAJNIC Z RECYKLOVANÉHO MATERIÁLU TL DO 100MM</t>
  </si>
  <si>
    <t>113=113.000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</si>
  <si>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</si>
  <si>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23</t>
  </si>
  <si>
    <t>572213</t>
  </si>
  <si>
    <t>SPOJOVACÍ POSTŘIK Z EMULZE DO 0,5KG/M2</t>
  </si>
  <si>
    <t>Na vrstvu ACP v množství 0,35kg/m2</t>
  </si>
  <si>
    <t>290=290.000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</si>
  <si>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</si>
  <si>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24</t>
  </si>
  <si>
    <t>572223</t>
  </si>
  <si>
    <t>SPOJOVACÍ POSTŘIK Z EMULZE DO 1,0KG/M2</t>
  </si>
  <si>
    <t>na vrstvu SC a na odfrézovaný povrch v množství 0,60 kg/m2</t>
  </si>
  <si>
    <t>4573=4 573.000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</si>
  <si>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</si>
  <si>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25</t>
  </si>
  <si>
    <t>574A33</t>
  </si>
  <si>
    <t>ASFALTOVÝ BETON PRO OBRUSNÉ VRSTVY ACO 11 TL. 40MM</t>
  </si>
  <si>
    <t>ACO 11 50/70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</si>
  <si>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</si>
  <si>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26</t>
  </si>
  <si>
    <t>574E56</t>
  </si>
  <si>
    <t>ASFALTOVÝ BETON PRO PODKLADNÍ VRSTVY ACP 16+, 16S TL. 60MM</t>
  </si>
  <si>
    <t>27</t>
  </si>
  <si>
    <t>577A1</t>
  </si>
  <si>
    <t>VÝSPRAVA TRHLIN ASFALTOVOU ZÁLIVKOU</t>
  </si>
  <si>
    <t>Sanace trhlin v podkladní vrstvě po odfrézování, zálivka za horka typu N2 dle ČSN EN 14 188-1</t>
  </si>
  <si>
    <t>762=762.000 [A]</t>
  </si>
  <si>
    <t>- vyfrézování drážky šířky do 20mm hloubky do 40mm 
- vyčištění 
- nátěr 
- výplň předepsanou zálivkovou hmotou</t>
  </si>
  <si>
    <t>Potrubí</t>
  </si>
  <si>
    <t>28</t>
  </si>
  <si>
    <t>89923</t>
  </si>
  <si>
    <t>VÝŠKOVÁ ÚPRAVA KRYCÍCH HRNCŮ</t>
  </si>
  <si>
    <t>Stáv. prvky IS v komunikaci</t>
  </si>
  <si>
    <t>8=8.000 [A]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</si>
  <si>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</si>
  <si>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</si>
  <si>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29</t>
  </si>
  <si>
    <t>917224</t>
  </si>
  <si>
    <t>SILNIČNÍ A CHODNÍKOVÉ OBRUBY Z BETONOVÝCH OBRUBNÍKŮ ŠÍŘ 150MM</t>
  </si>
  <si>
    <t>do bet. lože C16/20n-XF1</t>
  </si>
  <si>
    <t>580=580.000 [A]</t>
  </si>
  <si>
    <t>Položka zahrnuje: 
dodání a pokládku betonových obrubníků o rozměrech předepsaných zadávací dokumentací 
betonové lože i boční betonovou opěrku.</t>
  </si>
  <si>
    <t>30</t>
  </si>
  <si>
    <t>919111</t>
  </si>
  <si>
    <t>ŘEZÁNÍ ASFALTOVÉHO KRYTU VOZOVEK TL DO 50MM</t>
  </si>
  <si>
    <t>Zaříznutí hrany v místě napojení na stáv. vozovku, nebo sjezd.</t>
  </si>
  <si>
    <t>18,508=18.508 [A]</t>
  </si>
  <si>
    <t>položka zahrnuje řezání vozovkové vrstvy v předepsané tloušťce, včetně spotřeby vody</t>
  </si>
  <si>
    <t>31</t>
  </si>
  <si>
    <t>919112</t>
  </si>
  <si>
    <t>ŘEZÁNÍ ASFALTOVÉHO KRYTU VOZOVEK TL DO 100MM</t>
  </si>
  <si>
    <t>Zaříznutí hrany původní vrstvy ACP v místě osazení nových obrub podél příkopu</t>
  </si>
  <si>
    <t>32</t>
  </si>
  <si>
    <t>931323</t>
  </si>
  <si>
    <t>TĚSNĚNÍ DILATAČ SPAR ASF ZÁLIVKOU MODIFIK PRŮŘ DO 300MM2</t>
  </si>
  <si>
    <t>dle pol. 113763</t>
  </si>
  <si>
    <t>položka zahrnuje dodávku a osazení předepsaného materiálu, očištění ploch spáry před úpravou, očištění okolí spáry po úpravě  
nezahrnuje těsnící profil</t>
  </si>
  <si>
    <t>33</t>
  </si>
  <si>
    <t>93641</t>
  </si>
  <si>
    <t>LAPAČ SPLAVENIN</t>
  </si>
  <si>
    <t>Výměna lapače splavenin v ZÚ vč. mříže s PKO, vč. zemních prací, lože, napojení na potrubí  a všech souvisejícíh prací, vč. vybourání a likvidace pův. lapače.</t>
  </si>
  <si>
    <t>Položka zahrnuje veškerý materiál, výrobky a polotovary, včetně mimostaveništní a vnitrostaveništní dopravy (rovněž přesuny), včetně naložení a složení,případně s uložením.</t>
  </si>
  <si>
    <t>zahrnuje veškeré náklady spojené s objednatelem požadovanými zařízeními (včetně geodetické činnosti, dokladů, dokumentace a nákladů na zařízení staveniště)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</si>
</sst>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5"/>
  <sheetViews>
    <sheetView tabSelected="1" topLeftCell="B1" workbookViewId="0">
      <pane ySplit="7" topLeftCell="A8" activePane="bottomLeft" state="frozen"/>
      <selection pane="bottomLeft" activeCell="E2" sqref="E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0+O8+O37+O78+O87+O120+O125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29" t="s">
        <v>5</v>
      </c>
      <c r="D3" s="30"/>
      <c r="E3" s="7" t="s">
        <v>6</v>
      </c>
      <c r="F3" s="1"/>
      <c r="G3" s="4"/>
      <c r="H3" s="3" t="s">
        <v>14</v>
      </c>
      <c r="I3" s="27">
        <f>0+I8+I37+I78+I87+I120+I125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31" t="s">
        <v>14</v>
      </c>
      <c r="D4" s="32"/>
      <c r="E4" s="10" t="s">
        <v>15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28" t="s">
        <v>16</v>
      </c>
      <c r="B5" s="28" t="s">
        <v>18</v>
      </c>
      <c r="C5" s="28" t="s">
        <v>20</v>
      </c>
      <c r="D5" s="28" t="s">
        <v>21</v>
      </c>
      <c r="E5" s="28" t="s">
        <v>22</v>
      </c>
      <c r="F5" s="28" t="s">
        <v>24</v>
      </c>
      <c r="G5" s="28" t="s">
        <v>26</v>
      </c>
      <c r="H5" s="28" t="s">
        <v>28</v>
      </c>
      <c r="I5" s="28"/>
      <c r="O5" t="s">
        <v>11</v>
      </c>
      <c r="P5" t="s">
        <v>13</v>
      </c>
    </row>
    <row r="6" spans="1:18" ht="12.75" customHeight="1" x14ac:dyDescent="0.2">
      <c r="A6" s="28"/>
      <c r="B6" s="28"/>
      <c r="C6" s="28"/>
      <c r="D6" s="28"/>
      <c r="E6" s="28"/>
      <c r="F6" s="28"/>
      <c r="G6" s="28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0+I9+I13+I17+I21+I25+I29+I33</f>
        <v>0</v>
      </c>
      <c r="R8">
        <f>0+O9+O13+O17+O21+O25+O29+O33</f>
        <v>0</v>
      </c>
    </row>
    <row r="9" spans="1:18" x14ac:dyDescent="0.2">
      <c r="A9" s="12" t="s">
        <v>35</v>
      </c>
      <c r="B9" s="16" t="s">
        <v>19</v>
      </c>
      <c r="C9" s="16" t="s">
        <v>36</v>
      </c>
      <c r="D9" s="12" t="s">
        <v>37</v>
      </c>
      <c r="E9" s="17" t="s">
        <v>38</v>
      </c>
      <c r="F9" s="18" t="s">
        <v>39</v>
      </c>
      <c r="G9" s="19">
        <v>602.29999999999995</v>
      </c>
      <c r="H9" s="20"/>
      <c r="I9" s="20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1" t="s">
        <v>40</v>
      </c>
      <c r="E10" s="22" t="s">
        <v>41</v>
      </c>
    </row>
    <row r="11" spans="1:18" ht="63.75" x14ac:dyDescent="0.2">
      <c r="A11" s="23" t="s">
        <v>42</v>
      </c>
      <c r="E11" s="24" t="s">
        <v>43</v>
      </c>
    </row>
    <row r="12" spans="1:18" ht="25.5" x14ac:dyDescent="0.2">
      <c r="A12" t="s">
        <v>44</v>
      </c>
      <c r="E12" s="22" t="s">
        <v>45</v>
      </c>
    </row>
    <row r="13" spans="1:18" x14ac:dyDescent="0.2">
      <c r="A13" s="12" t="s">
        <v>35</v>
      </c>
      <c r="B13" s="16" t="s">
        <v>13</v>
      </c>
      <c r="C13" s="16" t="s">
        <v>36</v>
      </c>
      <c r="D13" s="12" t="s">
        <v>46</v>
      </c>
      <c r="E13" s="17" t="s">
        <v>38</v>
      </c>
      <c r="F13" s="18" t="s">
        <v>47</v>
      </c>
      <c r="G13" s="19">
        <v>215.1</v>
      </c>
      <c r="H13" s="20"/>
      <c r="I13" s="20">
        <f>ROUND(ROUND(H13,2)*ROUND(G13,3),2)</f>
        <v>0</v>
      </c>
      <c r="O13">
        <f>(I13*21)/100</f>
        <v>0</v>
      </c>
      <c r="P13" t="s">
        <v>13</v>
      </c>
    </row>
    <row r="14" spans="1:18" x14ac:dyDescent="0.2">
      <c r="A14" s="21" t="s">
        <v>40</v>
      </c>
      <c r="E14" s="22" t="s">
        <v>48</v>
      </c>
    </row>
    <row r="15" spans="1:18" ht="25.5" x14ac:dyDescent="0.2">
      <c r="A15" s="23" t="s">
        <v>42</v>
      </c>
      <c r="E15" s="24" t="s">
        <v>49</v>
      </c>
    </row>
    <row r="16" spans="1:18" ht="25.5" x14ac:dyDescent="0.2">
      <c r="A16" t="s">
        <v>44</v>
      </c>
      <c r="E16" s="22" t="s">
        <v>45</v>
      </c>
    </row>
    <row r="17" spans="1:16" x14ac:dyDescent="0.2">
      <c r="A17" s="12" t="s">
        <v>35</v>
      </c>
      <c r="B17" s="16" t="s">
        <v>12</v>
      </c>
      <c r="C17" s="16" t="s">
        <v>36</v>
      </c>
      <c r="D17" s="12" t="s">
        <v>50</v>
      </c>
      <c r="E17" s="17" t="s">
        <v>38</v>
      </c>
      <c r="F17" s="18" t="s">
        <v>47</v>
      </c>
      <c r="G17" s="19">
        <v>303.60000000000002</v>
      </c>
      <c r="H17" s="20"/>
      <c r="I17" s="20">
        <f>ROUND(ROUND(H17,2)*ROUND(G17,3),2)</f>
        <v>0</v>
      </c>
      <c r="O17">
        <f>(I17*21)/100</f>
        <v>0</v>
      </c>
      <c r="P17" t="s">
        <v>13</v>
      </c>
    </row>
    <row r="18" spans="1:16" ht="38.25" x14ac:dyDescent="0.2">
      <c r="A18" s="21" t="s">
        <v>40</v>
      </c>
      <c r="E18" s="22" t="s">
        <v>51</v>
      </c>
    </row>
    <row r="19" spans="1:16" ht="51" x14ac:dyDescent="0.2">
      <c r="A19" s="23" t="s">
        <v>42</v>
      </c>
      <c r="E19" s="24" t="s">
        <v>52</v>
      </c>
    </row>
    <row r="20" spans="1:16" ht="25.5" x14ac:dyDescent="0.2">
      <c r="A20" t="s">
        <v>44</v>
      </c>
      <c r="E20" s="22" t="s">
        <v>45</v>
      </c>
    </row>
    <row r="21" spans="1:16" x14ac:dyDescent="0.2">
      <c r="A21" s="12" t="s">
        <v>35</v>
      </c>
      <c r="B21" s="16" t="s">
        <v>23</v>
      </c>
      <c r="C21" s="16" t="s">
        <v>53</v>
      </c>
      <c r="D21" s="12" t="s">
        <v>54</v>
      </c>
      <c r="E21" s="17" t="s">
        <v>55</v>
      </c>
      <c r="F21" s="18" t="s">
        <v>56</v>
      </c>
      <c r="G21" s="19">
        <v>1</v>
      </c>
      <c r="H21" s="20"/>
      <c r="I21" s="20">
        <f>ROUND(ROUND(H21,2)*ROUND(G21,3),2)</f>
        <v>0</v>
      </c>
      <c r="O21">
        <f>(I21*21)/100</f>
        <v>0</v>
      </c>
      <c r="P21" t="s">
        <v>13</v>
      </c>
    </row>
    <row r="22" spans="1:16" ht="102" x14ac:dyDescent="0.2">
      <c r="A22" s="21" t="s">
        <v>40</v>
      </c>
      <c r="E22" s="22" t="s">
        <v>57</v>
      </c>
    </row>
    <row r="23" spans="1:16" x14ac:dyDescent="0.2">
      <c r="A23" s="23" t="s">
        <v>42</v>
      </c>
      <c r="E23" s="24" t="s">
        <v>58</v>
      </c>
    </row>
    <row r="24" spans="1:16" ht="38.25" x14ac:dyDescent="0.2">
      <c r="A24" t="s">
        <v>44</v>
      </c>
      <c r="E24" s="22" t="s">
        <v>221</v>
      </c>
    </row>
    <row r="25" spans="1:16" x14ac:dyDescent="0.2">
      <c r="A25" s="12" t="s">
        <v>35</v>
      </c>
      <c r="B25" s="16" t="s">
        <v>25</v>
      </c>
      <c r="C25" s="16" t="s">
        <v>59</v>
      </c>
      <c r="D25" s="12" t="s">
        <v>54</v>
      </c>
      <c r="E25" s="17" t="s">
        <v>60</v>
      </c>
      <c r="F25" s="18" t="s">
        <v>61</v>
      </c>
      <c r="G25" s="19">
        <v>1</v>
      </c>
      <c r="H25" s="20"/>
      <c r="I25" s="20">
        <f>ROUND(ROUND(H25,2)*ROUND(G25,3),2)</f>
        <v>0</v>
      </c>
      <c r="O25">
        <f>(I25*21)/100</f>
        <v>0</v>
      </c>
      <c r="P25" t="s">
        <v>13</v>
      </c>
    </row>
    <row r="26" spans="1:16" x14ac:dyDescent="0.2">
      <c r="A26" s="21" t="s">
        <v>40</v>
      </c>
      <c r="E26" s="22" t="s">
        <v>62</v>
      </c>
    </row>
    <row r="27" spans="1:16" x14ac:dyDescent="0.2">
      <c r="A27" s="23" t="s">
        <v>42</v>
      </c>
      <c r="E27" s="24" t="s">
        <v>58</v>
      </c>
    </row>
    <row r="28" spans="1:16" x14ac:dyDescent="0.2">
      <c r="A28" t="s">
        <v>44</v>
      </c>
      <c r="E28" s="22" t="s">
        <v>63</v>
      </c>
    </row>
    <row r="29" spans="1:16" x14ac:dyDescent="0.2">
      <c r="A29" s="12" t="s">
        <v>35</v>
      </c>
      <c r="B29" s="16" t="s">
        <v>27</v>
      </c>
      <c r="C29" s="16" t="s">
        <v>64</v>
      </c>
      <c r="D29" s="12" t="s">
        <v>54</v>
      </c>
      <c r="E29" s="17" t="s">
        <v>65</v>
      </c>
      <c r="F29" s="18" t="s">
        <v>66</v>
      </c>
      <c r="G29" s="19">
        <v>150000</v>
      </c>
      <c r="H29" s="20"/>
      <c r="I29" s="20">
        <f>ROUND(ROUND(H29,2)*ROUND(G29,3),2)</f>
        <v>0</v>
      </c>
      <c r="O29">
        <f>(I29*21)/100</f>
        <v>0</v>
      </c>
      <c r="P29" t="s">
        <v>13</v>
      </c>
    </row>
    <row r="30" spans="1:16" x14ac:dyDescent="0.2">
      <c r="A30" s="21" t="s">
        <v>40</v>
      </c>
      <c r="E30" s="22" t="s">
        <v>67</v>
      </c>
    </row>
    <row r="31" spans="1:16" x14ac:dyDescent="0.2">
      <c r="A31" s="23" t="s">
        <v>42</v>
      </c>
      <c r="E31" s="24" t="s">
        <v>68</v>
      </c>
    </row>
    <row r="32" spans="1:16" x14ac:dyDescent="0.2">
      <c r="A32" t="s">
        <v>44</v>
      </c>
      <c r="E32" s="22" t="s">
        <v>54</v>
      </c>
    </row>
    <row r="33" spans="1:18" x14ac:dyDescent="0.2">
      <c r="A33" s="12" t="s">
        <v>35</v>
      </c>
      <c r="B33" s="16" t="s">
        <v>69</v>
      </c>
      <c r="C33" s="16" t="s">
        <v>70</v>
      </c>
      <c r="D33" s="12" t="s">
        <v>54</v>
      </c>
      <c r="E33" s="17" t="s">
        <v>71</v>
      </c>
      <c r="F33" s="18" t="s">
        <v>56</v>
      </c>
      <c r="G33" s="19">
        <v>1</v>
      </c>
      <c r="H33" s="20"/>
      <c r="I33" s="20">
        <f>ROUND(ROUND(H33,2)*ROUND(G33,3),2)</f>
        <v>0</v>
      </c>
      <c r="O33">
        <f>(I33*21)/100</f>
        <v>0</v>
      </c>
      <c r="P33" t="s">
        <v>13</v>
      </c>
    </row>
    <row r="34" spans="1:18" ht="63.75" x14ac:dyDescent="0.2">
      <c r="A34" s="21" t="s">
        <v>40</v>
      </c>
      <c r="E34" s="22" t="s">
        <v>72</v>
      </c>
    </row>
    <row r="35" spans="1:18" x14ac:dyDescent="0.2">
      <c r="A35" s="23" t="s">
        <v>42</v>
      </c>
      <c r="E35" s="24" t="s">
        <v>58</v>
      </c>
    </row>
    <row r="36" spans="1:18" ht="25.5" x14ac:dyDescent="0.2">
      <c r="A36" t="s">
        <v>44</v>
      </c>
      <c r="E36" s="22" t="s">
        <v>73</v>
      </c>
    </row>
    <row r="37" spans="1:18" ht="12.75" customHeight="1" x14ac:dyDescent="0.2">
      <c r="A37" s="5" t="s">
        <v>33</v>
      </c>
      <c r="B37" s="5"/>
      <c r="C37" s="25" t="s">
        <v>19</v>
      </c>
      <c r="D37" s="5"/>
      <c r="E37" s="14" t="s">
        <v>74</v>
      </c>
      <c r="F37" s="5"/>
      <c r="G37" s="5"/>
      <c r="H37" s="5"/>
      <c r="I37" s="26">
        <f>0+Q37</f>
        <v>0</v>
      </c>
      <c r="O37">
        <f>0+R37</f>
        <v>0</v>
      </c>
      <c r="Q37">
        <f>0+I38+I42+I46+I50+I54+I58+I62+I66+I70+I74</f>
        <v>0</v>
      </c>
      <c r="R37">
        <f>0+O38+O42+O46+O50+O54+O58+O62+O66+O70+O74</f>
        <v>0</v>
      </c>
    </row>
    <row r="38" spans="1:18" x14ac:dyDescent="0.2">
      <c r="A38" s="12" t="s">
        <v>35</v>
      </c>
      <c r="B38" s="16" t="s">
        <v>75</v>
      </c>
      <c r="C38" s="16" t="s">
        <v>76</v>
      </c>
      <c r="D38" s="12" t="s">
        <v>54</v>
      </c>
      <c r="E38" s="17" t="s">
        <v>77</v>
      </c>
      <c r="F38" s="18" t="s">
        <v>78</v>
      </c>
      <c r="G38" s="19">
        <v>1434</v>
      </c>
      <c r="H38" s="20"/>
      <c r="I38" s="20">
        <f>ROUND(ROUND(H38,2)*ROUND(G38,3),2)</f>
        <v>0</v>
      </c>
      <c r="O38">
        <f>(I38*21)/100</f>
        <v>0</v>
      </c>
      <c r="P38" t="s">
        <v>13</v>
      </c>
    </row>
    <row r="39" spans="1:18" x14ac:dyDescent="0.2">
      <c r="A39" s="21" t="s">
        <v>40</v>
      </c>
      <c r="E39" s="22" t="s">
        <v>79</v>
      </c>
    </row>
    <row r="40" spans="1:18" x14ac:dyDescent="0.2">
      <c r="A40" s="23" t="s">
        <v>42</v>
      </c>
      <c r="E40" s="24" t="s">
        <v>80</v>
      </c>
    </row>
    <row r="41" spans="1:18" x14ac:dyDescent="0.2">
      <c r="A41" t="s">
        <v>44</v>
      </c>
      <c r="E41" s="22" t="s">
        <v>81</v>
      </c>
    </row>
    <row r="42" spans="1:18" ht="25.5" x14ac:dyDescent="0.2">
      <c r="A42" s="12" t="s">
        <v>35</v>
      </c>
      <c r="B42" s="16" t="s">
        <v>30</v>
      </c>
      <c r="C42" s="16" t="s">
        <v>82</v>
      </c>
      <c r="D42" s="12" t="s">
        <v>54</v>
      </c>
      <c r="E42" s="17" t="s">
        <v>83</v>
      </c>
      <c r="F42" s="18" t="s">
        <v>47</v>
      </c>
      <c r="G42" s="19">
        <v>32.6</v>
      </c>
      <c r="H42" s="20"/>
      <c r="I42" s="20">
        <f>ROUND(ROUND(H42,2)*ROUND(G42,3),2)</f>
        <v>0</v>
      </c>
      <c r="O42">
        <f>(I42*21)/100</f>
        <v>0</v>
      </c>
      <c r="P42" t="s">
        <v>13</v>
      </c>
    </row>
    <row r="43" spans="1:18" ht="25.5" x14ac:dyDescent="0.2">
      <c r="A43" s="21" t="s">
        <v>40</v>
      </c>
      <c r="E43" s="22" t="s">
        <v>84</v>
      </c>
    </row>
    <row r="44" spans="1:18" x14ac:dyDescent="0.2">
      <c r="A44" s="23" t="s">
        <v>42</v>
      </c>
      <c r="E44" s="24" t="s">
        <v>85</v>
      </c>
    </row>
    <row r="45" spans="1:18" ht="63.75" x14ac:dyDescent="0.2">
      <c r="A45" t="s">
        <v>44</v>
      </c>
      <c r="E45" s="22" t="s">
        <v>86</v>
      </c>
    </row>
    <row r="46" spans="1:18" ht="25.5" x14ac:dyDescent="0.2">
      <c r="A46" s="12" t="s">
        <v>35</v>
      </c>
      <c r="B46" s="16" t="s">
        <v>32</v>
      </c>
      <c r="C46" s="16" t="s">
        <v>87</v>
      </c>
      <c r="D46" s="12" t="s">
        <v>54</v>
      </c>
      <c r="E46" s="17" t="s">
        <v>88</v>
      </c>
      <c r="F46" s="18" t="s">
        <v>47</v>
      </c>
      <c r="G46" s="19">
        <v>92.8</v>
      </c>
      <c r="H46" s="20"/>
      <c r="I46" s="20">
        <f>ROUND(ROUND(H46,2)*ROUND(G46,3),2)</f>
        <v>0</v>
      </c>
      <c r="O46">
        <f>(I46*21)/100</f>
        <v>0</v>
      </c>
      <c r="P46" t="s">
        <v>13</v>
      </c>
    </row>
    <row r="47" spans="1:18" x14ac:dyDescent="0.2">
      <c r="A47" s="21" t="s">
        <v>40</v>
      </c>
      <c r="E47" s="22" t="s">
        <v>89</v>
      </c>
    </row>
    <row r="48" spans="1:18" x14ac:dyDescent="0.2">
      <c r="A48" s="23" t="s">
        <v>42</v>
      </c>
      <c r="E48" s="24" t="s">
        <v>90</v>
      </c>
    </row>
    <row r="49" spans="1:16" ht="63.75" x14ac:dyDescent="0.2">
      <c r="A49" t="s">
        <v>44</v>
      </c>
      <c r="E49" s="22" t="s">
        <v>91</v>
      </c>
    </row>
    <row r="50" spans="1:16" x14ac:dyDescent="0.2">
      <c r="A50" s="12" t="s">
        <v>35</v>
      </c>
      <c r="B50" s="16" t="s">
        <v>92</v>
      </c>
      <c r="C50" s="16" t="s">
        <v>93</v>
      </c>
      <c r="D50" s="12" t="s">
        <v>54</v>
      </c>
      <c r="E50" s="17" t="s">
        <v>94</v>
      </c>
      <c r="F50" s="18" t="s">
        <v>47</v>
      </c>
      <c r="G50" s="19">
        <v>58</v>
      </c>
      <c r="H50" s="20"/>
      <c r="I50" s="20">
        <f>ROUND(ROUND(H50,2)*ROUND(G50,3),2)</f>
        <v>0</v>
      </c>
      <c r="O50">
        <f>(I50*21)/100</f>
        <v>0</v>
      </c>
      <c r="P50" t="s">
        <v>13</v>
      </c>
    </row>
    <row r="51" spans="1:16" x14ac:dyDescent="0.2">
      <c r="A51" s="21" t="s">
        <v>40</v>
      </c>
      <c r="E51" s="22" t="s">
        <v>95</v>
      </c>
    </row>
    <row r="52" spans="1:16" x14ac:dyDescent="0.2">
      <c r="A52" s="23" t="s">
        <v>42</v>
      </c>
      <c r="E52" s="24" t="s">
        <v>96</v>
      </c>
    </row>
    <row r="53" spans="1:16" ht="63.75" x14ac:dyDescent="0.2">
      <c r="A53" t="s">
        <v>44</v>
      </c>
      <c r="E53" s="22" t="s">
        <v>91</v>
      </c>
    </row>
    <row r="54" spans="1:16" x14ac:dyDescent="0.2">
      <c r="A54" s="12" t="s">
        <v>35</v>
      </c>
      <c r="B54" s="16" t="s">
        <v>97</v>
      </c>
      <c r="C54" s="16" t="s">
        <v>98</v>
      </c>
      <c r="D54" s="12" t="s">
        <v>54</v>
      </c>
      <c r="E54" s="17" t="s">
        <v>99</v>
      </c>
      <c r="F54" s="18" t="s">
        <v>100</v>
      </c>
      <c r="G54" s="19">
        <v>125</v>
      </c>
      <c r="H54" s="20"/>
      <c r="I54" s="20">
        <f>ROUND(ROUND(H54,2)*ROUND(G54,3),2)</f>
        <v>0</v>
      </c>
      <c r="O54">
        <f>(I54*21)/100</f>
        <v>0</v>
      </c>
      <c r="P54" t="s">
        <v>13</v>
      </c>
    </row>
    <row r="55" spans="1:16" ht="25.5" x14ac:dyDescent="0.2">
      <c r="A55" s="21" t="s">
        <v>40</v>
      </c>
      <c r="E55" s="22" t="s">
        <v>101</v>
      </c>
    </row>
    <row r="56" spans="1:16" x14ac:dyDescent="0.2">
      <c r="A56" s="23" t="s">
        <v>42</v>
      </c>
      <c r="E56" s="24" t="s">
        <v>102</v>
      </c>
    </row>
    <row r="57" spans="1:16" ht="63.75" x14ac:dyDescent="0.2">
      <c r="A57" t="s">
        <v>44</v>
      </c>
      <c r="E57" s="22" t="s">
        <v>91</v>
      </c>
    </row>
    <row r="58" spans="1:16" x14ac:dyDescent="0.2">
      <c r="A58" s="12" t="s">
        <v>35</v>
      </c>
      <c r="B58" s="16" t="s">
        <v>103</v>
      </c>
      <c r="C58" s="16" t="s">
        <v>104</v>
      </c>
      <c r="D58" s="12" t="s">
        <v>54</v>
      </c>
      <c r="E58" s="17" t="s">
        <v>105</v>
      </c>
      <c r="F58" s="18" t="s">
        <v>47</v>
      </c>
      <c r="G58" s="19">
        <v>182.92</v>
      </c>
      <c r="H58" s="20"/>
      <c r="I58" s="20">
        <f>ROUND(ROUND(H58,2)*ROUND(G58,3),2)</f>
        <v>0</v>
      </c>
      <c r="O58">
        <f>(I58*21)/100</f>
        <v>0</v>
      </c>
      <c r="P58" t="s">
        <v>13</v>
      </c>
    </row>
    <row r="59" spans="1:16" ht="25.5" x14ac:dyDescent="0.2">
      <c r="A59" s="21" t="s">
        <v>40</v>
      </c>
      <c r="E59" s="22" t="s">
        <v>106</v>
      </c>
    </row>
    <row r="60" spans="1:16" x14ac:dyDescent="0.2">
      <c r="A60" s="23" t="s">
        <v>42</v>
      </c>
      <c r="E60" s="24" t="s">
        <v>107</v>
      </c>
    </row>
    <row r="61" spans="1:16" ht="63.75" x14ac:dyDescent="0.2">
      <c r="A61" t="s">
        <v>44</v>
      </c>
      <c r="E61" s="22" t="s">
        <v>91</v>
      </c>
    </row>
    <row r="62" spans="1:16" x14ac:dyDescent="0.2">
      <c r="A62" s="12" t="s">
        <v>35</v>
      </c>
      <c r="B62" s="16" t="s">
        <v>108</v>
      </c>
      <c r="C62" s="16" t="s">
        <v>109</v>
      </c>
      <c r="D62" s="12" t="s">
        <v>54</v>
      </c>
      <c r="E62" s="17" t="s">
        <v>110</v>
      </c>
      <c r="F62" s="18" t="s">
        <v>100</v>
      </c>
      <c r="G62" s="19">
        <v>1310</v>
      </c>
      <c r="H62" s="20"/>
      <c r="I62" s="20">
        <f>ROUND(ROUND(H62,2)*ROUND(G62,3),2)</f>
        <v>0</v>
      </c>
      <c r="O62">
        <f>(I62*21)/100</f>
        <v>0</v>
      </c>
      <c r="P62" t="s">
        <v>13</v>
      </c>
    </row>
    <row r="63" spans="1:16" ht="25.5" x14ac:dyDescent="0.2">
      <c r="A63" s="21" t="s">
        <v>40</v>
      </c>
      <c r="E63" s="22" t="s">
        <v>111</v>
      </c>
    </row>
    <row r="64" spans="1:16" ht="51" x14ac:dyDescent="0.2">
      <c r="A64" s="23" t="s">
        <v>42</v>
      </c>
      <c r="E64" s="24" t="s">
        <v>112</v>
      </c>
    </row>
    <row r="65" spans="1:18" ht="25.5" x14ac:dyDescent="0.2">
      <c r="A65" t="s">
        <v>44</v>
      </c>
      <c r="E65" s="22" t="s">
        <v>113</v>
      </c>
    </row>
    <row r="66" spans="1:18" x14ac:dyDescent="0.2">
      <c r="A66" s="12" t="s">
        <v>35</v>
      </c>
      <c r="B66" s="16" t="s">
        <v>114</v>
      </c>
      <c r="C66" s="16" t="s">
        <v>115</v>
      </c>
      <c r="D66" s="12" t="s">
        <v>54</v>
      </c>
      <c r="E66" s="17" t="s">
        <v>116</v>
      </c>
      <c r="F66" s="18" t="s">
        <v>47</v>
      </c>
      <c r="G66" s="19">
        <v>206.1</v>
      </c>
      <c r="H66" s="20"/>
      <c r="I66" s="20">
        <f>ROUND(ROUND(H66,2)*ROUND(G66,3),2)</f>
        <v>0</v>
      </c>
      <c r="O66">
        <f>(I66*21)/100</f>
        <v>0</v>
      </c>
      <c r="P66" t="s">
        <v>13</v>
      </c>
    </row>
    <row r="67" spans="1:18" x14ac:dyDescent="0.2">
      <c r="A67" s="21" t="s">
        <v>40</v>
      </c>
      <c r="E67" s="22" t="s">
        <v>117</v>
      </c>
    </row>
    <row r="68" spans="1:18" x14ac:dyDescent="0.2">
      <c r="A68" s="23" t="s">
        <v>42</v>
      </c>
      <c r="E68" s="24" t="s">
        <v>118</v>
      </c>
    </row>
    <row r="69" spans="1:18" ht="369.75" x14ac:dyDescent="0.2">
      <c r="A69" t="s">
        <v>44</v>
      </c>
      <c r="E69" s="22" t="s">
        <v>119</v>
      </c>
    </row>
    <row r="70" spans="1:18" x14ac:dyDescent="0.2">
      <c r="A70" s="12" t="s">
        <v>35</v>
      </c>
      <c r="B70" s="16" t="s">
        <v>120</v>
      </c>
      <c r="C70" s="16" t="s">
        <v>121</v>
      </c>
      <c r="D70" s="12" t="s">
        <v>54</v>
      </c>
      <c r="E70" s="17" t="s">
        <v>122</v>
      </c>
      <c r="F70" s="18" t="s">
        <v>78</v>
      </c>
      <c r="G70" s="19">
        <v>47</v>
      </c>
      <c r="H70" s="20"/>
      <c r="I70" s="20">
        <f>ROUND(ROUND(H70,2)*ROUND(G70,3),2)</f>
        <v>0</v>
      </c>
      <c r="O70">
        <f>(I70*21)/100</f>
        <v>0</v>
      </c>
      <c r="P70" t="s">
        <v>13</v>
      </c>
    </row>
    <row r="71" spans="1:18" x14ac:dyDescent="0.2">
      <c r="A71" s="21" t="s">
        <v>40</v>
      </c>
      <c r="E71" s="22" t="s">
        <v>123</v>
      </c>
    </row>
    <row r="72" spans="1:18" x14ac:dyDescent="0.2">
      <c r="A72" s="23" t="s">
        <v>42</v>
      </c>
      <c r="E72" s="24" t="s">
        <v>124</v>
      </c>
    </row>
    <row r="73" spans="1:18" ht="63.75" x14ac:dyDescent="0.2">
      <c r="A73" t="s">
        <v>44</v>
      </c>
      <c r="E73" s="22" t="s">
        <v>125</v>
      </c>
    </row>
    <row r="74" spans="1:18" x14ac:dyDescent="0.2">
      <c r="A74" s="12" t="s">
        <v>35</v>
      </c>
      <c r="B74" s="16" t="s">
        <v>126</v>
      </c>
      <c r="C74" s="16" t="s">
        <v>127</v>
      </c>
      <c r="D74" s="12" t="s">
        <v>54</v>
      </c>
      <c r="E74" s="17" t="s">
        <v>128</v>
      </c>
      <c r="F74" s="18" t="s">
        <v>100</v>
      </c>
      <c r="G74" s="19">
        <v>76.5</v>
      </c>
      <c r="H74" s="20"/>
      <c r="I74" s="20">
        <f>ROUND(ROUND(H74,2)*ROUND(G74,3),2)</f>
        <v>0</v>
      </c>
      <c r="O74">
        <f>(I74*21)/100</f>
        <v>0</v>
      </c>
      <c r="P74" t="s">
        <v>13</v>
      </c>
    </row>
    <row r="75" spans="1:18" ht="25.5" x14ac:dyDescent="0.2">
      <c r="A75" s="21" t="s">
        <v>40</v>
      </c>
      <c r="E75" s="22" t="s">
        <v>129</v>
      </c>
    </row>
    <row r="76" spans="1:18" x14ac:dyDescent="0.2">
      <c r="A76" s="23" t="s">
        <v>42</v>
      </c>
      <c r="E76" s="24" t="s">
        <v>130</v>
      </c>
    </row>
    <row r="77" spans="1:18" ht="63.75" x14ac:dyDescent="0.2">
      <c r="A77" t="s">
        <v>44</v>
      </c>
      <c r="E77" s="22" t="s">
        <v>125</v>
      </c>
    </row>
    <row r="78" spans="1:18" ht="12.75" customHeight="1" x14ac:dyDescent="0.2">
      <c r="A78" s="5" t="s">
        <v>33</v>
      </c>
      <c r="B78" s="5"/>
      <c r="C78" s="25" t="s">
        <v>23</v>
      </c>
      <c r="D78" s="5"/>
      <c r="E78" s="14" t="s">
        <v>131</v>
      </c>
      <c r="F78" s="5"/>
      <c r="G78" s="5"/>
      <c r="H78" s="5"/>
      <c r="I78" s="26">
        <f>0+Q78</f>
        <v>0</v>
      </c>
      <c r="O78">
        <f>0+R78</f>
        <v>0</v>
      </c>
      <c r="Q78">
        <f>0+I79+I83</f>
        <v>0</v>
      </c>
      <c r="R78">
        <f>0+O79+O83</f>
        <v>0</v>
      </c>
    </row>
    <row r="79" spans="1:18" x14ac:dyDescent="0.2">
      <c r="A79" s="12" t="s">
        <v>35</v>
      </c>
      <c r="B79" s="16" t="s">
        <v>132</v>
      </c>
      <c r="C79" s="16" t="s">
        <v>133</v>
      </c>
      <c r="D79" s="12" t="s">
        <v>54</v>
      </c>
      <c r="E79" s="17" t="s">
        <v>134</v>
      </c>
      <c r="F79" s="18" t="s">
        <v>47</v>
      </c>
      <c r="G79" s="19">
        <v>206.1</v>
      </c>
      <c r="H79" s="20"/>
      <c r="I79" s="20">
        <f>ROUND(ROUND(H79,2)*ROUND(G79,3),2)</f>
        <v>0</v>
      </c>
      <c r="O79">
        <f>(I79*21)/100</f>
        <v>0</v>
      </c>
      <c r="P79" t="s">
        <v>13</v>
      </c>
    </row>
    <row r="80" spans="1:18" x14ac:dyDescent="0.2">
      <c r="A80" s="21" t="s">
        <v>40</v>
      </c>
      <c r="E80" s="22" t="s">
        <v>135</v>
      </c>
    </row>
    <row r="81" spans="1:18" x14ac:dyDescent="0.2">
      <c r="A81" s="23" t="s">
        <v>42</v>
      </c>
      <c r="E81" s="24" t="s">
        <v>118</v>
      </c>
    </row>
    <row r="82" spans="1:18" ht="369.75" x14ac:dyDescent="0.2">
      <c r="A82" t="s">
        <v>44</v>
      </c>
      <c r="E82" s="22" t="s">
        <v>136</v>
      </c>
    </row>
    <row r="83" spans="1:18" x14ac:dyDescent="0.2">
      <c r="A83" s="12" t="s">
        <v>35</v>
      </c>
      <c r="B83" s="16" t="s">
        <v>137</v>
      </c>
      <c r="C83" s="16" t="s">
        <v>138</v>
      </c>
      <c r="D83" s="12" t="s">
        <v>54</v>
      </c>
      <c r="E83" s="17" t="s">
        <v>139</v>
      </c>
      <c r="F83" s="18" t="s">
        <v>47</v>
      </c>
      <c r="G83" s="19">
        <v>274.8</v>
      </c>
      <c r="H83" s="20"/>
      <c r="I83" s="20">
        <f>ROUND(ROUND(H83,2)*ROUND(G83,3),2)</f>
        <v>0</v>
      </c>
      <c r="O83">
        <f>(I83*21)/100</f>
        <v>0</v>
      </c>
      <c r="P83" t="s">
        <v>13</v>
      </c>
    </row>
    <row r="84" spans="1:18" x14ac:dyDescent="0.2">
      <c r="A84" s="21" t="s">
        <v>40</v>
      </c>
      <c r="E84" s="22" t="s">
        <v>140</v>
      </c>
    </row>
    <row r="85" spans="1:18" x14ac:dyDescent="0.2">
      <c r="A85" s="23" t="s">
        <v>42</v>
      </c>
      <c r="E85" s="24" t="s">
        <v>141</v>
      </c>
    </row>
    <row r="86" spans="1:18" ht="102" x14ac:dyDescent="0.2">
      <c r="A86" t="s">
        <v>44</v>
      </c>
      <c r="E86" s="22" t="s">
        <v>142</v>
      </c>
    </row>
    <row r="87" spans="1:18" ht="12.75" customHeight="1" x14ac:dyDescent="0.2">
      <c r="A87" s="5" t="s">
        <v>33</v>
      </c>
      <c r="B87" s="5"/>
      <c r="C87" s="25" t="s">
        <v>25</v>
      </c>
      <c r="D87" s="5"/>
      <c r="E87" s="14" t="s">
        <v>143</v>
      </c>
      <c r="F87" s="5"/>
      <c r="G87" s="5"/>
      <c r="H87" s="5"/>
      <c r="I87" s="26">
        <f>0+Q87</f>
        <v>0</v>
      </c>
      <c r="O87">
        <f>0+R87</f>
        <v>0</v>
      </c>
      <c r="Q87">
        <f>0+I88+I92+I96+I100+I104+I108+I112+I116</f>
        <v>0</v>
      </c>
      <c r="R87">
        <f>0+O88+O92+O96+O100+O104+O108+O112+O116</f>
        <v>0</v>
      </c>
    </row>
    <row r="88" spans="1:18" x14ac:dyDescent="0.2">
      <c r="A88" s="12" t="s">
        <v>35</v>
      </c>
      <c r="B88" s="16" t="s">
        <v>144</v>
      </c>
      <c r="C88" s="16" t="s">
        <v>145</v>
      </c>
      <c r="D88" s="12" t="s">
        <v>54</v>
      </c>
      <c r="E88" s="17" t="s">
        <v>146</v>
      </c>
      <c r="F88" s="18" t="s">
        <v>78</v>
      </c>
      <c r="G88" s="19">
        <v>290</v>
      </c>
      <c r="H88" s="20"/>
      <c r="I88" s="20">
        <f>ROUND(ROUND(H88,2)*ROUND(G88,3),2)</f>
        <v>0</v>
      </c>
      <c r="O88">
        <f>(I88*21)/100</f>
        <v>0</v>
      </c>
      <c r="P88" t="s">
        <v>13</v>
      </c>
    </row>
    <row r="89" spans="1:18" x14ac:dyDescent="0.2">
      <c r="A89" s="21" t="s">
        <v>40</v>
      </c>
      <c r="E89" s="22" t="s">
        <v>147</v>
      </c>
    </row>
    <row r="90" spans="1:18" x14ac:dyDescent="0.2">
      <c r="A90" s="23" t="s">
        <v>42</v>
      </c>
      <c r="E90" s="24" t="s">
        <v>148</v>
      </c>
    </row>
    <row r="91" spans="1:18" ht="127.5" x14ac:dyDescent="0.2">
      <c r="A91" t="s">
        <v>44</v>
      </c>
      <c r="E91" s="22" t="s">
        <v>149</v>
      </c>
    </row>
    <row r="92" spans="1:18" x14ac:dyDescent="0.2">
      <c r="A92" s="12" t="s">
        <v>35</v>
      </c>
      <c r="B92" s="16" t="s">
        <v>150</v>
      </c>
      <c r="C92" s="16" t="s">
        <v>151</v>
      </c>
      <c r="D92" s="12" t="s">
        <v>54</v>
      </c>
      <c r="E92" s="17" t="s">
        <v>152</v>
      </c>
      <c r="F92" s="18" t="s">
        <v>78</v>
      </c>
      <c r="G92" s="19">
        <v>580</v>
      </c>
      <c r="H92" s="20"/>
      <c r="I92" s="20">
        <f>ROUND(ROUND(H92,2)*ROUND(G92,3),2)</f>
        <v>0</v>
      </c>
      <c r="O92">
        <f>(I92*21)/100</f>
        <v>0</v>
      </c>
      <c r="P92" t="s">
        <v>13</v>
      </c>
    </row>
    <row r="93" spans="1:18" x14ac:dyDescent="0.2">
      <c r="A93" s="21" t="s">
        <v>40</v>
      </c>
      <c r="E93" s="22" t="s">
        <v>153</v>
      </c>
    </row>
    <row r="94" spans="1:18" x14ac:dyDescent="0.2">
      <c r="A94" s="23" t="s">
        <v>42</v>
      </c>
      <c r="E94" s="24" t="s">
        <v>154</v>
      </c>
    </row>
    <row r="95" spans="1:18" ht="51" x14ac:dyDescent="0.2">
      <c r="A95" t="s">
        <v>44</v>
      </c>
      <c r="E95" s="22" t="s">
        <v>155</v>
      </c>
    </row>
    <row r="96" spans="1:18" x14ac:dyDescent="0.2">
      <c r="A96" s="12" t="s">
        <v>35</v>
      </c>
      <c r="B96" s="16" t="s">
        <v>156</v>
      </c>
      <c r="C96" s="16" t="s">
        <v>157</v>
      </c>
      <c r="D96" s="12" t="s">
        <v>54</v>
      </c>
      <c r="E96" s="17" t="s">
        <v>158</v>
      </c>
      <c r="F96" s="18" t="s">
        <v>78</v>
      </c>
      <c r="G96" s="19">
        <v>113</v>
      </c>
      <c r="H96" s="20"/>
      <c r="I96" s="20">
        <f>ROUND(ROUND(H96,2)*ROUND(G96,3),2)</f>
        <v>0</v>
      </c>
      <c r="O96">
        <f>(I96*21)/100</f>
        <v>0</v>
      </c>
      <c r="P96" t="s">
        <v>13</v>
      </c>
    </row>
    <row r="97" spans="1:16" x14ac:dyDescent="0.2">
      <c r="A97" s="21" t="s">
        <v>40</v>
      </c>
      <c r="E97" s="22" t="s">
        <v>54</v>
      </c>
    </row>
    <row r="98" spans="1:16" x14ac:dyDescent="0.2">
      <c r="A98" s="23" t="s">
        <v>42</v>
      </c>
      <c r="E98" s="24" t="s">
        <v>159</v>
      </c>
    </row>
    <row r="99" spans="1:16" ht="102" x14ac:dyDescent="0.2">
      <c r="A99" t="s">
        <v>44</v>
      </c>
      <c r="E99" s="22" t="s">
        <v>160</v>
      </c>
    </row>
    <row r="100" spans="1:16" x14ac:dyDescent="0.2">
      <c r="A100" s="12" t="s">
        <v>35</v>
      </c>
      <c r="B100" s="16" t="s">
        <v>161</v>
      </c>
      <c r="C100" s="16" t="s">
        <v>162</v>
      </c>
      <c r="D100" s="12" t="s">
        <v>54</v>
      </c>
      <c r="E100" s="17" t="s">
        <v>163</v>
      </c>
      <c r="F100" s="18" t="s">
        <v>78</v>
      </c>
      <c r="G100" s="19">
        <v>290</v>
      </c>
      <c r="H100" s="20"/>
      <c r="I100" s="20">
        <f>ROUND(ROUND(H100,2)*ROUND(G100,3),2)</f>
        <v>0</v>
      </c>
      <c r="O100">
        <f>(I100*21)/100</f>
        <v>0</v>
      </c>
      <c r="P100" t="s">
        <v>13</v>
      </c>
    </row>
    <row r="101" spans="1:16" x14ac:dyDescent="0.2">
      <c r="A101" s="21" t="s">
        <v>40</v>
      </c>
      <c r="E101" s="22" t="s">
        <v>164</v>
      </c>
    </row>
    <row r="102" spans="1:16" x14ac:dyDescent="0.2">
      <c r="A102" s="23" t="s">
        <v>42</v>
      </c>
      <c r="E102" s="24" t="s">
        <v>165</v>
      </c>
    </row>
    <row r="103" spans="1:16" ht="51" x14ac:dyDescent="0.2">
      <c r="A103" t="s">
        <v>44</v>
      </c>
      <c r="E103" s="22" t="s">
        <v>166</v>
      </c>
    </row>
    <row r="104" spans="1:16" x14ac:dyDescent="0.2">
      <c r="A104" s="12" t="s">
        <v>35</v>
      </c>
      <c r="B104" s="16" t="s">
        <v>167</v>
      </c>
      <c r="C104" s="16" t="s">
        <v>168</v>
      </c>
      <c r="D104" s="12" t="s">
        <v>54</v>
      </c>
      <c r="E104" s="17" t="s">
        <v>169</v>
      </c>
      <c r="F104" s="18" t="s">
        <v>78</v>
      </c>
      <c r="G104" s="19">
        <v>4573</v>
      </c>
      <c r="H104" s="20"/>
      <c r="I104" s="20">
        <f>ROUND(ROUND(H104,2)*ROUND(G104,3),2)</f>
        <v>0</v>
      </c>
      <c r="O104">
        <f>(I104*21)/100</f>
        <v>0</v>
      </c>
      <c r="P104" t="s">
        <v>13</v>
      </c>
    </row>
    <row r="105" spans="1:16" x14ac:dyDescent="0.2">
      <c r="A105" s="21" t="s">
        <v>40</v>
      </c>
      <c r="E105" s="22" t="s">
        <v>170</v>
      </c>
    </row>
    <row r="106" spans="1:16" x14ac:dyDescent="0.2">
      <c r="A106" s="23" t="s">
        <v>42</v>
      </c>
      <c r="E106" s="24" t="s">
        <v>171</v>
      </c>
    </row>
    <row r="107" spans="1:16" ht="51" x14ac:dyDescent="0.2">
      <c r="A107" t="s">
        <v>44</v>
      </c>
      <c r="E107" s="22" t="s">
        <v>172</v>
      </c>
    </row>
    <row r="108" spans="1:16" x14ac:dyDescent="0.2">
      <c r="A108" s="12" t="s">
        <v>35</v>
      </c>
      <c r="B108" s="16" t="s">
        <v>173</v>
      </c>
      <c r="C108" s="16" t="s">
        <v>174</v>
      </c>
      <c r="D108" s="12" t="s">
        <v>54</v>
      </c>
      <c r="E108" s="17" t="s">
        <v>175</v>
      </c>
      <c r="F108" s="18" t="s">
        <v>78</v>
      </c>
      <c r="G108" s="19">
        <v>4573</v>
      </c>
      <c r="H108" s="20"/>
      <c r="I108" s="20">
        <f>ROUND(ROUND(H108,2)*ROUND(G108,3),2)</f>
        <v>0</v>
      </c>
      <c r="O108">
        <f>(I108*21)/100</f>
        <v>0</v>
      </c>
      <c r="P108" t="s">
        <v>13</v>
      </c>
    </row>
    <row r="109" spans="1:16" x14ac:dyDescent="0.2">
      <c r="A109" s="21" t="s">
        <v>40</v>
      </c>
      <c r="E109" s="22" t="s">
        <v>176</v>
      </c>
    </row>
    <row r="110" spans="1:16" x14ac:dyDescent="0.2">
      <c r="A110" s="23" t="s">
        <v>42</v>
      </c>
      <c r="E110" s="24" t="s">
        <v>171</v>
      </c>
    </row>
    <row r="111" spans="1:16" ht="140.25" x14ac:dyDescent="0.2">
      <c r="A111" t="s">
        <v>44</v>
      </c>
      <c r="E111" s="22" t="s">
        <v>177</v>
      </c>
    </row>
    <row r="112" spans="1:16" x14ac:dyDescent="0.2">
      <c r="A112" s="12" t="s">
        <v>35</v>
      </c>
      <c r="B112" s="16" t="s">
        <v>178</v>
      </c>
      <c r="C112" s="16" t="s">
        <v>179</v>
      </c>
      <c r="D112" s="12" t="s">
        <v>54</v>
      </c>
      <c r="E112" s="17" t="s">
        <v>180</v>
      </c>
      <c r="F112" s="18" t="s">
        <v>78</v>
      </c>
      <c r="G112" s="19">
        <v>290</v>
      </c>
      <c r="H112" s="20"/>
      <c r="I112" s="20">
        <f>ROUND(ROUND(H112,2)*ROUND(G112,3),2)</f>
        <v>0</v>
      </c>
      <c r="O112">
        <f>(I112*21)/100</f>
        <v>0</v>
      </c>
      <c r="P112" t="s">
        <v>13</v>
      </c>
    </row>
    <row r="113" spans="1:18" x14ac:dyDescent="0.2">
      <c r="A113" s="21" t="s">
        <v>40</v>
      </c>
      <c r="E113" s="22" t="s">
        <v>54</v>
      </c>
    </row>
    <row r="114" spans="1:18" x14ac:dyDescent="0.2">
      <c r="A114" s="23" t="s">
        <v>42</v>
      </c>
      <c r="E114" s="24" t="s">
        <v>165</v>
      </c>
    </row>
    <row r="115" spans="1:18" ht="140.25" x14ac:dyDescent="0.2">
      <c r="A115" t="s">
        <v>44</v>
      </c>
      <c r="E115" s="22" t="s">
        <v>177</v>
      </c>
    </row>
    <row r="116" spans="1:18" x14ac:dyDescent="0.2">
      <c r="A116" s="12" t="s">
        <v>35</v>
      </c>
      <c r="B116" s="16" t="s">
        <v>181</v>
      </c>
      <c r="C116" s="16" t="s">
        <v>182</v>
      </c>
      <c r="D116" s="12" t="s">
        <v>54</v>
      </c>
      <c r="E116" s="17" t="s">
        <v>183</v>
      </c>
      <c r="F116" s="18" t="s">
        <v>100</v>
      </c>
      <c r="G116" s="19">
        <v>762</v>
      </c>
      <c r="H116" s="20"/>
      <c r="I116" s="20">
        <f>ROUND(ROUND(H116,2)*ROUND(G116,3),2)</f>
        <v>0</v>
      </c>
      <c r="O116">
        <f>(I116*21)/100</f>
        <v>0</v>
      </c>
      <c r="P116" t="s">
        <v>13</v>
      </c>
    </row>
    <row r="117" spans="1:18" ht="25.5" x14ac:dyDescent="0.2">
      <c r="A117" s="21" t="s">
        <v>40</v>
      </c>
      <c r="E117" s="22" t="s">
        <v>184</v>
      </c>
    </row>
    <row r="118" spans="1:18" x14ac:dyDescent="0.2">
      <c r="A118" s="23" t="s">
        <v>42</v>
      </c>
      <c r="E118" s="24" t="s">
        <v>185</v>
      </c>
    </row>
    <row r="119" spans="1:18" ht="51" x14ac:dyDescent="0.2">
      <c r="A119" t="s">
        <v>44</v>
      </c>
      <c r="E119" s="22" t="s">
        <v>186</v>
      </c>
    </row>
    <row r="120" spans="1:18" ht="12.75" customHeight="1" x14ac:dyDescent="0.2">
      <c r="A120" s="5" t="s">
        <v>33</v>
      </c>
      <c r="B120" s="5"/>
      <c r="C120" s="25" t="s">
        <v>75</v>
      </c>
      <c r="D120" s="5"/>
      <c r="E120" s="14" t="s">
        <v>187</v>
      </c>
      <c r="F120" s="5"/>
      <c r="G120" s="5"/>
      <c r="H120" s="5"/>
      <c r="I120" s="26">
        <f>0+Q120</f>
        <v>0</v>
      </c>
      <c r="O120">
        <f>0+R120</f>
        <v>0</v>
      </c>
      <c r="Q120">
        <f>0+I121</f>
        <v>0</v>
      </c>
      <c r="R120">
        <f>0+O121</f>
        <v>0</v>
      </c>
    </row>
    <row r="121" spans="1:18" x14ac:dyDescent="0.2">
      <c r="A121" s="12" t="s">
        <v>35</v>
      </c>
      <c r="B121" s="16" t="s">
        <v>188</v>
      </c>
      <c r="C121" s="16" t="s">
        <v>189</v>
      </c>
      <c r="D121" s="12" t="s">
        <v>54</v>
      </c>
      <c r="E121" s="17" t="s">
        <v>190</v>
      </c>
      <c r="F121" s="18" t="s">
        <v>61</v>
      </c>
      <c r="G121" s="19">
        <v>8</v>
      </c>
      <c r="H121" s="20"/>
      <c r="I121" s="20">
        <f>ROUND(ROUND(H121,2)*ROUND(G121,3),2)</f>
        <v>0</v>
      </c>
      <c r="O121">
        <f>(I121*21)/100</f>
        <v>0</v>
      </c>
      <c r="P121" t="s">
        <v>13</v>
      </c>
    </row>
    <row r="122" spans="1:18" x14ac:dyDescent="0.2">
      <c r="A122" s="21" t="s">
        <v>40</v>
      </c>
      <c r="E122" s="22" t="s">
        <v>191</v>
      </c>
    </row>
    <row r="123" spans="1:18" x14ac:dyDescent="0.2">
      <c r="A123" s="23" t="s">
        <v>42</v>
      </c>
      <c r="E123" s="24" t="s">
        <v>192</v>
      </c>
    </row>
    <row r="124" spans="1:18" ht="38.25" x14ac:dyDescent="0.2">
      <c r="A124" t="s">
        <v>44</v>
      </c>
      <c r="E124" s="22" t="s">
        <v>193</v>
      </c>
    </row>
    <row r="125" spans="1:18" ht="12.75" customHeight="1" x14ac:dyDescent="0.2">
      <c r="A125" s="5" t="s">
        <v>33</v>
      </c>
      <c r="B125" s="5"/>
      <c r="C125" s="25" t="s">
        <v>30</v>
      </c>
      <c r="D125" s="5"/>
      <c r="E125" s="14" t="s">
        <v>194</v>
      </c>
      <c r="F125" s="5"/>
      <c r="G125" s="5"/>
      <c r="H125" s="5"/>
      <c r="I125" s="26">
        <f>0+Q125</f>
        <v>0</v>
      </c>
      <c r="O125">
        <f>0+R125</f>
        <v>0</v>
      </c>
      <c r="Q125">
        <f>0+I126+I130+I134+I138+I142</f>
        <v>0</v>
      </c>
      <c r="R125">
        <f>0+O126+O130+O134+O138+O142</f>
        <v>0</v>
      </c>
    </row>
    <row r="126" spans="1:18" x14ac:dyDescent="0.2">
      <c r="A126" s="12" t="s">
        <v>35</v>
      </c>
      <c r="B126" s="16" t="s">
        <v>195</v>
      </c>
      <c r="C126" s="16" t="s">
        <v>196</v>
      </c>
      <c r="D126" s="12" t="s">
        <v>54</v>
      </c>
      <c r="E126" s="17" t="s">
        <v>197</v>
      </c>
      <c r="F126" s="18" t="s">
        <v>100</v>
      </c>
      <c r="G126" s="19">
        <v>580</v>
      </c>
      <c r="H126" s="20"/>
      <c r="I126" s="20">
        <f>ROUND(ROUND(H126,2)*ROUND(G126,3),2)</f>
        <v>0</v>
      </c>
      <c r="O126">
        <f>(I126*21)/100</f>
        <v>0</v>
      </c>
      <c r="P126" t="s">
        <v>13</v>
      </c>
    </row>
    <row r="127" spans="1:18" x14ac:dyDescent="0.2">
      <c r="A127" s="21" t="s">
        <v>40</v>
      </c>
      <c r="E127" s="22" t="s">
        <v>198</v>
      </c>
    </row>
    <row r="128" spans="1:18" x14ac:dyDescent="0.2">
      <c r="A128" s="23" t="s">
        <v>42</v>
      </c>
      <c r="E128" s="24" t="s">
        <v>199</v>
      </c>
    </row>
    <row r="129" spans="1:16" ht="51" x14ac:dyDescent="0.2">
      <c r="A129" t="s">
        <v>44</v>
      </c>
      <c r="E129" s="22" t="s">
        <v>200</v>
      </c>
    </row>
    <row r="130" spans="1:16" x14ac:dyDescent="0.2">
      <c r="A130" s="12" t="s">
        <v>35</v>
      </c>
      <c r="B130" s="16" t="s">
        <v>201</v>
      </c>
      <c r="C130" s="16" t="s">
        <v>202</v>
      </c>
      <c r="D130" s="12" t="s">
        <v>54</v>
      </c>
      <c r="E130" s="17" t="s">
        <v>203</v>
      </c>
      <c r="F130" s="18" t="s">
        <v>100</v>
      </c>
      <c r="G130" s="19">
        <v>18.507999999999999</v>
      </c>
      <c r="H130" s="20"/>
      <c r="I130" s="20">
        <f>ROUND(ROUND(H130,2)*ROUND(G130,3),2)</f>
        <v>0</v>
      </c>
      <c r="O130">
        <f>(I130*21)/100</f>
        <v>0</v>
      </c>
      <c r="P130" t="s">
        <v>13</v>
      </c>
    </row>
    <row r="131" spans="1:16" x14ac:dyDescent="0.2">
      <c r="A131" s="21" t="s">
        <v>40</v>
      </c>
      <c r="E131" s="22" t="s">
        <v>204</v>
      </c>
    </row>
    <row r="132" spans="1:16" x14ac:dyDescent="0.2">
      <c r="A132" s="23" t="s">
        <v>42</v>
      </c>
      <c r="E132" s="24" t="s">
        <v>205</v>
      </c>
    </row>
    <row r="133" spans="1:16" ht="25.5" x14ac:dyDescent="0.2">
      <c r="A133" t="s">
        <v>44</v>
      </c>
      <c r="E133" s="22" t="s">
        <v>206</v>
      </c>
    </row>
    <row r="134" spans="1:16" x14ac:dyDescent="0.2">
      <c r="A134" s="12" t="s">
        <v>35</v>
      </c>
      <c r="B134" s="16" t="s">
        <v>207</v>
      </c>
      <c r="C134" s="16" t="s">
        <v>208</v>
      </c>
      <c r="D134" s="12" t="s">
        <v>54</v>
      </c>
      <c r="E134" s="17" t="s">
        <v>209</v>
      </c>
      <c r="F134" s="18" t="s">
        <v>100</v>
      </c>
      <c r="G134" s="19">
        <v>580</v>
      </c>
      <c r="H134" s="20"/>
      <c r="I134" s="20">
        <f>ROUND(ROUND(H134,2)*ROUND(G134,3),2)</f>
        <v>0</v>
      </c>
      <c r="O134">
        <f>(I134*21)/100</f>
        <v>0</v>
      </c>
      <c r="P134" t="s">
        <v>13</v>
      </c>
    </row>
    <row r="135" spans="1:16" x14ac:dyDescent="0.2">
      <c r="A135" s="21" t="s">
        <v>40</v>
      </c>
      <c r="E135" s="22" t="s">
        <v>210</v>
      </c>
    </row>
    <row r="136" spans="1:16" x14ac:dyDescent="0.2">
      <c r="A136" s="23" t="s">
        <v>42</v>
      </c>
      <c r="E136" s="24" t="s">
        <v>199</v>
      </c>
    </row>
    <row r="137" spans="1:16" ht="25.5" x14ac:dyDescent="0.2">
      <c r="A137" t="s">
        <v>44</v>
      </c>
      <c r="E137" s="22" t="s">
        <v>206</v>
      </c>
    </row>
    <row r="138" spans="1:16" x14ac:dyDescent="0.2">
      <c r="A138" s="12" t="s">
        <v>35</v>
      </c>
      <c r="B138" s="16" t="s">
        <v>211</v>
      </c>
      <c r="C138" s="16" t="s">
        <v>212</v>
      </c>
      <c r="D138" s="12" t="s">
        <v>54</v>
      </c>
      <c r="E138" s="17" t="s">
        <v>213</v>
      </c>
      <c r="F138" s="18" t="s">
        <v>100</v>
      </c>
      <c r="G138" s="19">
        <v>1310</v>
      </c>
      <c r="H138" s="20"/>
      <c r="I138" s="20">
        <f>ROUND(ROUND(H138,2)*ROUND(G138,3),2)</f>
        <v>0</v>
      </c>
      <c r="O138">
        <f>(I138*21)/100</f>
        <v>0</v>
      </c>
      <c r="P138" t="s">
        <v>13</v>
      </c>
    </row>
    <row r="139" spans="1:16" x14ac:dyDescent="0.2">
      <c r="A139" s="21" t="s">
        <v>40</v>
      </c>
      <c r="E139" s="22" t="s">
        <v>214</v>
      </c>
    </row>
    <row r="140" spans="1:16" ht="51" x14ac:dyDescent="0.2">
      <c r="A140" s="23" t="s">
        <v>42</v>
      </c>
      <c r="E140" s="24" t="s">
        <v>112</v>
      </c>
    </row>
    <row r="141" spans="1:16" ht="38.25" x14ac:dyDescent="0.2">
      <c r="A141" t="s">
        <v>44</v>
      </c>
      <c r="E141" s="22" t="s">
        <v>215</v>
      </c>
    </row>
    <row r="142" spans="1:16" x14ac:dyDescent="0.2">
      <c r="A142" s="12" t="s">
        <v>35</v>
      </c>
      <c r="B142" s="16" t="s">
        <v>216</v>
      </c>
      <c r="C142" s="16" t="s">
        <v>217</v>
      </c>
      <c r="D142" s="12" t="s">
        <v>54</v>
      </c>
      <c r="E142" s="17" t="s">
        <v>218</v>
      </c>
      <c r="F142" s="18" t="s">
        <v>61</v>
      </c>
      <c r="G142" s="19">
        <v>1</v>
      </c>
      <c r="H142" s="20"/>
      <c r="I142" s="20">
        <f>ROUND(ROUND(H142,2)*ROUND(G142,3),2)</f>
        <v>0</v>
      </c>
      <c r="O142">
        <f>(I142*21)/100</f>
        <v>0</v>
      </c>
      <c r="P142" t="s">
        <v>13</v>
      </c>
    </row>
    <row r="143" spans="1:16" ht="25.5" x14ac:dyDescent="0.2">
      <c r="A143" s="21" t="s">
        <v>40</v>
      </c>
      <c r="E143" s="22" t="s">
        <v>219</v>
      </c>
    </row>
    <row r="144" spans="1:16" x14ac:dyDescent="0.2">
      <c r="A144" s="23" t="s">
        <v>42</v>
      </c>
      <c r="E144" s="24" t="s">
        <v>58</v>
      </c>
    </row>
    <row r="145" spans="1:5" ht="38.25" x14ac:dyDescent="0.2">
      <c r="A145" t="s">
        <v>44</v>
      </c>
      <c r="E145" s="22" t="s">
        <v>220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Poříz Filip</dc:creator>
  <cp:keywords/>
  <dc:description/>
  <cp:lastModifiedBy>Poříz Filip</cp:lastModifiedBy>
  <dcterms:created xsi:type="dcterms:W3CDTF">2023-12-11T12:13:02Z</dcterms:created>
  <dcterms:modified xsi:type="dcterms:W3CDTF">2023-12-11T12:14:38Z</dcterms:modified>
  <cp:category/>
  <cp:contentStatus/>
</cp:coreProperties>
</file>