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01 - Oprava ulice Slezká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'SO101 - Oprava ulice Slezká'!$C$122:$K$212</definedName>
    <definedName name="_xlnm.Print_Area" localSheetId="1">'SO101 - Oprava ulice Slezká'!$C$4:$J$76,'SO101 - Oprava ulice Slezká'!$C$82:$J$104,'SO101 - Oprava ulice Slezká'!$C$110:$J$212</definedName>
    <definedName name="_xlnm.Print_Area" localSheetId="2">'Seznam figur'!$C$4:$G$17</definedName>
    <definedName name="_xlnm.Print_Titles" localSheetId="0">'Rekapitulace stavby'!$92:$92</definedName>
    <definedName name="_xlnm.Print_Titles" localSheetId="1">'SO101 - Oprava ulice Slezká'!$122:$122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<sst xmlns="http://schemas.openxmlformats.org/spreadsheetml/2006/main" count="1072" uniqueCount="275">
  <si>
    <t>Export Komplet</t>
  </si>
  <si>
    <t/>
  </si>
  <si>
    <t>2.0</t>
  </si>
  <si>
    <t>False</t>
  </si>
  <si>
    <t>{1cddf46a-6959-4a4b-b75f-f3f1199d0f45}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</si>
  <si>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</si>
  <si>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</si>
  <si>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</si>
  <si>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</si>
  <si>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</si>
  <si>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</si>
  <si>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</si>
  <si>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</si>
  <si>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</si>
  <si>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23-004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</si>
  <si>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</si>
  <si>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</si>
  <si>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Liberec - Slezká</t>
  </si>
  <si>
    <t>KSO:</t>
  </si>
  <si>
    <t>CC-CZ:</t>
  </si>
  <si>
    <t>Místo:</t>
  </si>
  <si>
    <t xml:space="preserve"> </t>
  </si>
  <si>
    <t>Datum:</t>
  </si>
  <si>
    <t>6. 1. 2023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</si>
  <si>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</si>
  <si>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</si>
  <si>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</si>
  <si>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</si>
  <si>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</si>
  <si>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</si>
  <si>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</si>
  <si>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</si>
  <si>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</si>
  <si>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</si>
  <si>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</si>
  <si>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</si>
  <si>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</si>
  <si>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</si>
  <si>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</si>
  <si>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</si>
  <si>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</si>
  <si>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</si>
  <si>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</si>
  <si>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</si>
  <si>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</si>
  <si>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</si>
  <si>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</si>
  <si>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</si>
  <si>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</si>
  <si>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</si>
  <si>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</si>
  <si>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</si>
  <si>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</si>
  <si>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</si>
  <si>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</si>
  <si>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</si>
  <si>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</si>
  <si>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</si>
  <si>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</si>
  <si>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</si>
  <si>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</si>
  <si>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</si>
  <si>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</si>
  <si>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</si>
  <si>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</si>
  <si>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</si>
  <si>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</si>
  <si>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</si>
  <si>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</si>
  <si>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</si>
  <si>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</si>
  <si>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</si>
  <si>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</si>
  <si>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</si>
  <si>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</si>
  <si>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</si>
  <si>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</si>
  <si>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</si>
  <si>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</si>
  <si>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>Oprava ulice Slezká</t>
  </si>
  <si>
    <t>STA</t>
  </si>
  <si>
    <t>1</t>
  </si>
  <si>
    <t>{7090027f-bb93-4cad-95e7-f7cc37d469a7}</t>
  </si>
  <si>
    <t>2</t>
  </si>
  <si>
    <t>KRYCÍ LIST SOUPISU PRACÍ</t>
  </si>
  <si>
    <t>Objekt:</t>
  </si>
  <si>
    <t>SO101 - Oprava ulice Slezká</t>
  </si>
  <si>
    <t>REKAPITULACE ČLENĚNÍ SOUPISU PRACÍ</t>
  </si>
  <si>
    <t>Kód dílu - Popis</t>
  </si>
  <si>
    <t>Cena celkem [CZK]</t>
  </si>
  <si>
    <t>Náklady ze soupisu prací</t>
  </si>
  <si>
    <t>-1</t>
  </si>
  <si>
    <t>D3 - Rozprostření a nákup ornice, včetně založení trávníku</t>
  </si>
  <si>
    <t>D4 - Přesun hmot a suti na skládku ve vzdálenosti 15 km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</si>
  <si>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</si>
  <si>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</si>
  <si>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</si>
  <si>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</si>
  <si>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  100 - Jiné práce a dodávky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</si>
  <si>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</si>
  <si>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</si>
  <si>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</si>
  <si>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</si>
  <si>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</si>
  <si>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</si>
  <si>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</si>
  <si>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</si>
  <si>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</si>
  <si>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</si>
  <si>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</si>
  <si>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</si>
  <si>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</si>
  <si>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D3</t>
  </si>
  <si>
    <t>Rozprostření a nákup ornice, včetně založení trávníku</t>
  </si>
  <si>
    <t>ROZPOCET</t>
  </si>
  <si>
    <t>14</t>
  </si>
  <si>
    <t>K</t>
  </si>
  <si>
    <t>181351103</t>
  </si>
  <si>
    <t>Rozprostření ornice tl vrstvy do 200 mm pl přes 100 do 500 m2 v rovině nebo ve svahu do 1:5 strojně</t>
  </si>
  <si>
    <t>m2</t>
  </si>
  <si>
    <t>4</t>
  </si>
  <si>
    <t>-476473501</t>
  </si>
  <si>
    <t>PP</t>
  </si>
  <si>
    <t>VV</t>
  </si>
  <si>
    <t>plocha</t>
  </si>
  <si>
    <t>29</t>
  </si>
  <si>
    <t>M</t>
  </si>
  <si>
    <t>10364101</t>
  </si>
  <si>
    <t>zemina pro terénní úpravy - ornice</t>
  </si>
  <si>
    <t>t</t>
  </si>
  <si>
    <t>8</t>
  </si>
  <si>
    <t>-830187970</t>
  </si>
  <si>
    <t>plocha*tloušťka*objemová hmotnost zeminy</t>
  </si>
  <si>
    <t>29*0.15*2.0</t>
  </si>
  <si>
    <t>16</t>
  </si>
  <si>
    <t>181411131</t>
  </si>
  <si>
    <t>Založení parkového trávníku výsevem pl do 1000 m2 v rovině a ve svahu do 1:5</t>
  </si>
  <si>
    <t>1161582524</t>
  </si>
  <si>
    <t>17</t>
  </si>
  <si>
    <t>00572420</t>
  </si>
  <si>
    <t>osivo směs travní parková okrasná</t>
  </si>
  <si>
    <t>kg</t>
  </si>
  <si>
    <t>1282480251</t>
  </si>
  <si>
    <t>plocha*spotřeba</t>
  </si>
  <si>
    <t>29*0.032</t>
  </si>
  <si>
    <t>18</t>
  </si>
  <si>
    <t>181951111</t>
  </si>
  <si>
    <t>Úprava pláně v hornině třídy těžitelnosti I skupiny 1 až 3 bez zhutnění strojně</t>
  </si>
  <si>
    <t>252013306</t>
  </si>
  <si>
    <t>19</t>
  </si>
  <si>
    <t>184853511</t>
  </si>
  <si>
    <t>Chemické odplevelení před založením kultury nad 20 m2 postřikem na široko v rovině a svahu do 1:5 strojně</t>
  </si>
  <si>
    <t>1427899890</t>
  </si>
  <si>
    <t>D4</t>
  </si>
  <si>
    <t>Přesun hmot a suti na skládku ve vzdálenosti 15 km</t>
  </si>
  <si>
    <t>33</t>
  </si>
  <si>
    <t>979087212</t>
  </si>
  <si>
    <t>Nakládání na dopravní prostředky pro vodorovnou dopravu suti</t>
  </si>
  <si>
    <t>2023406493</t>
  </si>
  <si>
    <t>20</t>
  </si>
  <si>
    <t>997013501</t>
  </si>
  <si>
    <t>Odvoz suti a vybouraných hmot na skládku nebo meziskládku do 1 km se složením</t>
  </si>
  <si>
    <t>-849114064</t>
  </si>
  <si>
    <t>997013509</t>
  </si>
  <si>
    <t>Příplatek k odvozu suti a vybouraných hmot na skládku ZKD 1 km přes 1 km</t>
  </si>
  <si>
    <t>717261949</t>
  </si>
  <si>
    <t>celkové množství odpadu (suti)*počet dalších kilometrů</t>
  </si>
  <si>
    <t>5,896*14</t>
  </si>
  <si>
    <t>22</t>
  </si>
  <si>
    <t>997013601</t>
  </si>
  <si>
    <t>Poplatek za uložení na skládce (skládkovné) stavebního odpadu betonového kód odpadu 17 01 01</t>
  </si>
  <si>
    <t>-1044521468</t>
  </si>
  <si>
    <t>množství betonového odpadu (žlab)</t>
  </si>
  <si>
    <t>5,896</t>
  </si>
  <si>
    <t>32</t>
  </si>
  <si>
    <t>998225111</t>
  </si>
  <si>
    <t>Přesun hmot pro pozemní komunikace s krytem z kamene, monolitickým betonovým nebo živičným</t>
  </si>
  <si>
    <t>85185932</t>
  </si>
  <si>
    <t>HSV</t>
  </si>
  <si>
    <t>Práce a dodávky HSV</t>
  </si>
  <si>
    <t>Zemní práce</t>
  </si>
  <si>
    <t>122251105</t>
  </si>
  <si>
    <t>Odkopávky a prokopávky nezapažené v hornině třídy těžitelnosti I skupiny 3 objem do 1000 m3 strojně</t>
  </si>
  <si>
    <t>m3</t>
  </si>
  <si>
    <t>-1466684016</t>
  </si>
  <si>
    <t>Odkopávky a prokopávky nezapažené strojně v hornině třídy těžitelnosti I skupiny 3 přes 500 do 1 000 m3</t>
  </si>
  <si>
    <t>1508*0,39+1033*0,3</t>
  </si>
  <si>
    <t>3</t>
  </si>
  <si>
    <t>162751117</t>
  </si>
  <si>
    <t>Vodorovné přemístění přes 9 000 do 10000 m výkopku/sypaniny z horniny třídy těžitelnosti I skupiny 1 až 3</t>
  </si>
  <si>
    <t>289279310</t>
  </si>
  <si>
    <t>588,120+309,9</t>
  </si>
  <si>
    <t>Součet</t>
  </si>
  <si>
    <t>171201221</t>
  </si>
  <si>
    <t>Poplatek za uložení na skládce (skládkovné) zeminy a kamení kód odpadu 17 05 04</t>
  </si>
  <si>
    <t>1946804244</t>
  </si>
  <si>
    <t>1508*0,3*1.8+1508*0,09*2.2+1033*0,3*1,8</t>
  </si>
  <si>
    <t>5</t>
  </si>
  <si>
    <t>171251201</t>
  </si>
  <si>
    <t>Uložení sypaniny na skládky nebo meziskládky</t>
  </si>
  <si>
    <t>-1707661880</t>
  </si>
  <si>
    <t>1508*0,09+1033*0,3+1508*0,27</t>
  </si>
  <si>
    <t>Komunikace pozemní</t>
  </si>
  <si>
    <t>30</t>
  </si>
  <si>
    <t>567122114</t>
  </si>
  <si>
    <t>Podklad ze směsi stmelené cementem SC C 8/10 (KSC I) tl 150 mm</t>
  </si>
  <si>
    <t>400609957</t>
  </si>
  <si>
    <t>6</t>
  </si>
  <si>
    <t>577134211</t>
  </si>
  <si>
    <t>Asfaltový beton vrstva obrusná ACO 11 (ABS) tř. II tl 40 mm š do 3 m z nemodifikovaného asfaltu</t>
  </si>
  <si>
    <t>-114596170</t>
  </si>
  <si>
    <t>7</t>
  </si>
  <si>
    <t>573211107</t>
  </si>
  <si>
    <t>Postřik živičný spojovací z asfaltu v množství 0,30 kg/m2</t>
  </si>
  <si>
    <t>-16715957</t>
  </si>
  <si>
    <t>Postřik spojovací PS bez posypu kamenivem z asfaltu silničního, v množství 0,30 kg/m2</t>
  </si>
  <si>
    <t>565135111</t>
  </si>
  <si>
    <t>Asfaltový beton vrstva podkladní ACP 16 (obalované kamenivo OKS) tl 50 mm š do 3 m</t>
  </si>
  <si>
    <t>2110651330</t>
  </si>
  <si>
    <t>9</t>
  </si>
  <si>
    <t>573111112</t>
  </si>
  <si>
    <t>Postřik živičný infiltrační s posypem z asfaltu množství 1 kg/m2</t>
  </si>
  <si>
    <t>-1623246666</t>
  </si>
  <si>
    <t>Postřik infiltrační PI z asfaltu silničního s posypem kamenivem, v množství 1,00 kg/m2</t>
  </si>
  <si>
    <t>10</t>
  </si>
  <si>
    <t>564851111</t>
  </si>
  <si>
    <t>Podklad ze štěrkodrtě ŠD plochy přes 100 m2 tl 150 mm</t>
  </si>
  <si>
    <t>-428595601</t>
  </si>
  <si>
    <t>Podklad ze štěrkodrtě ŠD plochy přes 100 m2 tl 150 mm
frakce 0/32</t>
  </si>
  <si>
    <t>11</t>
  </si>
  <si>
    <t>564851111.1</t>
  </si>
  <si>
    <t>-1612680717</t>
  </si>
  <si>
    <t>Podklad ze štěrkodrtě ŠD plochy přes 100 m2 tl 150 mm
frakce 32/63</t>
  </si>
  <si>
    <t>Ostatní konstrukce a práce, bourání</t>
  </si>
  <si>
    <t>31</t>
  </si>
  <si>
    <t>919726231</t>
  </si>
  <si>
    <t>Geotextilie pro vyztužení, separaci a filtraci tkaná z polyesteru podélná/příčná pevnost 600/100 kN/m</t>
  </si>
  <si>
    <t>289324666</t>
  </si>
  <si>
    <t>Geotextilie tkaná pro vyztužení, separaci nebo filtraci z polyesteru, podélná/příčná pevnost v tahu 600/100 kN/m</t>
  </si>
  <si>
    <t>27</t>
  </si>
  <si>
    <t>935111111</t>
  </si>
  <si>
    <t>Osazení příkopového žlabu do štěrkopísku tl 100 mm z betonových tvárnic š 500 mm</t>
  </si>
  <si>
    <t>m</t>
  </si>
  <si>
    <t>-89511496</t>
  </si>
  <si>
    <t>Osazení betonového příkopového žlabu s vyplněním a zatřením spár cementovou maltou s ložem tl. 100 mm z kameniva těženého nebo štěrkopísku z betonových příkopových tvárnic šířky do 500 mm</t>
  </si>
  <si>
    <t>28</t>
  </si>
  <si>
    <t>59227054</t>
  </si>
  <si>
    <t>žlabovka příkopová betonová 500x500x130mm</t>
  </si>
  <si>
    <t>-1698865407</t>
  </si>
  <si>
    <t>966008212</t>
  </si>
  <si>
    <t>Bourání odvodňovacího žlabu z betonových příkopových tvárnic š přes 500 do 800 mm</t>
  </si>
  <si>
    <t>-2086437798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</si>
  <si>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</si>
  <si>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100</t>
  </si>
  <si>
    <t>Jiné práce a dodávky</t>
  </si>
  <si>
    <t>23</t>
  </si>
  <si>
    <t>Vytýčení sítí</t>
  </si>
  <si>
    <t>soub.</t>
  </si>
  <si>
    <t>511988071</t>
  </si>
  <si>
    <t>24</t>
  </si>
  <si>
    <t>DIO - před a při výstavbě včetně značek</t>
  </si>
  <si>
    <t>835388666</t>
  </si>
  <si>
    <t>25</t>
  </si>
  <si>
    <t>Zařízení staveniště</t>
  </si>
  <si>
    <t>1853131631</t>
  </si>
  <si>
    <t>26</t>
  </si>
  <si>
    <t>Zkoušky na hutnění</t>
  </si>
  <si>
    <t>ks</t>
  </si>
  <si>
    <t>752292029</t>
  </si>
  <si>
    <t>SEZNAM FIGUR</t>
  </si>
  <si>
    <t>Výměra</t>
  </si>
  <si>
    <t xml:space="preserve"> SO101</t>
  </si>
  <si>
    <t>F0001</t>
  </si>
  <si>
    <t>D1N1IIIPII - ACO11 40mm, ACL16 60mm, ACP16 50mm, spoj. postřik MZK 170, ŠD 150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</si>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</sst>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21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31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32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37</v>
      </c>
      <c r="E29" s="3"/>
      <c r="F29" s="31" t="s">
        <v>38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39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40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41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42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48</v>
      </c>
      <c r="AI60" s="40"/>
      <c r="AJ60" s="40"/>
      <c r="AK60" s="40"/>
      <c r="AL60" s="40"/>
      <c r="AM60" s="57" t="s">
        <v>49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51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48</v>
      </c>
      <c r="AI75" s="40"/>
      <c r="AJ75" s="40"/>
      <c r="AK75" s="40"/>
      <c r="AL75" s="40"/>
      <c r="AM75" s="57" t="s">
        <v>49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23-004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Liberec - Slezká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6. 1. 2023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53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31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54</v>
      </c>
      <c r="D92" s="79"/>
      <c r="E92" s="79"/>
      <c r="F92" s="79"/>
      <c r="G92" s="79"/>
      <c r="H92" s="80"/>
      <c r="I92" s="81" t="s">
        <v>55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56</v>
      </c>
      <c r="AH92" s="79"/>
      <c r="AI92" s="79"/>
      <c r="AJ92" s="79"/>
      <c r="AK92" s="79"/>
      <c r="AL92" s="79"/>
      <c r="AM92" s="79"/>
      <c r="AN92" s="81" t="s">
        <v>57</v>
      </c>
      <c r="AO92" s="79"/>
      <c r="AP92" s="83"/>
      <c r="AQ92" s="84" t="s">
        <v>58</v>
      </c>
      <c r="AR92" s="38"/>
      <c r="AS92" s="85" t="s">
        <v>59</v>
      </c>
      <c r="AT92" s="86" t="s">
        <v>60</v>
      </c>
      <c r="AU92" s="86" t="s">
        <v>61</v>
      </c>
      <c r="AV92" s="86" t="s">
        <v>62</v>
      </c>
      <c r="AW92" s="86" t="s">
        <v>63</v>
      </c>
      <c r="AX92" s="86" t="s">
        <v>64</v>
      </c>
      <c r="AY92" s="86" t="s">
        <v>65</v>
      </c>
      <c r="AZ92" s="86" t="s">
        <v>66</v>
      </c>
      <c r="BA92" s="86" t="s">
        <v>67</v>
      </c>
      <c r="BB92" s="86" t="s">
        <v>68</v>
      </c>
      <c r="BC92" s="86" t="s">
        <v>69</v>
      </c>
      <c r="BD92" s="87" t="s">
        <v>70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71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72</v>
      </c>
      <c r="BT94" s="101" t="s">
        <v>73</v>
      </c>
      <c r="BU94" s="102" t="s">
        <v>74</v>
      </c>
      <c r="BV94" s="101" t="s">
        <v>75</v>
      </c>
      <c r="BW94" s="101" t="s">
        <v>4</v>
      </c>
      <c r="BX94" s="101" t="s">
        <v>76</v>
      </c>
      <c r="CL94" s="101" t="s">
        <v>1</v>
      </c>
    </row>
    <row r="95" spans="1:91" s="7" customFormat="1" ht="16.5" customHeight="1">
      <c r="A95" s="103" t="s">
        <v>77</v>
      </c>
      <c r="B95" s="104"/>
      <c r="C95" s="105"/>
      <c r="D95" s="106" t="s">
        <v>78</v>
      </c>
      <c r="E95" s="106"/>
      <c r="F95" s="106"/>
      <c r="G95" s="106"/>
      <c r="H95" s="106"/>
      <c r="I95" s="107"/>
      <c r="J95" s="106" t="s">
        <v>79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'SO101 - Oprava ulice Slezká'!J30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80</v>
      </c>
      <c r="AR95" s="104"/>
      <c r="AS95" s="110">
        <v>0</v>
      </c>
      <c r="AT95" s="111">
        <f>ROUND(SUM(AV95:AW95),2)</f>
        <v>0</v>
      </c>
      <c r="AU95" s="112">
        <f>'SO101 - Oprava ulice Slezká'!P123</f>
        <v>0</v>
      </c>
      <c r="AV95" s="111">
        <f>'SO101 - Oprava ulice Slezká'!J33</f>
        <v>0</v>
      </c>
      <c r="AW95" s="111">
        <f>'SO101 - Oprava ulice Slezká'!J34</f>
        <v>0</v>
      </c>
      <c r="AX95" s="111">
        <f>'SO101 - Oprava ulice Slezká'!J35</f>
        <v>0</v>
      </c>
      <c r="AY95" s="111">
        <f>'SO101 - Oprava ulice Slezká'!J36</f>
        <v>0</v>
      </c>
      <c r="AZ95" s="111">
        <f>'SO101 - Oprava ulice Slezká'!F33</f>
        <v>0</v>
      </c>
      <c r="BA95" s="111">
        <f>'SO101 - Oprava ulice Slezká'!F34</f>
        <v>0</v>
      </c>
      <c r="BB95" s="111">
        <f>'SO101 - Oprava ulice Slezká'!F35</f>
        <v>0</v>
      </c>
      <c r="BC95" s="111">
        <f>'SO101 - Oprava ulice Slezká'!F36</f>
        <v>0</v>
      </c>
      <c r="BD95" s="113">
        <f>'SO101 - Oprava ulice Slezká'!F37</f>
        <v>0</v>
      </c>
      <c r="BE95" s="7"/>
      <c r="BT95" s="114" t="s">
        <v>81</v>
      </c>
      <c r="BV95" s="114" t="s">
        <v>75</v>
      </c>
      <c r="BW95" s="114" t="s">
        <v>82</v>
      </c>
      <c r="BX95" s="114" t="s">
        <v>4</v>
      </c>
      <c r="CL95" s="114" t="s">
        <v>1</v>
      </c>
      <c r="CM95" s="114" t="s">
        <v>83</v>
      </c>
    </row>
    <row r="96" spans="1:57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101 - Oprava ulice Slezká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84</v>
      </c>
      <c r="L4" s="21"/>
      <c r="M4" s="115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16" t="str">
        <f>'Rekapitulace stavby'!K6</f>
        <v>Liberec - Slezká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85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86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6. 1. 2023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7"/>
      <c r="B27" s="118"/>
      <c r="C27" s="117"/>
      <c r="D27" s="117"/>
      <c r="E27" s="35" t="s">
        <v>1</v>
      </c>
      <c r="F27" s="35"/>
      <c r="G27" s="35"/>
      <c r="H27" s="3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0" t="s">
        <v>33</v>
      </c>
      <c r="E30" s="37"/>
      <c r="F30" s="37"/>
      <c r="G30" s="37"/>
      <c r="H30" s="37"/>
      <c r="I30" s="37"/>
      <c r="J30" s="95">
        <f>ROUND(J123,2)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1" t="s">
        <v>37</v>
      </c>
      <c r="E33" s="31" t="s">
        <v>38</v>
      </c>
      <c r="F33" s="122">
        <f>ROUND((SUM(BE123:BE212)),2)</f>
        <v>0</v>
      </c>
      <c r="G33" s="37"/>
      <c r="H33" s="37"/>
      <c r="I33" s="123">
        <v>0.21</v>
      </c>
      <c r="J33" s="122">
        <f>ROUND(((SUM(BE123:BE212))*I33),2)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22">
        <f>ROUND((SUM(BF123:BF212)),2)</f>
        <v>0</v>
      </c>
      <c r="G34" s="37"/>
      <c r="H34" s="37"/>
      <c r="I34" s="123">
        <v>0.15</v>
      </c>
      <c r="J34" s="122">
        <f>ROUND(((SUM(BF123:BF212))*I34),2)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22">
        <f>ROUND((SUM(BG123:BG212)),2)</f>
        <v>0</v>
      </c>
      <c r="G35" s="37"/>
      <c r="H35" s="37"/>
      <c r="I35" s="123">
        <v>0.21</v>
      </c>
      <c r="J35" s="122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22">
        <f>ROUND((SUM(BH123:BH212)),2)</f>
        <v>0</v>
      </c>
      <c r="G36" s="37"/>
      <c r="H36" s="37"/>
      <c r="I36" s="123">
        <v>0.15</v>
      </c>
      <c r="J36" s="122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22">
        <f>ROUND((SUM(BI123:BI212)),2)</f>
        <v>0</v>
      </c>
      <c r="G37" s="37"/>
      <c r="H37" s="37"/>
      <c r="I37" s="123">
        <v>0</v>
      </c>
      <c r="J37" s="122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4"/>
      <c r="D39" s="125" t="s">
        <v>43</v>
      </c>
      <c r="E39" s="80"/>
      <c r="F39" s="80"/>
      <c r="G39" s="126" t="s">
        <v>44</v>
      </c>
      <c r="H39" s="127" t="s">
        <v>45</v>
      </c>
      <c r="I39" s="80"/>
      <c r="J39" s="128">
        <f>SUM(J30:J37)</f>
        <v>0</v>
      </c>
      <c r="K39" s="129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30" t="s">
        <v>49</v>
      </c>
      <c r="G61" s="57" t="s">
        <v>48</v>
      </c>
      <c r="H61" s="40"/>
      <c r="I61" s="40"/>
      <c r="J61" s="131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30" t="s">
        <v>49</v>
      </c>
      <c r="G76" s="57" t="s">
        <v>48</v>
      </c>
      <c r="H76" s="40"/>
      <c r="I76" s="40"/>
      <c r="J76" s="131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16" t="str">
        <f>E7</f>
        <v>Liberec - Slezká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SO101 - Oprava ulice Slezká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6. 1. 2023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2" t="s">
        <v>88</v>
      </c>
      <c r="D94" s="124"/>
      <c r="E94" s="124"/>
      <c r="F94" s="124"/>
      <c r="G94" s="124"/>
      <c r="H94" s="124"/>
      <c r="I94" s="124"/>
      <c r="J94" s="133" t="s">
        <v>89</v>
      </c>
      <c r="K94" s="124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4" t="s">
        <v>90</v>
      </c>
      <c r="D96" s="37"/>
      <c r="E96" s="37"/>
      <c r="F96" s="37"/>
      <c r="G96" s="37"/>
      <c r="H96" s="37"/>
      <c r="I96" s="37"/>
      <c r="J96" s="95">
        <f>J123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91</v>
      </c>
    </row>
    <row r="97" spans="1:31" s="9" customFormat="1" ht="24.95" customHeight="1">
      <c r="A97" s="9"/>
      <c r="B97" s="135"/>
      <c r="C97" s="9"/>
      <c r="D97" s="136" t="s">
        <v>92</v>
      </c>
      <c r="E97" s="137"/>
      <c r="F97" s="137"/>
      <c r="G97" s="137"/>
      <c r="H97" s="137"/>
      <c r="I97" s="137"/>
      <c r="J97" s="138">
        <f>J124</f>
        <v>0</v>
      </c>
      <c r="K97" s="9"/>
      <c r="L97" s="13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5"/>
      <c r="C98" s="9"/>
      <c r="D98" s="136" t="s">
        <v>93</v>
      </c>
      <c r="E98" s="137"/>
      <c r="F98" s="137"/>
      <c r="G98" s="137"/>
      <c r="H98" s="137"/>
      <c r="I98" s="137"/>
      <c r="J98" s="138">
        <f>J149</f>
        <v>0</v>
      </c>
      <c r="K98" s="9"/>
      <c r="L98" s="13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35"/>
      <c r="C99" s="9"/>
      <c r="D99" s="136" t="s">
        <v>94</v>
      </c>
      <c r="E99" s="137"/>
      <c r="F99" s="137"/>
      <c r="G99" s="137"/>
      <c r="H99" s="137"/>
      <c r="I99" s="137"/>
      <c r="J99" s="138">
        <f>J164</f>
        <v>0</v>
      </c>
      <c r="K99" s="9"/>
      <c r="L99" s="13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39"/>
      <c r="C100" s="10"/>
      <c r="D100" s="140" t="s">
        <v>95</v>
      </c>
      <c r="E100" s="141"/>
      <c r="F100" s="141"/>
      <c r="G100" s="141"/>
      <c r="H100" s="141"/>
      <c r="I100" s="141"/>
      <c r="J100" s="142">
        <f>J165</f>
        <v>0</v>
      </c>
      <c r="K100" s="10"/>
      <c r="L100" s="13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9"/>
      <c r="C101" s="10"/>
      <c r="D101" s="140" t="s">
        <v>96</v>
      </c>
      <c r="E101" s="141"/>
      <c r="F101" s="141"/>
      <c r="G101" s="141"/>
      <c r="H101" s="141"/>
      <c r="I101" s="141"/>
      <c r="J101" s="142">
        <f>J180</f>
        <v>0</v>
      </c>
      <c r="K101" s="10"/>
      <c r="L101" s="13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39"/>
      <c r="C102" s="10"/>
      <c r="D102" s="140" t="s">
        <v>97</v>
      </c>
      <c r="E102" s="141"/>
      <c r="F102" s="141"/>
      <c r="G102" s="141"/>
      <c r="H102" s="141"/>
      <c r="I102" s="141"/>
      <c r="J102" s="142">
        <f>J195</f>
        <v>0</v>
      </c>
      <c r="K102" s="10"/>
      <c r="L102" s="13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39"/>
      <c r="C103" s="10"/>
      <c r="D103" s="140" t="s">
        <v>98</v>
      </c>
      <c r="E103" s="141"/>
      <c r="F103" s="141"/>
      <c r="G103" s="141"/>
      <c r="H103" s="141"/>
      <c r="I103" s="141"/>
      <c r="J103" s="142">
        <f>J204</f>
        <v>0</v>
      </c>
      <c r="K103" s="10"/>
      <c r="L103" s="13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7"/>
      <c r="D104" s="37"/>
      <c r="E104" s="37"/>
      <c r="F104" s="37"/>
      <c r="G104" s="37"/>
      <c r="H104" s="37"/>
      <c r="I104" s="37"/>
      <c r="J104" s="37"/>
      <c r="K104" s="37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99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7"/>
      <c r="D113" s="37"/>
      <c r="E113" s="116" t="str">
        <f>E7</f>
        <v>Liberec - Slezká</v>
      </c>
      <c r="F113" s="31"/>
      <c r="G113" s="31"/>
      <c r="H113" s="31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85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7"/>
      <c r="D115" s="37"/>
      <c r="E115" s="66" t="str">
        <f>E9</f>
        <v>SO101 - Oprava ulice Slezká</v>
      </c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7"/>
      <c r="E117" s="37"/>
      <c r="F117" s="26" t="str">
        <f>F12</f>
        <v xml:space="preserve"> </v>
      </c>
      <c r="G117" s="37"/>
      <c r="H117" s="37"/>
      <c r="I117" s="31" t="s">
        <v>22</v>
      </c>
      <c r="J117" s="68" t="str">
        <f>IF(J12="","",J12)</f>
        <v>6. 1. 2023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7"/>
      <c r="E119" s="37"/>
      <c r="F119" s="26" t="str">
        <f>E15</f>
        <v xml:space="preserve"> </v>
      </c>
      <c r="G119" s="37"/>
      <c r="H119" s="37"/>
      <c r="I119" s="31" t="s">
        <v>29</v>
      </c>
      <c r="J119" s="35" t="str">
        <f>E21</f>
        <v xml:space="preserve"> 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27</v>
      </c>
      <c r="D120" s="37"/>
      <c r="E120" s="37"/>
      <c r="F120" s="26" t="str">
        <f>IF(E18="","",E18)</f>
        <v>Vyplň údaj</v>
      </c>
      <c r="G120" s="37"/>
      <c r="H120" s="37"/>
      <c r="I120" s="31" t="s">
        <v>31</v>
      </c>
      <c r="J120" s="35" t="str">
        <f>E24</f>
        <v xml:space="preserve"> 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43"/>
      <c r="B122" s="144"/>
      <c r="C122" s="145" t="s">
        <v>100</v>
      </c>
      <c r="D122" s="146" t="s">
        <v>58</v>
      </c>
      <c r="E122" s="146" t="s">
        <v>54</v>
      </c>
      <c r="F122" s="146" t="s">
        <v>55</v>
      </c>
      <c r="G122" s="146" t="s">
        <v>101</v>
      </c>
      <c r="H122" s="146" t="s">
        <v>102</v>
      </c>
      <c r="I122" s="146" t="s">
        <v>103</v>
      </c>
      <c r="J122" s="147" t="s">
        <v>89</v>
      </c>
      <c r="K122" s="148" t="s">
        <v>104</v>
      </c>
      <c r="L122" s="149"/>
      <c r="M122" s="85" t="s">
        <v>1</v>
      </c>
      <c r="N122" s="86" t="s">
        <v>37</v>
      </c>
      <c r="O122" s="86" t="s">
        <v>105</v>
      </c>
      <c r="P122" s="86" t="s">
        <v>106</v>
      </c>
      <c r="Q122" s="86" t="s">
        <v>107</v>
      </c>
      <c r="R122" s="86" t="s">
        <v>108</v>
      </c>
      <c r="S122" s="86" t="s">
        <v>109</v>
      </c>
      <c r="T122" s="87" t="s">
        <v>110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</row>
    <row r="123" spans="1:63" s="2" customFormat="1" ht="22.8" customHeight="1">
      <c r="A123" s="37"/>
      <c r="B123" s="38"/>
      <c r="C123" s="92" t="s">
        <v>111</v>
      </c>
      <c r="D123" s="37"/>
      <c r="E123" s="37"/>
      <c r="F123" s="37"/>
      <c r="G123" s="37"/>
      <c r="H123" s="37"/>
      <c r="I123" s="37"/>
      <c r="J123" s="150">
        <f>BK123</f>
        <v>0</v>
      </c>
      <c r="K123" s="37"/>
      <c r="L123" s="38"/>
      <c r="M123" s="88"/>
      <c r="N123" s="72"/>
      <c r="O123" s="89"/>
      <c r="P123" s="151">
        <f>P124+P149+P164</f>
        <v>0</v>
      </c>
      <c r="Q123" s="89"/>
      <c r="R123" s="151">
        <f>R124+R149+R164</f>
        <v>1812.504448</v>
      </c>
      <c r="S123" s="89"/>
      <c r="T123" s="152">
        <f>T124+T149+T164</f>
        <v>15.399999999999999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8" t="s">
        <v>72</v>
      </c>
      <c r="AU123" s="18" t="s">
        <v>91</v>
      </c>
      <c r="BK123" s="153">
        <f>BK124+BK149+BK164</f>
        <v>0</v>
      </c>
    </row>
    <row r="124" spans="1:63" s="12" customFormat="1" ht="25.9" customHeight="1">
      <c r="A124" s="12"/>
      <c r="B124" s="154"/>
      <c r="C124" s="12"/>
      <c r="D124" s="155" t="s">
        <v>72</v>
      </c>
      <c r="E124" s="156" t="s">
        <v>112</v>
      </c>
      <c r="F124" s="156" t="s">
        <v>113</v>
      </c>
      <c r="G124" s="12"/>
      <c r="H124" s="12"/>
      <c r="I124" s="157"/>
      <c r="J124" s="158">
        <f>BK124</f>
        <v>0</v>
      </c>
      <c r="K124" s="12"/>
      <c r="L124" s="154"/>
      <c r="M124" s="159"/>
      <c r="N124" s="160"/>
      <c r="O124" s="160"/>
      <c r="P124" s="161">
        <f>SUM(P125:P148)</f>
        <v>0</v>
      </c>
      <c r="Q124" s="160"/>
      <c r="R124" s="161">
        <f>SUM(R125:R148)</f>
        <v>8.700928</v>
      </c>
      <c r="S124" s="160"/>
      <c r="T124" s="162">
        <f>SUM(T125:T148)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5" t="s">
        <v>81</v>
      </c>
      <c r="AT124" s="163" t="s">
        <v>72</v>
      </c>
      <c r="AU124" s="163" t="s">
        <v>73</v>
      </c>
      <c r="AY124" s="155" t="s">
        <v>114</v>
      </c>
      <c r="BK124" s="164">
        <f>SUM(BK125:BK148)</f>
        <v>0</v>
      </c>
    </row>
    <row r="125" spans="1:65" s="2" customFormat="1" ht="33" customHeight="1">
      <c r="A125" s="37"/>
      <c r="B125" s="165"/>
      <c r="C125" s="166" t="s">
        <v>115</v>
      </c>
      <c r="D125" s="166" t="s">
        <v>116</v>
      </c>
      <c r="E125" s="167" t="s">
        <v>117</v>
      </c>
      <c r="F125" s="168" t="s">
        <v>118</v>
      </c>
      <c r="G125" s="169" t="s">
        <v>119</v>
      </c>
      <c r="H125" s="170">
        <v>29</v>
      </c>
      <c r="I125" s="171"/>
      <c r="J125" s="172">
        <f>ROUND(I125*H125,2)</f>
        <v>0</v>
      </c>
      <c r="K125" s="173"/>
      <c r="L125" s="38"/>
      <c r="M125" s="174" t="s">
        <v>1</v>
      </c>
      <c r="N125" s="175" t="s">
        <v>38</v>
      </c>
      <c r="O125" s="76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78" t="s">
        <v>120</v>
      </c>
      <c r="AT125" s="178" t="s">
        <v>116</v>
      </c>
      <c r="AU125" s="178" t="s">
        <v>81</v>
      </c>
      <c r="AY125" s="18" t="s">
        <v>114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81</v>
      </c>
      <c r="BK125" s="179">
        <f>ROUND(I125*H125,2)</f>
        <v>0</v>
      </c>
      <c r="BL125" s="18" t="s">
        <v>120</v>
      </c>
      <c r="BM125" s="178" t="s">
        <v>121</v>
      </c>
    </row>
    <row r="126" spans="1:47" s="2" customFormat="1" ht="12">
      <c r="A126" s="37"/>
      <c r="B126" s="38"/>
      <c r="C126" s="37"/>
      <c r="D126" s="180" t="s">
        <v>122</v>
      </c>
      <c r="E126" s="37"/>
      <c r="F126" s="181" t="s">
        <v>118</v>
      </c>
      <c r="G126" s="37"/>
      <c r="H126" s="37"/>
      <c r="I126" s="182"/>
      <c r="J126" s="37"/>
      <c r="K126" s="37"/>
      <c r="L126" s="38"/>
      <c r="M126" s="183"/>
      <c r="N126" s="184"/>
      <c r="O126" s="76"/>
      <c r="P126" s="76"/>
      <c r="Q126" s="76"/>
      <c r="R126" s="76"/>
      <c r="S126" s="76"/>
      <c r="T126" s="7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122</v>
      </c>
      <c r="AU126" s="18" t="s">
        <v>81</v>
      </c>
    </row>
    <row r="127" spans="1:51" s="13" customFormat="1" ht="12">
      <c r="A127" s="13"/>
      <c r="B127" s="185"/>
      <c r="C127" s="13"/>
      <c r="D127" s="180" t="s">
        <v>123</v>
      </c>
      <c r="E127" s="186" t="s">
        <v>1</v>
      </c>
      <c r="F127" s="187" t="s">
        <v>124</v>
      </c>
      <c r="G127" s="13"/>
      <c r="H127" s="186" t="s">
        <v>1</v>
      </c>
      <c r="I127" s="188"/>
      <c r="J127" s="13"/>
      <c r="K127" s="13"/>
      <c r="L127" s="185"/>
      <c r="M127" s="189"/>
      <c r="N127" s="190"/>
      <c r="O127" s="190"/>
      <c r="P127" s="190"/>
      <c r="Q127" s="190"/>
      <c r="R127" s="190"/>
      <c r="S127" s="190"/>
      <c r="T127" s="19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6" t="s">
        <v>123</v>
      </c>
      <c r="AU127" s="186" t="s">
        <v>81</v>
      </c>
      <c r="AV127" s="13" t="s">
        <v>81</v>
      </c>
      <c r="AW127" s="13" t="s">
        <v>30</v>
      </c>
      <c r="AX127" s="13" t="s">
        <v>73</v>
      </c>
      <c r="AY127" s="186" t="s">
        <v>114</v>
      </c>
    </row>
    <row r="128" spans="1:51" s="14" customFormat="1" ht="12">
      <c r="A128" s="14"/>
      <c r="B128" s="192"/>
      <c r="C128" s="14"/>
      <c r="D128" s="180" t="s">
        <v>123</v>
      </c>
      <c r="E128" s="193" t="s">
        <v>1</v>
      </c>
      <c r="F128" s="194" t="s">
        <v>125</v>
      </c>
      <c r="G128" s="14"/>
      <c r="H128" s="195">
        <v>29</v>
      </c>
      <c r="I128" s="196"/>
      <c r="J128" s="14"/>
      <c r="K128" s="14"/>
      <c r="L128" s="192"/>
      <c r="M128" s="197"/>
      <c r="N128" s="198"/>
      <c r="O128" s="198"/>
      <c r="P128" s="198"/>
      <c r="Q128" s="198"/>
      <c r="R128" s="198"/>
      <c r="S128" s="198"/>
      <c r="T128" s="19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193" t="s">
        <v>123</v>
      </c>
      <c r="AU128" s="193" t="s">
        <v>81</v>
      </c>
      <c r="AV128" s="14" t="s">
        <v>83</v>
      </c>
      <c r="AW128" s="14" t="s">
        <v>30</v>
      </c>
      <c r="AX128" s="14" t="s">
        <v>81</v>
      </c>
      <c r="AY128" s="193" t="s">
        <v>114</v>
      </c>
    </row>
    <row r="129" spans="1:65" s="2" customFormat="1" ht="16.5" customHeight="1">
      <c r="A129" s="37"/>
      <c r="B129" s="165"/>
      <c r="C129" s="200" t="s">
        <v>8</v>
      </c>
      <c r="D129" s="200" t="s">
        <v>126</v>
      </c>
      <c r="E129" s="201" t="s">
        <v>127</v>
      </c>
      <c r="F129" s="202" t="s">
        <v>128</v>
      </c>
      <c r="G129" s="203" t="s">
        <v>129</v>
      </c>
      <c r="H129" s="204">
        <v>8.7</v>
      </c>
      <c r="I129" s="205"/>
      <c r="J129" s="206">
        <f>ROUND(I129*H129,2)</f>
        <v>0</v>
      </c>
      <c r="K129" s="207"/>
      <c r="L129" s="208"/>
      <c r="M129" s="209" t="s">
        <v>1</v>
      </c>
      <c r="N129" s="210" t="s">
        <v>38</v>
      </c>
      <c r="O129" s="76"/>
      <c r="P129" s="176">
        <f>O129*H129</f>
        <v>0</v>
      </c>
      <c r="Q129" s="176">
        <v>1</v>
      </c>
      <c r="R129" s="176">
        <f>Q129*H129</f>
        <v>8.7</v>
      </c>
      <c r="S129" s="176">
        <v>0</v>
      </c>
      <c r="T129" s="17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8" t="s">
        <v>130</v>
      </c>
      <c r="AT129" s="178" t="s">
        <v>126</v>
      </c>
      <c r="AU129" s="178" t="s">
        <v>81</v>
      </c>
      <c r="AY129" s="18" t="s">
        <v>114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81</v>
      </c>
      <c r="BK129" s="179">
        <f>ROUND(I129*H129,2)</f>
        <v>0</v>
      </c>
      <c r="BL129" s="18" t="s">
        <v>120</v>
      </c>
      <c r="BM129" s="178" t="s">
        <v>131</v>
      </c>
    </row>
    <row r="130" spans="1:47" s="2" customFormat="1" ht="12">
      <c r="A130" s="37"/>
      <c r="B130" s="38"/>
      <c r="C130" s="37"/>
      <c r="D130" s="180" t="s">
        <v>122</v>
      </c>
      <c r="E130" s="37"/>
      <c r="F130" s="181" t="s">
        <v>128</v>
      </c>
      <c r="G130" s="37"/>
      <c r="H130" s="37"/>
      <c r="I130" s="182"/>
      <c r="J130" s="37"/>
      <c r="K130" s="37"/>
      <c r="L130" s="38"/>
      <c r="M130" s="183"/>
      <c r="N130" s="184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122</v>
      </c>
      <c r="AU130" s="18" t="s">
        <v>81</v>
      </c>
    </row>
    <row r="131" spans="1:51" s="13" customFormat="1" ht="12">
      <c r="A131" s="13"/>
      <c r="B131" s="185"/>
      <c r="C131" s="13"/>
      <c r="D131" s="180" t="s">
        <v>123</v>
      </c>
      <c r="E131" s="186" t="s">
        <v>1</v>
      </c>
      <c r="F131" s="187" t="s">
        <v>132</v>
      </c>
      <c r="G131" s="13"/>
      <c r="H131" s="186" t="s">
        <v>1</v>
      </c>
      <c r="I131" s="188"/>
      <c r="J131" s="13"/>
      <c r="K131" s="13"/>
      <c r="L131" s="185"/>
      <c r="M131" s="189"/>
      <c r="N131" s="190"/>
      <c r="O131" s="190"/>
      <c r="P131" s="190"/>
      <c r="Q131" s="190"/>
      <c r="R131" s="190"/>
      <c r="S131" s="190"/>
      <c r="T131" s="19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123</v>
      </c>
      <c r="AU131" s="186" t="s">
        <v>81</v>
      </c>
      <c r="AV131" s="13" t="s">
        <v>81</v>
      </c>
      <c r="AW131" s="13" t="s">
        <v>30</v>
      </c>
      <c r="AX131" s="13" t="s">
        <v>73</v>
      </c>
      <c r="AY131" s="186" t="s">
        <v>114</v>
      </c>
    </row>
    <row r="132" spans="1:51" s="14" customFormat="1" ht="12">
      <c r="A132" s="14"/>
      <c r="B132" s="192"/>
      <c r="C132" s="14"/>
      <c r="D132" s="180" t="s">
        <v>123</v>
      </c>
      <c r="E132" s="193" t="s">
        <v>1</v>
      </c>
      <c r="F132" s="194" t="s">
        <v>133</v>
      </c>
      <c r="G132" s="14"/>
      <c r="H132" s="195">
        <v>8.7</v>
      </c>
      <c r="I132" s="196"/>
      <c r="J132" s="14"/>
      <c r="K132" s="14"/>
      <c r="L132" s="192"/>
      <c r="M132" s="197"/>
      <c r="N132" s="198"/>
      <c r="O132" s="198"/>
      <c r="P132" s="198"/>
      <c r="Q132" s="198"/>
      <c r="R132" s="198"/>
      <c r="S132" s="198"/>
      <c r="T132" s="19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93" t="s">
        <v>123</v>
      </c>
      <c r="AU132" s="193" t="s">
        <v>81</v>
      </c>
      <c r="AV132" s="14" t="s">
        <v>83</v>
      </c>
      <c r="AW132" s="14" t="s">
        <v>30</v>
      </c>
      <c r="AX132" s="14" t="s">
        <v>81</v>
      </c>
      <c r="AY132" s="193" t="s">
        <v>114</v>
      </c>
    </row>
    <row r="133" spans="1:65" s="2" customFormat="1" ht="24.15" customHeight="1">
      <c r="A133" s="37"/>
      <c r="B133" s="165"/>
      <c r="C133" s="166" t="s">
        <v>134</v>
      </c>
      <c r="D133" s="166" t="s">
        <v>116</v>
      </c>
      <c r="E133" s="167" t="s">
        <v>135</v>
      </c>
      <c r="F133" s="168" t="s">
        <v>136</v>
      </c>
      <c r="G133" s="169" t="s">
        <v>119</v>
      </c>
      <c r="H133" s="170">
        <v>29</v>
      </c>
      <c r="I133" s="171"/>
      <c r="J133" s="172">
        <f>ROUND(I133*H133,2)</f>
        <v>0</v>
      </c>
      <c r="K133" s="173"/>
      <c r="L133" s="38"/>
      <c r="M133" s="174" t="s">
        <v>1</v>
      </c>
      <c r="N133" s="175" t="s">
        <v>38</v>
      </c>
      <c r="O133" s="76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8" t="s">
        <v>120</v>
      </c>
      <c r="AT133" s="178" t="s">
        <v>116</v>
      </c>
      <c r="AU133" s="178" t="s">
        <v>81</v>
      </c>
      <c r="AY133" s="18" t="s">
        <v>114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81</v>
      </c>
      <c r="BK133" s="179">
        <f>ROUND(I133*H133,2)</f>
        <v>0</v>
      </c>
      <c r="BL133" s="18" t="s">
        <v>120</v>
      </c>
      <c r="BM133" s="178" t="s">
        <v>137</v>
      </c>
    </row>
    <row r="134" spans="1:47" s="2" customFormat="1" ht="12">
      <c r="A134" s="37"/>
      <c r="B134" s="38"/>
      <c r="C134" s="37"/>
      <c r="D134" s="180" t="s">
        <v>122</v>
      </c>
      <c r="E134" s="37"/>
      <c r="F134" s="181" t="s">
        <v>136</v>
      </c>
      <c r="G134" s="37"/>
      <c r="H134" s="37"/>
      <c r="I134" s="182"/>
      <c r="J134" s="37"/>
      <c r="K134" s="37"/>
      <c r="L134" s="38"/>
      <c r="M134" s="183"/>
      <c r="N134" s="184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122</v>
      </c>
      <c r="AU134" s="18" t="s">
        <v>81</v>
      </c>
    </row>
    <row r="135" spans="1:51" s="13" customFormat="1" ht="12">
      <c r="A135" s="13"/>
      <c r="B135" s="185"/>
      <c r="C135" s="13"/>
      <c r="D135" s="180" t="s">
        <v>123</v>
      </c>
      <c r="E135" s="186" t="s">
        <v>1</v>
      </c>
      <c r="F135" s="187" t="s">
        <v>124</v>
      </c>
      <c r="G135" s="13"/>
      <c r="H135" s="186" t="s">
        <v>1</v>
      </c>
      <c r="I135" s="188"/>
      <c r="J135" s="13"/>
      <c r="K135" s="13"/>
      <c r="L135" s="185"/>
      <c r="M135" s="189"/>
      <c r="N135" s="190"/>
      <c r="O135" s="190"/>
      <c r="P135" s="190"/>
      <c r="Q135" s="190"/>
      <c r="R135" s="190"/>
      <c r="S135" s="190"/>
      <c r="T135" s="19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6" t="s">
        <v>123</v>
      </c>
      <c r="AU135" s="186" t="s">
        <v>81</v>
      </c>
      <c r="AV135" s="13" t="s">
        <v>81</v>
      </c>
      <c r="AW135" s="13" t="s">
        <v>30</v>
      </c>
      <c r="AX135" s="13" t="s">
        <v>73</v>
      </c>
      <c r="AY135" s="186" t="s">
        <v>114</v>
      </c>
    </row>
    <row r="136" spans="1:51" s="14" customFormat="1" ht="12">
      <c r="A136" s="14"/>
      <c r="B136" s="192"/>
      <c r="C136" s="14"/>
      <c r="D136" s="180" t="s">
        <v>123</v>
      </c>
      <c r="E136" s="193" t="s">
        <v>1</v>
      </c>
      <c r="F136" s="194" t="s">
        <v>125</v>
      </c>
      <c r="G136" s="14"/>
      <c r="H136" s="195">
        <v>29</v>
      </c>
      <c r="I136" s="196"/>
      <c r="J136" s="14"/>
      <c r="K136" s="14"/>
      <c r="L136" s="192"/>
      <c r="M136" s="197"/>
      <c r="N136" s="198"/>
      <c r="O136" s="198"/>
      <c r="P136" s="198"/>
      <c r="Q136" s="198"/>
      <c r="R136" s="198"/>
      <c r="S136" s="198"/>
      <c r="T136" s="19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3" t="s">
        <v>123</v>
      </c>
      <c r="AU136" s="193" t="s">
        <v>81</v>
      </c>
      <c r="AV136" s="14" t="s">
        <v>83</v>
      </c>
      <c r="AW136" s="14" t="s">
        <v>30</v>
      </c>
      <c r="AX136" s="14" t="s">
        <v>81</v>
      </c>
      <c r="AY136" s="193" t="s">
        <v>114</v>
      </c>
    </row>
    <row r="137" spans="1:65" s="2" customFormat="1" ht="16.5" customHeight="1">
      <c r="A137" s="37"/>
      <c r="B137" s="165"/>
      <c r="C137" s="200" t="s">
        <v>138</v>
      </c>
      <c r="D137" s="200" t="s">
        <v>126</v>
      </c>
      <c r="E137" s="201" t="s">
        <v>139</v>
      </c>
      <c r="F137" s="202" t="s">
        <v>140</v>
      </c>
      <c r="G137" s="203" t="s">
        <v>141</v>
      </c>
      <c r="H137" s="204">
        <v>0.928</v>
      </c>
      <c r="I137" s="205"/>
      <c r="J137" s="206">
        <f>ROUND(I137*H137,2)</f>
        <v>0</v>
      </c>
      <c r="K137" s="207"/>
      <c r="L137" s="208"/>
      <c r="M137" s="209" t="s">
        <v>1</v>
      </c>
      <c r="N137" s="210" t="s">
        <v>38</v>
      </c>
      <c r="O137" s="76"/>
      <c r="P137" s="176">
        <f>O137*H137</f>
        <v>0</v>
      </c>
      <c r="Q137" s="176">
        <v>0.001</v>
      </c>
      <c r="R137" s="176">
        <f>Q137*H137</f>
        <v>0.0009280000000000001</v>
      </c>
      <c r="S137" s="176">
        <v>0</v>
      </c>
      <c r="T137" s="17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78" t="s">
        <v>130</v>
      </c>
      <c r="AT137" s="178" t="s">
        <v>126</v>
      </c>
      <c r="AU137" s="178" t="s">
        <v>81</v>
      </c>
      <c r="AY137" s="18" t="s">
        <v>114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81</v>
      </c>
      <c r="BK137" s="179">
        <f>ROUND(I137*H137,2)</f>
        <v>0</v>
      </c>
      <c r="BL137" s="18" t="s">
        <v>120</v>
      </c>
      <c r="BM137" s="178" t="s">
        <v>142</v>
      </c>
    </row>
    <row r="138" spans="1:47" s="2" customFormat="1" ht="12">
      <c r="A138" s="37"/>
      <c r="B138" s="38"/>
      <c r="C138" s="37"/>
      <c r="D138" s="180" t="s">
        <v>122</v>
      </c>
      <c r="E138" s="37"/>
      <c r="F138" s="181" t="s">
        <v>140</v>
      </c>
      <c r="G138" s="37"/>
      <c r="H138" s="37"/>
      <c r="I138" s="182"/>
      <c r="J138" s="37"/>
      <c r="K138" s="37"/>
      <c r="L138" s="38"/>
      <c r="M138" s="183"/>
      <c r="N138" s="184"/>
      <c r="O138" s="76"/>
      <c r="P138" s="76"/>
      <c r="Q138" s="76"/>
      <c r="R138" s="76"/>
      <c r="S138" s="76"/>
      <c r="T138" s="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122</v>
      </c>
      <c r="AU138" s="18" t="s">
        <v>81</v>
      </c>
    </row>
    <row r="139" spans="1:51" s="13" customFormat="1" ht="12">
      <c r="A139" s="13"/>
      <c r="B139" s="185"/>
      <c r="C139" s="13"/>
      <c r="D139" s="180" t="s">
        <v>123</v>
      </c>
      <c r="E139" s="186" t="s">
        <v>1</v>
      </c>
      <c r="F139" s="187" t="s">
        <v>143</v>
      </c>
      <c r="G139" s="13"/>
      <c r="H139" s="186" t="s">
        <v>1</v>
      </c>
      <c r="I139" s="188"/>
      <c r="J139" s="13"/>
      <c r="K139" s="13"/>
      <c r="L139" s="185"/>
      <c r="M139" s="189"/>
      <c r="N139" s="190"/>
      <c r="O139" s="190"/>
      <c r="P139" s="190"/>
      <c r="Q139" s="190"/>
      <c r="R139" s="190"/>
      <c r="S139" s="190"/>
      <c r="T139" s="19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6" t="s">
        <v>123</v>
      </c>
      <c r="AU139" s="186" t="s">
        <v>81</v>
      </c>
      <c r="AV139" s="13" t="s">
        <v>81</v>
      </c>
      <c r="AW139" s="13" t="s">
        <v>30</v>
      </c>
      <c r="AX139" s="13" t="s">
        <v>73</v>
      </c>
      <c r="AY139" s="186" t="s">
        <v>114</v>
      </c>
    </row>
    <row r="140" spans="1:51" s="14" customFormat="1" ht="12">
      <c r="A140" s="14"/>
      <c r="B140" s="192"/>
      <c r="C140" s="14"/>
      <c r="D140" s="180" t="s">
        <v>123</v>
      </c>
      <c r="E140" s="193" t="s">
        <v>1</v>
      </c>
      <c r="F140" s="194" t="s">
        <v>144</v>
      </c>
      <c r="G140" s="14"/>
      <c r="H140" s="195">
        <v>0.928</v>
      </c>
      <c r="I140" s="196"/>
      <c r="J140" s="14"/>
      <c r="K140" s="14"/>
      <c r="L140" s="192"/>
      <c r="M140" s="197"/>
      <c r="N140" s="198"/>
      <c r="O140" s="198"/>
      <c r="P140" s="198"/>
      <c r="Q140" s="198"/>
      <c r="R140" s="198"/>
      <c r="S140" s="198"/>
      <c r="T140" s="19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93" t="s">
        <v>123</v>
      </c>
      <c r="AU140" s="193" t="s">
        <v>81</v>
      </c>
      <c r="AV140" s="14" t="s">
        <v>83</v>
      </c>
      <c r="AW140" s="14" t="s">
        <v>30</v>
      </c>
      <c r="AX140" s="14" t="s">
        <v>81</v>
      </c>
      <c r="AY140" s="193" t="s">
        <v>114</v>
      </c>
    </row>
    <row r="141" spans="1:65" s="2" customFormat="1" ht="24.15" customHeight="1">
      <c r="A141" s="37"/>
      <c r="B141" s="165"/>
      <c r="C141" s="166" t="s">
        <v>145</v>
      </c>
      <c r="D141" s="166" t="s">
        <v>116</v>
      </c>
      <c r="E141" s="167" t="s">
        <v>146</v>
      </c>
      <c r="F141" s="168" t="s">
        <v>147</v>
      </c>
      <c r="G141" s="169" t="s">
        <v>119</v>
      </c>
      <c r="H141" s="170">
        <v>29</v>
      </c>
      <c r="I141" s="171"/>
      <c r="J141" s="172">
        <f>ROUND(I141*H141,2)</f>
        <v>0</v>
      </c>
      <c r="K141" s="173"/>
      <c r="L141" s="38"/>
      <c r="M141" s="174" t="s">
        <v>1</v>
      </c>
      <c r="N141" s="175" t="s">
        <v>38</v>
      </c>
      <c r="O141" s="76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8" t="s">
        <v>120</v>
      </c>
      <c r="AT141" s="178" t="s">
        <v>116</v>
      </c>
      <c r="AU141" s="178" t="s">
        <v>81</v>
      </c>
      <c r="AY141" s="18" t="s">
        <v>114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81</v>
      </c>
      <c r="BK141" s="179">
        <f>ROUND(I141*H141,2)</f>
        <v>0</v>
      </c>
      <c r="BL141" s="18" t="s">
        <v>120</v>
      </c>
      <c r="BM141" s="178" t="s">
        <v>148</v>
      </c>
    </row>
    <row r="142" spans="1:47" s="2" customFormat="1" ht="12">
      <c r="A142" s="37"/>
      <c r="B142" s="38"/>
      <c r="C142" s="37"/>
      <c r="D142" s="180" t="s">
        <v>122</v>
      </c>
      <c r="E142" s="37"/>
      <c r="F142" s="181" t="s">
        <v>147</v>
      </c>
      <c r="G142" s="37"/>
      <c r="H142" s="37"/>
      <c r="I142" s="182"/>
      <c r="J142" s="37"/>
      <c r="K142" s="37"/>
      <c r="L142" s="38"/>
      <c r="M142" s="183"/>
      <c r="N142" s="184"/>
      <c r="O142" s="76"/>
      <c r="P142" s="76"/>
      <c r="Q142" s="76"/>
      <c r="R142" s="76"/>
      <c r="S142" s="76"/>
      <c r="T142" s="7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122</v>
      </c>
      <c r="AU142" s="18" t="s">
        <v>81</v>
      </c>
    </row>
    <row r="143" spans="1:51" s="13" customFormat="1" ht="12">
      <c r="A143" s="13"/>
      <c r="B143" s="185"/>
      <c r="C143" s="13"/>
      <c r="D143" s="180" t="s">
        <v>123</v>
      </c>
      <c r="E143" s="186" t="s">
        <v>1</v>
      </c>
      <c r="F143" s="187" t="s">
        <v>124</v>
      </c>
      <c r="G143" s="13"/>
      <c r="H143" s="186" t="s">
        <v>1</v>
      </c>
      <c r="I143" s="188"/>
      <c r="J143" s="13"/>
      <c r="K143" s="13"/>
      <c r="L143" s="185"/>
      <c r="M143" s="189"/>
      <c r="N143" s="190"/>
      <c r="O143" s="190"/>
      <c r="P143" s="190"/>
      <c r="Q143" s="190"/>
      <c r="R143" s="190"/>
      <c r="S143" s="190"/>
      <c r="T143" s="19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6" t="s">
        <v>123</v>
      </c>
      <c r="AU143" s="186" t="s">
        <v>81</v>
      </c>
      <c r="AV143" s="13" t="s">
        <v>81</v>
      </c>
      <c r="AW143" s="13" t="s">
        <v>30</v>
      </c>
      <c r="AX143" s="13" t="s">
        <v>73</v>
      </c>
      <c r="AY143" s="186" t="s">
        <v>114</v>
      </c>
    </row>
    <row r="144" spans="1:51" s="14" customFormat="1" ht="12">
      <c r="A144" s="14"/>
      <c r="B144" s="192"/>
      <c r="C144" s="14"/>
      <c r="D144" s="180" t="s">
        <v>123</v>
      </c>
      <c r="E144" s="193" t="s">
        <v>1</v>
      </c>
      <c r="F144" s="194" t="s">
        <v>125</v>
      </c>
      <c r="G144" s="14"/>
      <c r="H144" s="195">
        <v>29</v>
      </c>
      <c r="I144" s="196"/>
      <c r="J144" s="14"/>
      <c r="K144" s="14"/>
      <c r="L144" s="192"/>
      <c r="M144" s="197"/>
      <c r="N144" s="198"/>
      <c r="O144" s="198"/>
      <c r="P144" s="198"/>
      <c r="Q144" s="198"/>
      <c r="R144" s="198"/>
      <c r="S144" s="198"/>
      <c r="T144" s="19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3" t="s">
        <v>123</v>
      </c>
      <c r="AU144" s="193" t="s">
        <v>81</v>
      </c>
      <c r="AV144" s="14" t="s">
        <v>83</v>
      </c>
      <c r="AW144" s="14" t="s">
        <v>30</v>
      </c>
      <c r="AX144" s="14" t="s">
        <v>81</v>
      </c>
      <c r="AY144" s="193" t="s">
        <v>114</v>
      </c>
    </row>
    <row r="145" spans="1:65" s="2" customFormat="1" ht="33" customHeight="1">
      <c r="A145" s="37"/>
      <c r="B145" s="165"/>
      <c r="C145" s="166" t="s">
        <v>149</v>
      </c>
      <c r="D145" s="166" t="s">
        <v>116</v>
      </c>
      <c r="E145" s="167" t="s">
        <v>150</v>
      </c>
      <c r="F145" s="168" t="s">
        <v>151</v>
      </c>
      <c r="G145" s="169" t="s">
        <v>119</v>
      </c>
      <c r="H145" s="170">
        <v>29</v>
      </c>
      <c r="I145" s="171"/>
      <c r="J145" s="172">
        <f>ROUND(I145*H145,2)</f>
        <v>0</v>
      </c>
      <c r="K145" s="173"/>
      <c r="L145" s="38"/>
      <c r="M145" s="174" t="s">
        <v>1</v>
      </c>
      <c r="N145" s="175" t="s">
        <v>38</v>
      </c>
      <c r="O145" s="76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78" t="s">
        <v>120</v>
      </c>
      <c r="AT145" s="178" t="s">
        <v>116</v>
      </c>
      <c r="AU145" s="178" t="s">
        <v>81</v>
      </c>
      <c r="AY145" s="18" t="s">
        <v>114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81</v>
      </c>
      <c r="BK145" s="179">
        <f>ROUND(I145*H145,2)</f>
        <v>0</v>
      </c>
      <c r="BL145" s="18" t="s">
        <v>120</v>
      </c>
      <c r="BM145" s="178" t="s">
        <v>152</v>
      </c>
    </row>
    <row r="146" spans="1:47" s="2" customFormat="1" ht="12">
      <c r="A146" s="37"/>
      <c r="B146" s="38"/>
      <c r="C146" s="37"/>
      <c r="D146" s="180" t="s">
        <v>122</v>
      </c>
      <c r="E146" s="37"/>
      <c r="F146" s="181" t="s">
        <v>151</v>
      </c>
      <c r="G146" s="37"/>
      <c r="H146" s="37"/>
      <c r="I146" s="182"/>
      <c r="J146" s="37"/>
      <c r="K146" s="37"/>
      <c r="L146" s="38"/>
      <c r="M146" s="183"/>
      <c r="N146" s="184"/>
      <c r="O146" s="76"/>
      <c r="P146" s="76"/>
      <c r="Q146" s="76"/>
      <c r="R146" s="76"/>
      <c r="S146" s="76"/>
      <c r="T146" s="7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8" t="s">
        <v>122</v>
      </c>
      <c r="AU146" s="18" t="s">
        <v>81</v>
      </c>
    </row>
    <row r="147" spans="1:51" s="13" customFormat="1" ht="12">
      <c r="A147" s="13"/>
      <c r="B147" s="185"/>
      <c r="C147" s="13"/>
      <c r="D147" s="180" t="s">
        <v>123</v>
      </c>
      <c r="E147" s="186" t="s">
        <v>1</v>
      </c>
      <c r="F147" s="187" t="s">
        <v>124</v>
      </c>
      <c r="G147" s="13"/>
      <c r="H147" s="186" t="s">
        <v>1</v>
      </c>
      <c r="I147" s="188"/>
      <c r="J147" s="13"/>
      <c r="K147" s="13"/>
      <c r="L147" s="185"/>
      <c r="M147" s="189"/>
      <c r="N147" s="190"/>
      <c r="O147" s="190"/>
      <c r="P147" s="190"/>
      <c r="Q147" s="190"/>
      <c r="R147" s="190"/>
      <c r="S147" s="190"/>
      <c r="T147" s="19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6" t="s">
        <v>123</v>
      </c>
      <c r="AU147" s="186" t="s">
        <v>81</v>
      </c>
      <c r="AV147" s="13" t="s">
        <v>81</v>
      </c>
      <c r="AW147" s="13" t="s">
        <v>30</v>
      </c>
      <c r="AX147" s="13" t="s">
        <v>73</v>
      </c>
      <c r="AY147" s="186" t="s">
        <v>114</v>
      </c>
    </row>
    <row r="148" spans="1:51" s="14" customFormat="1" ht="12">
      <c r="A148" s="14"/>
      <c r="B148" s="192"/>
      <c r="C148" s="14"/>
      <c r="D148" s="180" t="s">
        <v>123</v>
      </c>
      <c r="E148" s="193" t="s">
        <v>1</v>
      </c>
      <c r="F148" s="194" t="s">
        <v>125</v>
      </c>
      <c r="G148" s="14"/>
      <c r="H148" s="195">
        <v>29</v>
      </c>
      <c r="I148" s="196"/>
      <c r="J148" s="14"/>
      <c r="K148" s="14"/>
      <c r="L148" s="192"/>
      <c r="M148" s="197"/>
      <c r="N148" s="198"/>
      <c r="O148" s="198"/>
      <c r="P148" s="198"/>
      <c r="Q148" s="198"/>
      <c r="R148" s="198"/>
      <c r="S148" s="198"/>
      <c r="T148" s="19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3" t="s">
        <v>123</v>
      </c>
      <c r="AU148" s="193" t="s">
        <v>81</v>
      </c>
      <c r="AV148" s="14" t="s">
        <v>83</v>
      </c>
      <c r="AW148" s="14" t="s">
        <v>30</v>
      </c>
      <c r="AX148" s="14" t="s">
        <v>81</v>
      </c>
      <c r="AY148" s="193" t="s">
        <v>114</v>
      </c>
    </row>
    <row r="149" spans="1:63" s="12" customFormat="1" ht="25.9" customHeight="1">
      <c r="A149" s="12"/>
      <c r="B149" s="154"/>
      <c r="C149" s="12"/>
      <c r="D149" s="155" t="s">
        <v>72</v>
      </c>
      <c r="E149" s="156" t="s">
        <v>153</v>
      </c>
      <c r="F149" s="156" t="s">
        <v>154</v>
      </c>
      <c r="G149" s="12"/>
      <c r="H149" s="12"/>
      <c r="I149" s="157"/>
      <c r="J149" s="158">
        <f>BK149</f>
        <v>0</v>
      </c>
      <c r="K149" s="12"/>
      <c r="L149" s="154"/>
      <c r="M149" s="159"/>
      <c r="N149" s="160"/>
      <c r="O149" s="160"/>
      <c r="P149" s="161">
        <f>SUM(P150:P163)</f>
        <v>0</v>
      </c>
      <c r="Q149" s="160"/>
      <c r="R149" s="161">
        <f>SUM(R150:R163)</f>
        <v>0</v>
      </c>
      <c r="S149" s="160"/>
      <c r="T149" s="162">
        <f>SUM(T150:T163)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5" t="s">
        <v>81</v>
      </c>
      <c r="AT149" s="163" t="s">
        <v>72</v>
      </c>
      <c r="AU149" s="163" t="s">
        <v>73</v>
      </c>
      <c r="AY149" s="155" t="s">
        <v>114</v>
      </c>
      <c r="BK149" s="164">
        <f>SUM(BK150:BK163)</f>
        <v>0</v>
      </c>
    </row>
    <row r="150" spans="1:65" s="2" customFormat="1" ht="24.15" customHeight="1">
      <c r="A150" s="37"/>
      <c r="B150" s="165"/>
      <c r="C150" s="166" t="s">
        <v>155</v>
      </c>
      <c r="D150" s="166" t="s">
        <v>116</v>
      </c>
      <c r="E150" s="167" t="s">
        <v>156</v>
      </c>
      <c r="F150" s="168" t="s">
        <v>157</v>
      </c>
      <c r="G150" s="169" t="s">
        <v>129</v>
      </c>
      <c r="H150" s="170">
        <v>82.544</v>
      </c>
      <c r="I150" s="171"/>
      <c r="J150" s="172">
        <f>ROUND(I150*H150,2)</f>
        <v>0</v>
      </c>
      <c r="K150" s="173"/>
      <c r="L150" s="38"/>
      <c r="M150" s="174" t="s">
        <v>1</v>
      </c>
      <c r="N150" s="175" t="s">
        <v>38</v>
      </c>
      <c r="O150" s="76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78" t="s">
        <v>120</v>
      </c>
      <c r="AT150" s="178" t="s">
        <v>116</v>
      </c>
      <c r="AU150" s="178" t="s">
        <v>81</v>
      </c>
      <c r="AY150" s="18" t="s">
        <v>114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81</v>
      </c>
      <c r="BK150" s="179">
        <f>ROUND(I150*H150,2)</f>
        <v>0</v>
      </c>
      <c r="BL150" s="18" t="s">
        <v>120</v>
      </c>
      <c r="BM150" s="178" t="s">
        <v>158</v>
      </c>
    </row>
    <row r="151" spans="1:47" s="2" customFormat="1" ht="12">
      <c r="A151" s="37"/>
      <c r="B151" s="38"/>
      <c r="C151" s="37"/>
      <c r="D151" s="180" t="s">
        <v>122</v>
      </c>
      <c r="E151" s="37"/>
      <c r="F151" s="181" t="s">
        <v>157</v>
      </c>
      <c r="G151" s="37"/>
      <c r="H151" s="37"/>
      <c r="I151" s="182"/>
      <c r="J151" s="37"/>
      <c r="K151" s="37"/>
      <c r="L151" s="38"/>
      <c r="M151" s="183"/>
      <c r="N151" s="184"/>
      <c r="O151" s="76"/>
      <c r="P151" s="76"/>
      <c r="Q151" s="76"/>
      <c r="R151" s="76"/>
      <c r="S151" s="76"/>
      <c r="T151" s="7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8" t="s">
        <v>122</v>
      </c>
      <c r="AU151" s="18" t="s">
        <v>81</v>
      </c>
    </row>
    <row r="152" spans="1:65" s="2" customFormat="1" ht="24.15" customHeight="1">
      <c r="A152" s="37"/>
      <c r="B152" s="165"/>
      <c r="C152" s="166" t="s">
        <v>159</v>
      </c>
      <c r="D152" s="166" t="s">
        <v>116</v>
      </c>
      <c r="E152" s="167" t="s">
        <v>160</v>
      </c>
      <c r="F152" s="168" t="s">
        <v>161</v>
      </c>
      <c r="G152" s="169" t="s">
        <v>129</v>
      </c>
      <c r="H152" s="170">
        <v>5.896</v>
      </c>
      <c r="I152" s="171"/>
      <c r="J152" s="172">
        <f>ROUND(I152*H152,2)</f>
        <v>0</v>
      </c>
      <c r="K152" s="173"/>
      <c r="L152" s="38"/>
      <c r="M152" s="174" t="s">
        <v>1</v>
      </c>
      <c r="N152" s="175" t="s">
        <v>38</v>
      </c>
      <c r="O152" s="76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78" t="s">
        <v>120</v>
      </c>
      <c r="AT152" s="178" t="s">
        <v>116</v>
      </c>
      <c r="AU152" s="178" t="s">
        <v>81</v>
      </c>
      <c r="AY152" s="18" t="s">
        <v>114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81</v>
      </c>
      <c r="BK152" s="179">
        <f>ROUND(I152*H152,2)</f>
        <v>0</v>
      </c>
      <c r="BL152" s="18" t="s">
        <v>120</v>
      </c>
      <c r="BM152" s="178" t="s">
        <v>162</v>
      </c>
    </row>
    <row r="153" spans="1:47" s="2" customFormat="1" ht="12">
      <c r="A153" s="37"/>
      <c r="B153" s="38"/>
      <c r="C153" s="37"/>
      <c r="D153" s="180" t="s">
        <v>122</v>
      </c>
      <c r="E153" s="37"/>
      <c r="F153" s="181" t="s">
        <v>161</v>
      </c>
      <c r="G153" s="37"/>
      <c r="H153" s="37"/>
      <c r="I153" s="182"/>
      <c r="J153" s="37"/>
      <c r="K153" s="37"/>
      <c r="L153" s="38"/>
      <c r="M153" s="183"/>
      <c r="N153" s="184"/>
      <c r="O153" s="76"/>
      <c r="P153" s="76"/>
      <c r="Q153" s="76"/>
      <c r="R153" s="76"/>
      <c r="S153" s="76"/>
      <c r="T153" s="7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122</v>
      </c>
      <c r="AU153" s="18" t="s">
        <v>81</v>
      </c>
    </row>
    <row r="154" spans="1:65" s="2" customFormat="1" ht="24.15" customHeight="1">
      <c r="A154" s="37"/>
      <c r="B154" s="165"/>
      <c r="C154" s="166" t="s">
        <v>7</v>
      </c>
      <c r="D154" s="166" t="s">
        <v>116</v>
      </c>
      <c r="E154" s="167" t="s">
        <v>163</v>
      </c>
      <c r="F154" s="168" t="s">
        <v>164</v>
      </c>
      <c r="G154" s="169" t="s">
        <v>129</v>
      </c>
      <c r="H154" s="170">
        <v>82.544</v>
      </c>
      <c r="I154" s="171"/>
      <c r="J154" s="172">
        <f>ROUND(I154*H154,2)</f>
        <v>0</v>
      </c>
      <c r="K154" s="173"/>
      <c r="L154" s="38"/>
      <c r="M154" s="174" t="s">
        <v>1</v>
      </c>
      <c r="N154" s="175" t="s">
        <v>38</v>
      </c>
      <c r="O154" s="76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78" t="s">
        <v>120</v>
      </c>
      <c r="AT154" s="178" t="s">
        <v>116</v>
      </c>
      <c r="AU154" s="178" t="s">
        <v>81</v>
      </c>
      <c r="AY154" s="18" t="s">
        <v>114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81</v>
      </c>
      <c r="BK154" s="179">
        <f>ROUND(I154*H154,2)</f>
        <v>0</v>
      </c>
      <c r="BL154" s="18" t="s">
        <v>120</v>
      </c>
      <c r="BM154" s="178" t="s">
        <v>165</v>
      </c>
    </row>
    <row r="155" spans="1:47" s="2" customFormat="1" ht="12">
      <c r="A155" s="37"/>
      <c r="B155" s="38"/>
      <c r="C155" s="37"/>
      <c r="D155" s="180" t="s">
        <v>122</v>
      </c>
      <c r="E155" s="37"/>
      <c r="F155" s="181" t="s">
        <v>164</v>
      </c>
      <c r="G155" s="37"/>
      <c r="H155" s="37"/>
      <c r="I155" s="182"/>
      <c r="J155" s="37"/>
      <c r="K155" s="37"/>
      <c r="L155" s="38"/>
      <c r="M155" s="183"/>
      <c r="N155" s="184"/>
      <c r="O155" s="76"/>
      <c r="P155" s="76"/>
      <c r="Q155" s="76"/>
      <c r="R155" s="76"/>
      <c r="S155" s="76"/>
      <c r="T155" s="7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8" t="s">
        <v>122</v>
      </c>
      <c r="AU155" s="18" t="s">
        <v>81</v>
      </c>
    </row>
    <row r="156" spans="1:51" s="13" customFormat="1" ht="12">
      <c r="A156" s="13"/>
      <c r="B156" s="185"/>
      <c r="C156" s="13"/>
      <c r="D156" s="180" t="s">
        <v>123</v>
      </c>
      <c r="E156" s="186" t="s">
        <v>1</v>
      </c>
      <c r="F156" s="187" t="s">
        <v>166</v>
      </c>
      <c r="G156" s="13"/>
      <c r="H156" s="186" t="s">
        <v>1</v>
      </c>
      <c r="I156" s="188"/>
      <c r="J156" s="13"/>
      <c r="K156" s="13"/>
      <c r="L156" s="185"/>
      <c r="M156" s="189"/>
      <c r="N156" s="190"/>
      <c r="O156" s="190"/>
      <c r="P156" s="190"/>
      <c r="Q156" s="190"/>
      <c r="R156" s="190"/>
      <c r="S156" s="190"/>
      <c r="T156" s="19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6" t="s">
        <v>123</v>
      </c>
      <c r="AU156" s="186" t="s">
        <v>81</v>
      </c>
      <c r="AV156" s="13" t="s">
        <v>81</v>
      </c>
      <c r="AW156" s="13" t="s">
        <v>30</v>
      </c>
      <c r="AX156" s="13" t="s">
        <v>73</v>
      </c>
      <c r="AY156" s="186" t="s">
        <v>114</v>
      </c>
    </row>
    <row r="157" spans="1:51" s="14" customFormat="1" ht="12">
      <c r="A157" s="14"/>
      <c r="B157" s="192"/>
      <c r="C157" s="14"/>
      <c r="D157" s="180" t="s">
        <v>123</v>
      </c>
      <c r="E157" s="193" t="s">
        <v>1</v>
      </c>
      <c r="F157" s="194" t="s">
        <v>167</v>
      </c>
      <c r="G157" s="14"/>
      <c r="H157" s="195">
        <v>82.544</v>
      </c>
      <c r="I157" s="196"/>
      <c r="J157" s="14"/>
      <c r="K157" s="14"/>
      <c r="L157" s="192"/>
      <c r="M157" s="197"/>
      <c r="N157" s="198"/>
      <c r="O157" s="198"/>
      <c r="P157" s="198"/>
      <c r="Q157" s="198"/>
      <c r="R157" s="198"/>
      <c r="S157" s="198"/>
      <c r="T157" s="19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93" t="s">
        <v>123</v>
      </c>
      <c r="AU157" s="193" t="s">
        <v>81</v>
      </c>
      <c r="AV157" s="14" t="s">
        <v>83</v>
      </c>
      <c r="AW157" s="14" t="s">
        <v>30</v>
      </c>
      <c r="AX157" s="14" t="s">
        <v>81</v>
      </c>
      <c r="AY157" s="193" t="s">
        <v>114</v>
      </c>
    </row>
    <row r="158" spans="1:65" s="2" customFormat="1" ht="33" customHeight="1">
      <c r="A158" s="37"/>
      <c r="B158" s="165"/>
      <c r="C158" s="166" t="s">
        <v>168</v>
      </c>
      <c r="D158" s="166" t="s">
        <v>116</v>
      </c>
      <c r="E158" s="167" t="s">
        <v>169</v>
      </c>
      <c r="F158" s="168" t="s">
        <v>170</v>
      </c>
      <c r="G158" s="169" t="s">
        <v>129</v>
      </c>
      <c r="H158" s="170">
        <v>5.896</v>
      </c>
      <c r="I158" s="171"/>
      <c r="J158" s="172">
        <f>ROUND(I158*H158,2)</f>
        <v>0</v>
      </c>
      <c r="K158" s="173"/>
      <c r="L158" s="38"/>
      <c r="M158" s="174" t="s">
        <v>1</v>
      </c>
      <c r="N158" s="175" t="s">
        <v>38</v>
      </c>
      <c r="O158" s="76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8" t="s">
        <v>120</v>
      </c>
      <c r="AT158" s="178" t="s">
        <v>116</v>
      </c>
      <c r="AU158" s="178" t="s">
        <v>81</v>
      </c>
      <c r="AY158" s="18" t="s">
        <v>114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81</v>
      </c>
      <c r="BK158" s="179">
        <f>ROUND(I158*H158,2)</f>
        <v>0</v>
      </c>
      <c r="BL158" s="18" t="s">
        <v>120</v>
      </c>
      <c r="BM158" s="178" t="s">
        <v>171</v>
      </c>
    </row>
    <row r="159" spans="1:47" s="2" customFormat="1" ht="12">
      <c r="A159" s="37"/>
      <c r="B159" s="38"/>
      <c r="C159" s="37"/>
      <c r="D159" s="180" t="s">
        <v>122</v>
      </c>
      <c r="E159" s="37"/>
      <c r="F159" s="181" t="s">
        <v>170</v>
      </c>
      <c r="G159" s="37"/>
      <c r="H159" s="37"/>
      <c r="I159" s="182"/>
      <c r="J159" s="37"/>
      <c r="K159" s="37"/>
      <c r="L159" s="38"/>
      <c r="M159" s="183"/>
      <c r="N159" s="184"/>
      <c r="O159" s="76"/>
      <c r="P159" s="76"/>
      <c r="Q159" s="76"/>
      <c r="R159" s="76"/>
      <c r="S159" s="76"/>
      <c r="T159" s="7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8" t="s">
        <v>122</v>
      </c>
      <c r="AU159" s="18" t="s">
        <v>81</v>
      </c>
    </row>
    <row r="160" spans="1:51" s="13" customFormat="1" ht="12">
      <c r="A160" s="13"/>
      <c r="B160" s="185"/>
      <c r="C160" s="13"/>
      <c r="D160" s="180" t="s">
        <v>123</v>
      </c>
      <c r="E160" s="186" t="s">
        <v>1</v>
      </c>
      <c r="F160" s="187" t="s">
        <v>172</v>
      </c>
      <c r="G160" s="13"/>
      <c r="H160" s="186" t="s">
        <v>1</v>
      </c>
      <c r="I160" s="188"/>
      <c r="J160" s="13"/>
      <c r="K160" s="13"/>
      <c r="L160" s="185"/>
      <c r="M160" s="189"/>
      <c r="N160" s="190"/>
      <c r="O160" s="190"/>
      <c r="P160" s="190"/>
      <c r="Q160" s="190"/>
      <c r="R160" s="190"/>
      <c r="S160" s="190"/>
      <c r="T160" s="19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6" t="s">
        <v>123</v>
      </c>
      <c r="AU160" s="186" t="s">
        <v>81</v>
      </c>
      <c r="AV160" s="13" t="s">
        <v>81</v>
      </c>
      <c r="AW160" s="13" t="s">
        <v>30</v>
      </c>
      <c r="AX160" s="13" t="s">
        <v>73</v>
      </c>
      <c r="AY160" s="186" t="s">
        <v>114</v>
      </c>
    </row>
    <row r="161" spans="1:51" s="14" customFormat="1" ht="12">
      <c r="A161" s="14"/>
      <c r="B161" s="192"/>
      <c r="C161" s="14"/>
      <c r="D161" s="180" t="s">
        <v>123</v>
      </c>
      <c r="E161" s="193" t="s">
        <v>1</v>
      </c>
      <c r="F161" s="194" t="s">
        <v>173</v>
      </c>
      <c r="G161" s="14"/>
      <c r="H161" s="195">
        <v>5.896</v>
      </c>
      <c r="I161" s="196"/>
      <c r="J161" s="14"/>
      <c r="K161" s="14"/>
      <c r="L161" s="192"/>
      <c r="M161" s="197"/>
      <c r="N161" s="198"/>
      <c r="O161" s="198"/>
      <c r="P161" s="198"/>
      <c r="Q161" s="198"/>
      <c r="R161" s="198"/>
      <c r="S161" s="198"/>
      <c r="T161" s="19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3" t="s">
        <v>123</v>
      </c>
      <c r="AU161" s="193" t="s">
        <v>81</v>
      </c>
      <c r="AV161" s="14" t="s">
        <v>83</v>
      </c>
      <c r="AW161" s="14" t="s">
        <v>30</v>
      </c>
      <c r="AX161" s="14" t="s">
        <v>81</v>
      </c>
      <c r="AY161" s="193" t="s">
        <v>114</v>
      </c>
    </row>
    <row r="162" spans="1:65" s="2" customFormat="1" ht="33" customHeight="1">
      <c r="A162" s="37"/>
      <c r="B162" s="165"/>
      <c r="C162" s="166" t="s">
        <v>174</v>
      </c>
      <c r="D162" s="166" t="s">
        <v>116</v>
      </c>
      <c r="E162" s="167" t="s">
        <v>175</v>
      </c>
      <c r="F162" s="168" t="s">
        <v>176</v>
      </c>
      <c r="G162" s="169" t="s">
        <v>129</v>
      </c>
      <c r="H162" s="170">
        <v>1865.696</v>
      </c>
      <c r="I162" s="171"/>
      <c r="J162" s="172">
        <f>ROUND(I162*H162,2)</f>
        <v>0</v>
      </c>
      <c r="K162" s="173"/>
      <c r="L162" s="38"/>
      <c r="M162" s="174" t="s">
        <v>1</v>
      </c>
      <c r="N162" s="175" t="s">
        <v>38</v>
      </c>
      <c r="O162" s="76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78" t="s">
        <v>120</v>
      </c>
      <c r="AT162" s="178" t="s">
        <v>116</v>
      </c>
      <c r="AU162" s="178" t="s">
        <v>81</v>
      </c>
      <c r="AY162" s="18" t="s">
        <v>114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8" t="s">
        <v>81</v>
      </c>
      <c r="BK162" s="179">
        <f>ROUND(I162*H162,2)</f>
        <v>0</v>
      </c>
      <c r="BL162" s="18" t="s">
        <v>120</v>
      </c>
      <c r="BM162" s="178" t="s">
        <v>177</v>
      </c>
    </row>
    <row r="163" spans="1:47" s="2" customFormat="1" ht="12">
      <c r="A163" s="37"/>
      <c r="B163" s="38"/>
      <c r="C163" s="37"/>
      <c r="D163" s="180" t="s">
        <v>122</v>
      </c>
      <c r="E163" s="37"/>
      <c r="F163" s="181" t="s">
        <v>176</v>
      </c>
      <c r="G163" s="37"/>
      <c r="H163" s="37"/>
      <c r="I163" s="182"/>
      <c r="J163" s="37"/>
      <c r="K163" s="37"/>
      <c r="L163" s="38"/>
      <c r="M163" s="183"/>
      <c r="N163" s="184"/>
      <c r="O163" s="76"/>
      <c r="P163" s="76"/>
      <c r="Q163" s="76"/>
      <c r="R163" s="76"/>
      <c r="S163" s="76"/>
      <c r="T163" s="7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8" t="s">
        <v>122</v>
      </c>
      <c r="AU163" s="18" t="s">
        <v>81</v>
      </c>
    </row>
    <row r="164" spans="1:63" s="12" customFormat="1" ht="25.9" customHeight="1">
      <c r="A164" s="12"/>
      <c r="B164" s="154"/>
      <c r="C164" s="12"/>
      <c r="D164" s="155" t="s">
        <v>72</v>
      </c>
      <c r="E164" s="156" t="s">
        <v>178</v>
      </c>
      <c r="F164" s="156" t="s">
        <v>179</v>
      </c>
      <c r="G164" s="12"/>
      <c r="H164" s="12"/>
      <c r="I164" s="157"/>
      <c r="J164" s="158">
        <f>BK164</f>
        <v>0</v>
      </c>
      <c r="K164" s="12"/>
      <c r="L164" s="154"/>
      <c r="M164" s="159"/>
      <c r="N164" s="160"/>
      <c r="O164" s="160"/>
      <c r="P164" s="161">
        <f>P165+P180+P195</f>
        <v>0</v>
      </c>
      <c r="Q164" s="160"/>
      <c r="R164" s="161">
        <f>R165+R180+R195</f>
        <v>1803.80352</v>
      </c>
      <c r="S164" s="160"/>
      <c r="T164" s="162">
        <f>T165+T180+T195</f>
        <v>15.399999999999999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5" t="s">
        <v>81</v>
      </c>
      <c r="AT164" s="163" t="s">
        <v>72</v>
      </c>
      <c r="AU164" s="163" t="s">
        <v>73</v>
      </c>
      <c r="AY164" s="155" t="s">
        <v>114</v>
      </c>
      <c r="BK164" s="164">
        <f>BK165+BK180+BK195</f>
        <v>0</v>
      </c>
    </row>
    <row r="165" spans="1:63" s="12" customFormat="1" ht="22.8" customHeight="1">
      <c r="A165" s="12"/>
      <c r="B165" s="154"/>
      <c r="C165" s="12"/>
      <c r="D165" s="155" t="s">
        <v>72</v>
      </c>
      <c r="E165" s="211" t="s">
        <v>81</v>
      </c>
      <c r="F165" s="211" t="s">
        <v>180</v>
      </c>
      <c r="G165" s="12"/>
      <c r="H165" s="12"/>
      <c r="I165" s="157"/>
      <c r="J165" s="212">
        <f>BK165</f>
        <v>0</v>
      </c>
      <c r="K165" s="12"/>
      <c r="L165" s="154"/>
      <c r="M165" s="159"/>
      <c r="N165" s="160"/>
      <c r="O165" s="160"/>
      <c r="P165" s="161">
        <f>SUM(P166:P179)</f>
        <v>0</v>
      </c>
      <c r="Q165" s="160"/>
      <c r="R165" s="161">
        <f>SUM(R166:R179)</f>
        <v>0</v>
      </c>
      <c r="S165" s="160"/>
      <c r="T165" s="162">
        <f>SUM(T166:T179)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5" t="s">
        <v>81</v>
      </c>
      <c r="AT165" s="163" t="s">
        <v>72</v>
      </c>
      <c r="AU165" s="163" t="s">
        <v>81</v>
      </c>
      <c r="AY165" s="155" t="s">
        <v>114</v>
      </c>
      <c r="BK165" s="164">
        <f>SUM(BK166:BK179)</f>
        <v>0</v>
      </c>
    </row>
    <row r="166" spans="1:65" s="2" customFormat="1" ht="33" customHeight="1">
      <c r="A166" s="37"/>
      <c r="B166" s="165"/>
      <c r="C166" s="166" t="s">
        <v>83</v>
      </c>
      <c r="D166" s="166" t="s">
        <v>116</v>
      </c>
      <c r="E166" s="167" t="s">
        <v>181</v>
      </c>
      <c r="F166" s="168" t="s">
        <v>182</v>
      </c>
      <c r="G166" s="169" t="s">
        <v>183</v>
      </c>
      <c r="H166" s="170">
        <v>898.02</v>
      </c>
      <c r="I166" s="171"/>
      <c r="J166" s="172">
        <f>ROUND(I166*H166,2)</f>
        <v>0</v>
      </c>
      <c r="K166" s="173"/>
      <c r="L166" s="38"/>
      <c r="M166" s="174" t="s">
        <v>1</v>
      </c>
      <c r="N166" s="175" t="s">
        <v>38</v>
      </c>
      <c r="O166" s="76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78" t="s">
        <v>120</v>
      </c>
      <c r="AT166" s="178" t="s">
        <v>116</v>
      </c>
      <c r="AU166" s="178" t="s">
        <v>83</v>
      </c>
      <c r="AY166" s="18" t="s">
        <v>114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81</v>
      </c>
      <c r="BK166" s="179">
        <f>ROUND(I166*H166,2)</f>
        <v>0</v>
      </c>
      <c r="BL166" s="18" t="s">
        <v>120</v>
      </c>
      <c r="BM166" s="178" t="s">
        <v>184</v>
      </c>
    </row>
    <row r="167" spans="1:47" s="2" customFormat="1" ht="12">
      <c r="A167" s="37"/>
      <c r="B167" s="38"/>
      <c r="C167" s="37"/>
      <c r="D167" s="180" t="s">
        <v>122</v>
      </c>
      <c r="E167" s="37"/>
      <c r="F167" s="181" t="s">
        <v>185</v>
      </c>
      <c r="G167" s="37"/>
      <c r="H167" s="37"/>
      <c r="I167" s="182"/>
      <c r="J167" s="37"/>
      <c r="K167" s="37"/>
      <c r="L167" s="38"/>
      <c r="M167" s="183"/>
      <c r="N167" s="184"/>
      <c r="O167" s="76"/>
      <c r="P167" s="76"/>
      <c r="Q167" s="76"/>
      <c r="R167" s="76"/>
      <c r="S167" s="76"/>
      <c r="T167" s="7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8" t="s">
        <v>122</v>
      </c>
      <c r="AU167" s="18" t="s">
        <v>83</v>
      </c>
    </row>
    <row r="168" spans="1:51" s="14" customFormat="1" ht="12">
      <c r="A168" s="14"/>
      <c r="B168" s="192"/>
      <c r="C168" s="14"/>
      <c r="D168" s="180" t="s">
        <v>123</v>
      </c>
      <c r="E168" s="193" t="s">
        <v>1</v>
      </c>
      <c r="F168" s="194" t="s">
        <v>186</v>
      </c>
      <c r="G168" s="14"/>
      <c r="H168" s="195">
        <v>898.02</v>
      </c>
      <c r="I168" s="196"/>
      <c r="J168" s="14"/>
      <c r="K168" s="14"/>
      <c r="L168" s="192"/>
      <c r="M168" s="197"/>
      <c r="N168" s="198"/>
      <c r="O168" s="198"/>
      <c r="P168" s="198"/>
      <c r="Q168" s="198"/>
      <c r="R168" s="198"/>
      <c r="S168" s="198"/>
      <c r="T168" s="19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3" t="s">
        <v>123</v>
      </c>
      <c r="AU168" s="193" t="s">
        <v>83</v>
      </c>
      <c r="AV168" s="14" t="s">
        <v>83</v>
      </c>
      <c r="AW168" s="14" t="s">
        <v>30</v>
      </c>
      <c r="AX168" s="14" t="s">
        <v>81</v>
      </c>
      <c r="AY168" s="193" t="s">
        <v>114</v>
      </c>
    </row>
    <row r="169" spans="1:65" s="2" customFormat="1" ht="37.8" customHeight="1">
      <c r="A169" s="37"/>
      <c r="B169" s="165"/>
      <c r="C169" s="166" t="s">
        <v>187</v>
      </c>
      <c r="D169" s="166" t="s">
        <v>116</v>
      </c>
      <c r="E169" s="167" t="s">
        <v>188</v>
      </c>
      <c r="F169" s="168" t="s">
        <v>189</v>
      </c>
      <c r="G169" s="169" t="s">
        <v>183</v>
      </c>
      <c r="H169" s="170">
        <v>898.02</v>
      </c>
      <c r="I169" s="171"/>
      <c r="J169" s="172">
        <f>ROUND(I169*H169,2)</f>
        <v>0</v>
      </c>
      <c r="K169" s="173"/>
      <c r="L169" s="38"/>
      <c r="M169" s="174" t="s">
        <v>1</v>
      </c>
      <c r="N169" s="175" t="s">
        <v>38</v>
      </c>
      <c r="O169" s="76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78" t="s">
        <v>120</v>
      </c>
      <c r="AT169" s="178" t="s">
        <v>116</v>
      </c>
      <c r="AU169" s="178" t="s">
        <v>83</v>
      </c>
      <c r="AY169" s="18" t="s">
        <v>114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81</v>
      </c>
      <c r="BK169" s="179">
        <f>ROUND(I169*H169,2)</f>
        <v>0</v>
      </c>
      <c r="BL169" s="18" t="s">
        <v>120</v>
      </c>
      <c r="BM169" s="178" t="s">
        <v>190</v>
      </c>
    </row>
    <row r="170" spans="1:47" s="2" customFormat="1" ht="12">
      <c r="A170" s="37"/>
      <c r="B170" s="38"/>
      <c r="C170" s="37"/>
      <c r="D170" s="180" t="s">
        <v>122</v>
      </c>
      <c r="E170" s="37"/>
      <c r="F170" s="181" t="s">
        <v>189</v>
      </c>
      <c r="G170" s="37"/>
      <c r="H170" s="37"/>
      <c r="I170" s="182"/>
      <c r="J170" s="37"/>
      <c r="K170" s="37"/>
      <c r="L170" s="38"/>
      <c r="M170" s="183"/>
      <c r="N170" s="184"/>
      <c r="O170" s="76"/>
      <c r="P170" s="76"/>
      <c r="Q170" s="76"/>
      <c r="R170" s="76"/>
      <c r="S170" s="76"/>
      <c r="T170" s="7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8" t="s">
        <v>122</v>
      </c>
      <c r="AU170" s="18" t="s">
        <v>83</v>
      </c>
    </row>
    <row r="171" spans="1:51" s="14" customFormat="1" ht="12">
      <c r="A171" s="14"/>
      <c r="B171" s="192"/>
      <c r="C171" s="14"/>
      <c r="D171" s="180" t="s">
        <v>123</v>
      </c>
      <c r="E171" s="193" t="s">
        <v>1</v>
      </c>
      <c r="F171" s="194" t="s">
        <v>191</v>
      </c>
      <c r="G171" s="14"/>
      <c r="H171" s="195">
        <v>898.02</v>
      </c>
      <c r="I171" s="196"/>
      <c r="J171" s="14"/>
      <c r="K171" s="14"/>
      <c r="L171" s="192"/>
      <c r="M171" s="197"/>
      <c r="N171" s="198"/>
      <c r="O171" s="198"/>
      <c r="P171" s="198"/>
      <c r="Q171" s="198"/>
      <c r="R171" s="198"/>
      <c r="S171" s="198"/>
      <c r="T171" s="19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93" t="s">
        <v>123</v>
      </c>
      <c r="AU171" s="193" t="s">
        <v>83</v>
      </c>
      <c r="AV171" s="14" t="s">
        <v>83</v>
      </c>
      <c r="AW171" s="14" t="s">
        <v>30</v>
      </c>
      <c r="AX171" s="14" t="s">
        <v>73</v>
      </c>
      <c r="AY171" s="193" t="s">
        <v>114</v>
      </c>
    </row>
    <row r="172" spans="1:51" s="15" customFormat="1" ht="12">
      <c r="A172" s="15"/>
      <c r="B172" s="213"/>
      <c r="C172" s="15"/>
      <c r="D172" s="180" t="s">
        <v>123</v>
      </c>
      <c r="E172" s="214" t="s">
        <v>1</v>
      </c>
      <c r="F172" s="215" t="s">
        <v>192</v>
      </c>
      <c r="G172" s="15"/>
      <c r="H172" s="216">
        <v>898.02</v>
      </c>
      <c r="I172" s="217"/>
      <c r="J172" s="15"/>
      <c r="K172" s="15"/>
      <c r="L172" s="213"/>
      <c r="M172" s="218"/>
      <c r="N172" s="219"/>
      <c r="O172" s="219"/>
      <c r="P172" s="219"/>
      <c r="Q172" s="219"/>
      <c r="R172" s="219"/>
      <c r="S172" s="219"/>
      <c r="T172" s="22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14" t="s">
        <v>123</v>
      </c>
      <c r="AU172" s="214" t="s">
        <v>83</v>
      </c>
      <c r="AV172" s="15" t="s">
        <v>120</v>
      </c>
      <c r="AW172" s="15" t="s">
        <v>30</v>
      </c>
      <c r="AX172" s="15" t="s">
        <v>81</v>
      </c>
      <c r="AY172" s="214" t="s">
        <v>114</v>
      </c>
    </row>
    <row r="173" spans="1:65" s="2" customFormat="1" ht="24.15" customHeight="1">
      <c r="A173" s="37"/>
      <c r="B173" s="165"/>
      <c r="C173" s="166" t="s">
        <v>120</v>
      </c>
      <c r="D173" s="166" t="s">
        <v>116</v>
      </c>
      <c r="E173" s="167" t="s">
        <v>193</v>
      </c>
      <c r="F173" s="168" t="s">
        <v>194</v>
      </c>
      <c r="G173" s="169" t="s">
        <v>129</v>
      </c>
      <c r="H173" s="170">
        <v>1670.724</v>
      </c>
      <c r="I173" s="171"/>
      <c r="J173" s="172">
        <f>ROUND(I173*H173,2)</f>
        <v>0</v>
      </c>
      <c r="K173" s="173"/>
      <c r="L173" s="38"/>
      <c r="M173" s="174" t="s">
        <v>1</v>
      </c>
      <c r="N173" s="175" t="s">
        <v>38</v>
      </c>
      <c r="O173" s="76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78" t="s">
        <v>120</v>
      </c>
      <c r="AT173" s="178" t="s">
        <v>116</v>
      </c>
      <c r="AU173" s="178" t="s">
        <v>83</v>
      </c>
      <c r="AY173" s="18" t="s">
        <v>114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81</v>
      </c>
      <c r="BK173" s="179">
        <f>ROUND(I173*H173,2)</f>
        <v>0</v>
      </c>
      <c r="BL173" s="18" t="s">
        <v>120</v>
      </c>
      <c r="BM173" s="178" t="s">
        <v>195</v>
      </c>
    </row>
    <row r="174" spans="1:47" s="2" customFormat="1" ht="12">
      <c r="A174" s="37"/>
      <c r="B174" s="38"/>
      <c r="C174" s="37"/>
      <c r="D174" s="180" t="s">
        <v>122</v>
      </c>
      <c r="E174" s="37"/>
      <c r="F174" s="181" t="s">
        <v>194</v>
      </c>
      <c r="G174" s="37"/>
      <c r="H174" s="37"/>
      <c r="I174" s="182"/>
      <c r="J174" s="37"/>
      <c r="K174" s="37"/>
      <c r="L174" s="38"/>
      <c r="M174" s="183"/>
      <c r="N174" s="184"/>
      <c r="O174" s="76"/>
      <c r="P174" s="76"/>
      <c r="Q174" s="76"/>
      <c r="R174" s="76"/>
      <c r="S174" s="76"/>
      <c r="T174" s="7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8" t="s">
        <v>122</v>
      </c>
      <c r="AU174" s="18" t="s">
        <v>83</v>
      </c>
    </row>
    <row r="175" spans="1:51" s="14" customFormat="1" ht="12">
      <c r="A175" s="14"/>
      <c r="B175" s="192"/>
      <c r="C175" s="14"/>
      <c r="D175" s="180" t="s">
        <v>123</v>
      </c>
      <c r="E175" s="193" t="s">
        <v>1</v>
      </c>
      <c r="F175" s="194" t="s">
        <v>196</v>
      </c>
      <c r="G175" s="14"/>
      <c r="H175" s="195">
        <v>1670.724</v>
      </c>
      <c r="I175" s="196"/>
      <c r="J175" s="14"/>
      <c r="K175" s="14"/>
      <c r="L175" s="192"/>
      <c r="M175" s="197"/>
      <c r="N175" s="198"/>
      <c r="O175" s="198"/>
      <c r="P175" s="198"/>
      <c r="Q175" s="198"/>
      <c r="R175" s="198"/>
      <c r="S175" s="198"/>
      <c r="T175" s="19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3" t="s">
        <v>123</v>
      </c>
      <c r="AU175" s="193" t="s">
        <v>83</v>
      </c>
      <c r="AV175" s="14" t="s">
        <v>83</v>
      </c>
      <c r="AW175" s="14" t="s">
        <v>30</v>
      </c>
      <c r="AX175" s="14" t="s">
        <v>81</v>
      </c>
      <c r="AY175" s="193" t="s">
        <v>114</v>
      </c>
    </row>
    <row r="176" spans="1:65" s="2" customFormat="1" ht="16.5" customHeight="1">
      <c r="A176" s="37"/>
      <c r="B176" s="165"/>
      <c r="C176" s="166" t="s">
        <v>197</v>
      </c>
      <c r="D176" s="166" t="s">
        <v>116</v>
      </c>
      <c r="E176" s="167" t="s">
        <v>198</v>
      </c>
      <c r="F176" s="168" t="s">
        <v>199</v>
      </c>
      <c r="G176" s="169" t="s">
        <v>183</v>
      </c>
      <c r="H176" s="170">
        <v>852.78</v>
      </c>
      <c r="I176" s="171"/>
      <c r="J176" s="172">
        <f>ROUND(I176*H176,2)</f>
        <v>0</v>
      </c>
      <c r="K176" s="173"/>
      <c r="L176" s="38"/>
      <c r="M176" s="174" t="s">
        <v>1</v>
      </c>
      <c r="N176" s="175" t="s">
        <v>38</v>
      </c>
      <c r="O176" s="76"/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78" t="s">
        <v>120</v>
      </c>
      <c r="AT176" s="178" t="s">
        <v>116</v>
      </c>
      <c r="AU176" s="178" t="s">
        <v>83</v>
      </c>
      <c r="AY176" s="18" t="s">
        <v>114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8" t="s">
        <v>81</v>
      </c>
      <c r="BK176" s="179">
        <f>ROUND(I176*H176,2)</f>
        <v>0</v>
      </c>
      <c r="BL176" s="18" t="s">
        <v>120</v>
      </c>
      <c r="BM176" s="178" t="s">
        <v>200</v>
      </c>
    </row>
    <row r="177" spans="1:47" s="2" customFormat="1" ht="12">
      <c r="A177" s="37"/>
      <c r="B177" s="38"/>
      <c r="C177" s="37"/>
      <c r="D177" s="180" t="s">
        <v>122</v>
      </c>
      <c r="E177" s="37"/>
      <c r="F177" s="181" t="s">
        <v>199</v>
      </c>
      <c r="G177" s="37"/>
      <c r="H177" s="37"/>
      <c r="I177" s="182"/>
      <c r="J177" s="37"/>
      <c r="K177" s="37"/>
      <c r="L177" s="38"/>
      <c r="M177" s="183"/>
      <c r="N177" s="184"/>
      <c r="O177" s="76"/>
      <c r="P177" s="76"/>
      <c r="Q177" s="76"/>
      <c r="R177" s="76"/>
      <c r="S177" s="76"/>
      <c r="T177" s="7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8" t="s">
        <v>122</v>
      </c>
      <c r="AU177" s="18" t="s">
        <v>83</v>
      </c>
    </row>
    <row r="178" spans="1:51" s="14" customFormat="1" ht="12">
      <c r="A178" s="14"/>
      <c r="B178" s="192"/>
      <c r="C178" s="14"/>
      <c r="D178" s="180" t="s">
        <v>123</v>
      </c>
      <c r="E178" s="193" t="s">
        <v>1</v>
      </c>
      <c r="F178" s="194" t="s">
        <v>201</v>
      </c>
      <c r="G178" s="14"/>
      <c r="H178" s="195">
        <v>852.78</v>
      </c>
      <c r="I178" s="196"/>
      <c r="J178" s="14"/>
      <c r="K178" s="14"/>
      <c r="L178" s="192"/>
      <c r="M178" s="197"/>
      <c r="N178" s="198"/>
      <c r="O178" s="198"/>
      <c r="P178" s="198"/>
      <c r="Q178" s="198"/>
      <c r="R178" s="198"/>
      <c r="S178" s="198"/>
      <c r="T178" s="19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193" t="s">
        <v>123</v>
      </c>
      <c r="AU178" s="193" t="s">
        <v>83</v>
      </c>
      <c r="AV178" s="14" t="s">
        <v>83</v>
      </c>
      <c r="AW178" s="14" t="s">
        <v>30</v>
      </c>
      <c r="AX178" s="14" t="s">
        <v>73</v>
      </c>
      <c r="AY178" s="193" t="s">
        <v>114</v>
      </c>
    </row>
    <row r="179" spans="1:51" s="15" customFormat="1" ht="12">
      <c r="A179" s="15"/>
      <c r="B179" s="213"/>
      <c r="C179" s="15"/>
      <c r="D179" s="180" t="s">
        <v>123</v>
      </c>
      <c r="E179" s="214" t="s">
        <v>1</v>
      </c>
      <c r="F179" s="215" t="s">
        <v>192</v>
      </c>
      <c r="G179" s="15"/>
      <c r="H179" s="216">
        <v>852.78</v>
      </c>
      <c r="I179" s="217"/>
      <c r="J179" s="15"/>
      <c r="K179" s="15"/>
      <c r="L179" s="213"/>
      <c r="M179" s="218"/>
      <c r="N179" s="219"/>
      <c r="O179" s="219"/>
      <c r="P179" s="219"/>
      <c r="Q179" s="219"/>
      <c r="R179" s="219"/>
      <c r="S179" s="219"/>
      <c r="T179" s="220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14" t="s">
        <v>123</v>
      </c>
      <c r="AU179" s="214" t="s">
        <v>83</v>
      </c>
      <c r="AV179" s="15" t="s">
        <v>120</v>
      </c>
      <c r="AW179" s="15" t="s">
        <v>30</v>
      </c>
      <c r="AX179" s="15" t="s">
        <v>81</v>
      </c>
      <c r="AY179" s="214" t="s">
        <v>114</v>
      </c>
    </row>
    <row r="180" spans="1:63" s="12" customFormat="1" ht="22.8" customHeight="1">
      <c r="A180" s="12"/>
      <c r="B180" s="154"/>
      <c r="C180" s="12"/>
      <c r="D180" s="155" t="s">
        <v>72</v>
      </c>
      <c r="E180" s="211" t="s">
        <v>197</v>
      </c>
      <c r="F180" s="211" t="s">
        <v>202</v>
      </c>
      <c r="G180" s="12"/>
      <c r="H180" s="12"/>
      <c r="I180" s="157"/>
      <c r="J180" s="212">
        <f>BK180</f>
        <v>0</v>
      </c>
      <c r="K180" s="12"/>
      <c r="L180" s="154"/>
      <c r="M180" s="159"/>
      <c r="N180" s="160"/>
      <c r="O180" s="160"/>
      <c r="P180" s="161">
        <f>SUM(P181:P194)</f>
        <v>0</v>
      </c>
      <c r="Q180" s="160"/>
      <c r="R180" s="161">
        <f>SUM(R181:R194)</f>
        <v>1791.0805</v>
      </c>
      <c r="S180" s="160"/>
      <c r="T180" s="162">
        <f>SUM(T181:T194)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55" t="s">
        <v>81</v>
      </c>
      <c r="AT180" s="163" t="s">
        <v>72</v>
      </c>
      <c r="AU180" s="163" t="s">
        <v>81</v>
      </c>
      <c r="AY180" s="155" t="s">
        <v>114</v>
      </c>
      <c r="BK180" s="164">
        <f>SUM(BK181:BK194)</f>
        <v>0</v>
      </c>
    </row>
    <row r="181" spans="1:65" s="2" customFormat="1" ht="24.15" customHeight="1">
      <c r="A181" s="37"/>
      <c r="B181" s="165"/>
      <c r="C181" s="166" t="s">
        <v>203</v>
      </c>
      <c r="D181" s="166" t="s">
        <v>116</v>
      </c>
      <c r="E181" s="167" t="s">
        <v>204</v>
      </c>
      <c r="F181" s="168" t="s">
        <v>205</v>
      </c>
      <c r="G181" s="169" t="s">
        <v>119</v>
      </c>
      <c r="H181" s="170">
        <v>1033</v>
      </c>
      <c r="I181" s="171"/>
      <c r="J181" s="172">
        <f>ROUND(I181*H181,2)</f>
        <v>0</v>
      </c>
      <c r="K181" s="173"/>
      <c r="L181" s="38"/>
      <c r="M181" s="174" t="s">
        <v>1</v>
      </c>
      <c r="N181" s="175" t="s">
        <v>38</v>
      </c>
      <c r="O181" s="76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78" t="s">
        <v>120</v>
      </c>
      <c r="AT181" s="178" t="s">
        <v>116</v>
      </c>
      <c r="AU181" s="178" t="s">
        <v>83</v>
      </c>
      <c r="AY181" s="18" t="s">
        <v>114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8" t="s">
        <v>81</v>
      </c>
      <c r="BK181" s="179">
        <f>ROUND(I181*H181,2)</f>
        <v>0</v>
      </c>
      <c r="BL181" s="18" t="s">
        <v>120</v>
      </c>
      <c r="BM181" s="178" t="s">
        <v>206</v>
      </c>
    </row>
    <row r="182" spans="1:47" s="2" customFormat="1" ht="12">
      <c r="A182" s="37"/>
      <c r="B182" s="38"/>
      <c r="C182" s="37"/>
      <c r="D182" s="180" t="s">
        <v>122</v>
      </c>
      <c r="E182" s="37"/>
      <c r="F182" s="181" t="s">
        <v>205</v>
      </c>
      <c r="G182" s="37"/>
      <c r="H182" s="37"/>
      <c r="I182" s="182"/>
      <c r="J182" s="37"/>
      <c r="K182" s="37"/>
      <c r="L182" s="38"/>
      <c r="M182" s="183"/>
      <c r="N182" s="184"/>
      <c r="O182" s="76"/>
      <c r="P182" s="76"/>
      <c r="Q182" s="76"/>
      <c r="R182" s="76"/>
      <c r="S182" s="76"/>
      <c r="T182" s="7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8" t="s">
        <v>122</v>
      </c>
      <c r="AU182" s="18" t="s">
        <v>83</v>
      </c>
    </row>
    <row r="183" spans="1:65" s="2" customFormat="1" ht="33" customHeight="1">
      <c r="A183" s="37"/>
      <c r="B183" s="165"/>
      <c r="C183" s="166" t="s">
        <v>207</v>
      </c>
      <c r="D183" s="166" t="s">
        <v>116</v>
      </c>
      <c r="E183" s="167" t="s">
        <v>208</v>
      </c>
      <c r="F183" s="168" t="s">
        <v>209</v>
      </c>
      <c r="G183" s="169" t="s">
        <v>119</v>
      </c>
      <c r="H183" s="170">
        <v>1550</v>
      </c>
      <c r="I183" s="171"/>
      <c r="J183" s="172">
        <f>ROUND(I183*H183,2)</f>
        <v>0</v>
      </c>
      <c r="K183" s="173"/>
      <c r="L183" s="38"/>
      <c r="M183" s="174" t="s">
        <v>1</v>
      </c>
      <c r="N183" s="175" t="s">
        <v>38</v>
      </c>
      <c r="O183" s="76"/>
      <c r="P183" s="176">
        <f>O183*H183</f>
        <v>0</v>
      </c>
      <c r="Q183" s="176">
        <v>0.10373</v>
      </c>
      <c r="R183" s="176">
        <f>Q183*H183</f>
        <v>160.7815</v>
      </c>
      <c r="S183" s="176">
        <v>0</v>
      </c>
      <c r="T183" s="17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78" t="s">
        <v>120</v>
      </c>
      <c r="AT183" s="178" t="s">
        <v>116</v>
      </c>
      <c r="AU183" s="178" t="s">
        <v>83</v>
      </c>
      <c r="AY183" s="18" t="s">
        <v>114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18" t="s">
        <v>81</v>
      </c>
      <c r="BK183" s="179">
        <f>ROUND(I183*H183,2)</f>
        <v>0</v>
      </c>
      <c r="BL183" s="18" t="s">
        <v>120</v>
      </c>
      <c r="BM183" s="178" t="s">
        <v>210</v>
      </c>
    </row>
    <row r="184" spans="1:47" s="2" customFormat="1" ht="12">
      <c r="A184" s="37"/>
      <c r="B184" s="38"/>
      <c r="C184" s="37"/>
      <c r="D184" s="180" t="s">
        <v>122</v>
      </c>
      <c r="E184" s="37"/>
      <c r="F184" s="181" t="s">
        <v>209</v>
      </c>
      <c r="G184" s="37"/>
      <c r="H184" s="37"/>
      <c r="I184" s="182"/>
      <c r="J184" s="37"/>
      <c r="K184" s="37"/>
      <c r="L184" s="38"/>
      <c r="M184" s="183"/>
      <c r="N184" s="184"/>
      <c r="O184" s="76"/>
      <c r="P184" s="76"/>
      <c r="Q184" s="76"/>
      <c r="R184" s="76"/>
      <c r="S184" s="76"/>
      <c r="T184" s="7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8" t="s">
        <v>122</v>
      </c>
      <c r="AU184" s="18" t="s">
        <v>83</v>
      </c>
    </row>
    <row r="185" spans="1:65" s="2" customFormat="1" ht="21.75" customHeight="1">
      <c r="A185" s="37"/>
      <c r="B185" s="165"/>
      <c r="C185" s="166" t="s">
        <v>211</v>
      </c>
      <c r="D185" s="166" t="s">
        <v>116</v>
      </c>
      <c r="E185" s="167" t="s">
        <v>212</v>
      </c>
      <c r="F185" s="168" t="s">
        <v>213</v>
      </c>
      <c r="G185" s="169" t="s">
        <v>119</v>
      </c>
      <c r="H185" s="170">
        <v>1550</v>
      </c>
      <c r="I185" s="171"/>
      <c r="J185" s="172">
        <f>ROUND(I185*H185,2)</f>
        <v>0</v>
      </c>
      <c r="K185" s="173"/>
      <c r="L185" s="38"/>
      <c r="M185" s="174" t="s">
        <v>1</v>
      </c>
      <c r="N185" s="175" t="s">
        <v>38</v>
      </c>
      <c r="O185" s="76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78" t="s">
        <v>120</v>
      </c>
      <c r="AT185" s="178" t="s">
        <v>116</v>
      </c>
      <c r="AU185" s="178" t="s">
        <v>83</v>
      </c>
      <c r="AY185" s="18" t="s">
        <v>114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8" t="s">
        <v>81</v>
      </c>
      <c r="BK185" s="179">
        <f>ROUND(I185*H185,2)</f>
        <v>0</v>
      </c>
      <c r="BL185" s="18" t="s">
        <v>120</v>
      </c>
      <c r="BM185" s="178" t="s">
        <v>214</v>
      </c>
    </row>
    <row r="186" spans="1:47" s="2" customFormat="1" ht="12">
      <c r="A186" s="37"/>
      <c r="B186" s="38"/>
      <c r="C186" s="37"/>
      <c r="D186" s="180" t="s">
        <v>122</v>
      </c>
      <c r="E186" s="37"/>
      <c r="F186" s="181" t="s">
        <v>215</v>
      </c>
      <c r="G186" s="37"/>
      <c r="H186" s="37"/>
      <c r="I186" s="182"/>
      <c r="J186" s="37"/>
      <c r="K186" s="37"/>
      <c r="L186" s="38"/>
      <c r="M186" s="183"/>
      <c r="N186" s="184"/>
      <c r="O186" s="76"/>
      <c r="P186" s="76"/>
      <c r="Q186" s="76"/>
      <c r="R186" s="76"/>
      <c r="S186" s="76"/>
      <c r="T186" s="7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8" t="s">
        <v>122</v>
      </c>
      <c r="AU186" s="18" t="s">
        <v>83</v>
      </c>
    </row>
    <row r="187" spans="1:65" s="2" customFormat="1" ht="33" customHeight="1">
      <c r="A187" s="37"/>
      <c r="B187" s="165"/>
      <c r="C187" s="166" t="s">
        <v>130</v>
      </c>
      <c r="D187" s="166" t="s">
        <v>116</v>
      </c>
      <c r="E187" s="167" t="s">
        <v>216</v>
      </c>
      <c r="F187" s="168" t="s">
        <v>217</v>
      </c>
      <c r="G187" s="169" t="s">
        <v>119</v>
      </c>
      <c r="H187" s="170">
        <v>1550</v>
      </c>
      <c r="I187" s="171"/>
      <c r="J187" s="172">
        <f>ROUND(I187*H187,2)</f>
        <v>0</v>
      </c>
      <c r="K187" s="173"/>
      <c r="L187" s="38"/>
      <c r="M187" s="174" t="s">
        <v>1</v>
      </c>
      <c r="N187" s="175" t="s">
        <v>38</v>
      </c>
      <c r="O187" s="76"/>
      <c r="P187" s="176">
        <f>O187*H187</f>
        <v>0</v>
      </c>
      <c r="Q187" s="176">
        <v>0.13188</v>
      </c>
      <c r="R187" s="176">
        <f>Q187*H187</f>
        <v>204.414</v>
      </c>
      <c r="S187" s="176">
        <v>0</v>
      </c>
      <c r="T187" s="17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78" t="s">
        <v>120</v>
      </c>
      <c r="AT187" s="178" t="s">
        <v>116</v>
      </c>
      <c r="AU187" s="178" t="s">
        <v>83</v>
      </c>
      <c r="AY187" s="18" t="s">
        <v>114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81</v>
      </c>
      <c r="BK187" s="179">
        <f>ROUND(I187*H187,2)</f>
        <v>0</v>
      </c>
      <c r="BL187" s="18" t="s">
        <v>120</v>
      </c>
      <c r="BM187" s="178" t="s">
        <v>218</v>
      </c>
    </row>
    <row r="188" spans="1:47" s="2" customFormat="1" ht="12">
      <c r="A188" s="37"/>
      <c r="B188" s="38"/>
      <c r="C188" s="37"/>
      <c r="D188" s="180" t="s">
        <v>122</v>
      </c>
      <c r="E188" s="37"/>
      <c r="F188" s="181" t="s">
        <v>217</v>
      </c>
      <c r="G188" s="37"/>
      <c r="H188" s="37"/>
      <c r="I188" s="182"/>
      <c r="J188" s="37"/>
      <c r="K188" s="37"/>
      <c r="L188" s="38"/>
      <c r="M188" s="183"/>
      <c r="N188" s="184"/>
      <c r="O188" s="76"/>
      <c r="P188" s="76"/>
      <c r="Q188" s="76"/>
      <c r="R188" s="76"/>
      <c r="S188" s="76"/>
      <c r="T188" s="7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8" t="s">
        <v>122</v>
      </c>
      <c r="AU188" s="18" t="s">
        <v>83</v>
      </c>
    </row>
    <row r="189" spans="1:65" s="2" customFormat="1" ht="24.15" customHeight="1">
      <c r="A189" s="37"/>
      <c r="B189" s="165"/>
      <c r="C189" s="166" t="s">
        <v>219</v>
      </c>
      <c r="D189" s="166" t="s">
        <v>116</v>
      </c>
      <c r="E189" s="167" t="s">
        <v>220</v>
      </c>
      <c r="F189" s="168" t="s">
        <v>221</v>
      </c>
      <c r="G189" s="169" t="s">
        <v>119</v>
      </c>
      <c r="H189" s="170">
        <v>1550</v>
      </c>
      <c r="I189" s="171"/>
      <c r="J189" s="172">
        <f>ROUND(I189*H189,2)</f>
        <v>0</v>
      </c>
      <c r="K189" s="173"/>
      <c r="L189" s="38"/>
      <c r="M189" s="174" t="s">
        <v>1</v>
      </c>
      <c r="N189" s="175" t="s">
        <v>38</v>
      </c>
      <c r="O189" s="76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78" t="s">
        <v>120</v>
      </c>
      <c r="AT189" s="178" t="s">
        <v>116</v>
      </c>
      <c r="AU189" s="178" t="s">
        <v>83</v>
      </c>
      <c r="AY189" s="18" t="s">
        <v>114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18" t="s">
        <v>81</v>
      </c>
      <c r="BK189" s="179">
        <f>ROUND(I189*H189,2)</f>
        <v>0</v>
      </c>
      <c r="BL189" s="18" t="s">
        <v>120</v>
      </c>
      <c r="BM189" s="178" t="s">
        <v>222</v>
      </c>
    </row>
    <row r="190" spans="1:47" s="2" customFormat="1" ht="12">
      <c r="A190" s="37"/>
      <c r="B190" s="38"/>
      <c r="C190" s="37"/>
      <c r="D190" s="180" t="s">
        <v>122</v>
      </c>
      <c r="E190" s="37"/>
      <c r="F190" s="181" t="s">
        <v>223</v>
      </c>
      <c r="G190" s="37"/>
      <c r="H190" s="37"/>
      <c r="I190" s="182"/>
      <c r="J190" s="37"/>
      <c r="K190" s="37"/>
      <c r="L190" s="38"/>
      <c r="M190" s="183"/>
      <c r="N190" s="184"/>
      <c r="O190" s="76"/>
      <c r="P190" s="76"/>
      <c r="Q190" s="76"/>
      <c r="R190" s="76"/>
      <c r="S190" s="76"/>
      <c r="T190" s="7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8" t="s">
        <v>122</v>
      </c>
      <c r="AU190" s="18" t="s">
        <v>83</v>
      </c>
    </row>
    <row r="191" spans="1:65" s="2" customFormat="1" ht="24.15" customHeight="1">
      <c r="A191" s="37"/>
      <c r="B191" s="165"/>
      <c r="C191" s="166" t="s">
        <v>224</v>
      </c>
      <c r="D191" s="166" t="s">
        <v>116</v>
      </c>
      <c r="E191" s="167" t="s">
        <v>225</v>
      </c>
      <c r="F191" s="168" t="s">
        <v>226</v>
      </c>
      <c r="G191" s="169" t="s">
        <v>119</v>
      </c>
      <c r="H191" s="170">
        <v>1550</v>
      </c>
      <c r="I191" s="171"/>
      <c r="J191" s="172">
        <f>ROUND(I191*H191,2)</f>
        <v>0</v>
      </c>
      <c r="K191" s="173"/>
      <c r="L191" s="38"/>
      <c r="M191" s="174" t="s">
        <v>1</v>
      </c>
      <c r="N191" s="175" t="s">
        <v>38</v>
      </c>
      <c r="O191" s="76"/>
      <c r="P191" s="176">
        <f>O191*H191</f>
        <v>0</v>
      </c>
      <c r="Q191" s="176">
        <v>0.345</v>
      </c>
      <c r="R191" s="176">
        <f>Q191*H191</f>
        <v>534.75</v>
      </c>
      <c r="S191" s="176">
        <v>0</v>
      </c>
      <c r="T191" s="17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78" t="s">
        <v>120</v>
      </c>
      <c r="AT191" s="178" t="s">
        <v>116</v>
      </c>
      <c r="AU191" s="178" t="s">
        <v>83</v>
      </c>
      <c r="AY191" s="18" t="s">
        <v>114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8" t="s">
        <v>81</v>
      </c>
      <c r="BK191" s="179">
        <f>ROUND(I191*H191,2)</f>
        <v>0</v>
      </c>
      <c r="BL191" s="18" t="s">
        <v>120</v>
      </c>
      <c r="BM191" s="178" t="s">
        <v>227</v>
      </c>
    </row>
    <row r="192" spans="1:47" s="2" customFormat="1" ht="12">
      <c r="A192" s="37"/>
      <c r="B192" s="38"/>
      <c r="C192" s="37"/>
      <c r="D192" s="180" t="s">
        <v>122</v>
      </c>
      <c r="E192" s="37"/>
      <c r="F192" s="181" t="s">
        <v>228</v>
      </c>
      <c r="G192" s="37"/>
      <c r="H192" s="37"/>
      <c r="I192" s="182"/>
      <c r="J192" s="37"/>
      <c r="K192" s="37"/>
      <c r="L192" s="38"/>
      <c r="M192" s="183"/>
      <c r="N192" s="184"/>
      <c r="O192" s="76"/>
      <c r="P192" s="76"/>
      <c r="Q192" s="76"/>
      <c r="R192" s="76"/>
      <c r="S192" s="76"/>
      <c r="T192" s="7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8" t="s">
        <v>122</v>
      </c>
      <c r="AU192" s="18" t="s">
        <v>83</v>
      </c>
    </row>
    <row r="193" spans="1:65" s="2" customFormat="1" ht="24.15" customHeight="1">
      <c r="A193" s="37"/>
      <c r="B193" s="165"/>
      <c r="C193" s="166" t="s">
        <v>229</v>
      </c>
      <c r="D193" s="166" t="s">
        <v>116</v>
      </c>
      <c r="E193" s="167" t="s">
        <v>230</v>
      </c>
      <c r="F193" s="168" t="s">
        <v>226</v>
      </c>
      <c r="G193" s="169" t="s">
        <v>119</v>
      </c>
      <c r="H193" s="170">
        <v>2583</v>
      </c>
      <c r="I193" s="171"/>
      <c r="J193" s="172">
        <f>ROUND(I193*H193,2)</f>
        <v>0</v>
      </c>
      <c r="K193" s="173"/>
      <c r="L193" s="38"/>
      <c r="M193" s="174" t="s">
        <v>1</v>
      </c>
      <c r="N193" s="175" t="s">
        <v>38</v>
      </c>
      <c r="O193" s="76"/>
      <c r="P193" s="176">
        <f>O193*H193</f>
        <v>0</v>
      </c>
      <c r="Q193" s="176">
        <v>0.345</v>
      </c>
      <c r="R193" s="176">
        <f>Q193*H193</f>
        <v>891.1349999999999</v>
      </c>
      <c r="S193" s="176">
        <v>0</v>
      </c>
      <c r="T193" s="17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78" t="s">
        <v>120</v>
      </c>
      <c r="AT193" s="178" t="s">
        <v>116</v>
      </c>
      <c r="AU193" s="178" t="s">
        <v>83</v>
      </c>
      <c r="AY193" s="18" t="s">
        <v>114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8" t="s">
        <v>81</v>
      </c>
      <c r="BK193" s="179">
        <f>ROUND(I193*H193,2)</f>
        <v>0</v>
      </c>
      <c r="BL193" s="18" t="s">
        <v>120</v>
      </c>
      <c r="BM193" s="178" t="s">
        <v>231</v>
      </c>
    </row>
    <row r="194" spans="1:47" s="2" customFormat="1" ht="12">
      <c r="A194" s="37"/>
      <c r="B194" s="38"/>
      <c r="C194" s="37"/>
      <c r="D194" s="180" t="s">
        <v>122</v>
      </c>
      <c r="E194" s="37"/>
      <c r="F194" s="181" t="s">
        <v>232</v>
      </c>
      <c r="G194" s="37"/>
      <c r="H194" s="37"/>
      <c r="I194" s="182"/>
      <c r="J194" s="37"/>
      <c r="K194" s="37"/>
      <c r="L194" s="38"/>
      <c r="M194" s="183"/>
      <c r="N194" s="184"/>
      <c r="O194" s="76"/>
      <c r="P194" s="76"/>
      <c r="Q194" s="76"/>
      <c r="R194" s="76"/>
      <c r="S194" s="76"/>
      <c r="T194" s="7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8" t="s">
        <v>122</v>
      </c>
      <c r="AU194" s="18" t="s">
        <v>83</v>
      </c>
    </row>
    <row r="195" spans="1:63" s="12" customFormat="1" ht="22.8" customHeight="1">
      <c r="A195" s="12"/>
      <c r="B195" s="154"/>
      <c r="C195" s="12"/>
      <c r="D195" s="155" t="s">
        <v>72</v>
      </c>
      <c r="E195" s="211" t="s">
        <v>219</v>
      </c>
      <c r="F195" s="211" t="s">
        <v>233</v>
      </c>
      <c r="G195" s="12"/>
      <c r="H195" s="12"/>
      <c r="I195" s="157"/>
      <c r="J195" s="212">
        <f>BK195</f>
        <v>0</v>
      </c>
      <c r="K195" s="12"/>
      <c r="L195" s="154"/>
      <c r="M195" s="159"/>
      <c r="N195" s="160"/>
      <c r="O195" s="160"/>
      <c r="P195" s="161">
        <f>P196+SUM(P197:P204)</f>
        <v>0</v>
      </c>
      <c r="Q195" s="160"/>
      <c r="R195" s="161">
        <f>R196+SUM(R197:R204)</f>
        <v>12.72302</v>
      </c>
      <c r="S195" s="160"/>
      <c r="T195" s="162">
        <f>T196+SUM(T197:T204)</f>
        <v>15.399999999999999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55" t="s">
        <v>81</v>
      </c>
      <c r="AT195" s="163" t="s">
        <v>72</v>
      </c>
      <c r="AU195" s="163" t="s">
        <v>81</v>
      </c>
      <c r="AY195" s="155" t="s">
        <v>114</v>
      </c>
      <c r="BK195" s="164">
        <f>BK196+SUM(BK197:BK204)</f>
        <v>0</v>
      </c>
    </row>
    <row r="196" spans="1:65" s="2" customFormat="1" ht="33" customHeight="1">
      <c r="A196" s="37"/>
      <c r="B196" s="165"/>
      <c r="C196" s="166" t="s">
        <v>234</v>
      </c>
      <c r="D196" s="166" t="s">
        <v>116</v>
      </c>
      <c r="E196" s="167" t="s">
        <v>235</v>
      </c>
      <c r="F196" s="168" t="s">
        <v>236</v>
      </c>
      <c r="G196" s="169" t="s">
        <v>119</v>
      </c>
      <c r="H196" s="170">
        <v>1550</v>
      </c>
      <c r="I196" s="171"/>
      <c r="J196" s="172">
        <f>ROUND(I196*H196,2)</f>
        <v>0</v>
      </c>
      <c r="K196" s="173"/>
      <c r="L196" s="38"/>
      <c r="M196" s="174" t="s">
        <v>1</v>
      </c>
      <c r="N196" s="175" t="s">
        <v>38</v>
      </c>
      <c r="O196" s="76"/>
      <c r="P196" s="176">
        <f>O196*H196</f>
        <v>0</v>
      </c>
      <c r="Q196" s="176">
        <v>0.00145</v>
      </c>
      <c r="R196" s="176">
        <f>Q196*H196</f>
        <v>2.2475</v>
      </c>
      <c r="S196" s="176">
        <v>0</v>
      </c>
      <c r="T196" s="17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78" t="s">
        <v>120</v>
      </c>
      <c r="AT196" s="178" t="s">
        <v>116</v>
      </c>
      <c r="AU196" s="178" t="s">
        <v>83</v>
      </c>
      <c r="AY196" s="18" t="s">
        <v>114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8" t="s">
        <v>81</v>
      </c>
      <c r="BK196" s="179">
        <f>ROUND(I196*H196,2)</f>
        <v>0</v>
      </c>
      <c r="BL196" s="18" t="s">
        <v>120</v>
      </c>
      <c r="BM196" s="178" t="s">
        <v>237</v>
      </c>
    </row>
    <row r="197" spans="1:47" s="2" customFormat="1" ht="12">
      <c r="A197" s="37"/>
      <c r="B197" s="38"/>
      <c r="C197" s="37"/>
      <c r="D197" s="180" t="s">
        <v>122</v>
      </c>
      <c r="E197" s="37"/>
      <c r="F197" s="181" t="s">
        <v>238</v>
      </c>
      <c r="G197" s="37"/>
      <c r="H197" s="37"/>
      <c r="I197" s="182"/>
      <c r="J197" s="37"/>
      <c r="K197" s="37"/>
      <c r="L197" s="38"/>
      <c r="M197" s="183"/>
      <c r="N197" s="184"/>
      <c r="O197" s="76"/>
      <c r="P197" s="76"/>
      <c r="Q197" s="76"/>
      <c r="R197" s="76"/>
      <c r="S197" s="76"/>
      <c r="T197" s="7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8" t="s">
        <v>122</v>
      </c>
      <c r="AU197" s="18" t="s">
        <v>83</v>
      </c>
    </row>
    <row r="198" spans="1:65" s="2" customFormat="1" ht="24.15" customHeight="1">
      <c r="A198" s="37"/>
      <c r="B198" s="165"/>
      <c r="C198" s="166" t="s">
        <v>239</v>
      </c>
      <c r="D198" s="166" t="s">
        <v>116</v>
      </c>
      <c r="E198" s="167" t="s">
        <v>240</v>
      </c>
      <c r="F198" s="168" t="s">
        <v>241</v>
      </c>
      <c r="G198" s="169" t="s">
        <v>242</v>
      </c>
      <c r="H198" s="170">
        <v>44</v>
      </c>
      <c r="I198" s="171"/>
      <c r="J198" s="172">
        <f>ROUND(I198*H198,2)</f>
        <v>0</v>
      </c>
      <c r="K198" s="173"/>
      <c r="L198" s="38"/>
      <c r="M198" s="174" t="s">
        <v>1</v>
      </c>
      <c r="N198" s="175" t="s">
        <v>38</v>
      </c>
      <c r="O198" s="76"/>
      <c r="P198" s="176">
        <f>O198*H198</f>
        <v>0</v>
      </c>
      <c r="Q198" s="176">
        <v>0.11808</v>
      </c>
      <c r="R198" s="176">
        <f>Q198*H198</f>
        <v>5.19552</v>
      </c>
      <c r="S198" s="176">
        <v>0</v>
      </c>
      <c r="T198" s="17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78" t="s">
        <v>120</v>
      </c>
      <c r="AT198" s="178" t="s">
        <v>116</v>
      </c>
      <c r="AU198" s="178" t="s">
        <v>83</v>
      </c>
      <c r="AY198" s="18" t="s">
        <v>114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8" t="s">
        <v>81</v>
      </c>
      <c r="BK198" s="179">
        <f>ROUND(I198*H198,2)</f>
        <v>0</v>
      </c>
      <c r="BL198" s="18" t="s">
        <v>120</v>
      </c>
      <c r="BM198" s="178" t="s">
        <v>243</v>
      </c>
    </row>
    <row r="199" spans="1:47" s="2" customFormat="1" ht="12">
      <c r="A199" s="37"/>
      <c r="B199" s="38"/>
      <c r="C199" s="37"/>
      <c r="D199" s="180" t="s">
        <v>122</v>
      </c>
      <c r="E199" s="37"/>
      <c r="F199" s="181" t="s">
        <v>244</v>
      </c>
      <c r="G199" s="37"/>
      <c r="H199" s="37"/>
      <c r="I199" s="182"/>
      <c r="J199" s="37"/>
      <c r="K199" s="37"/>
      <c r="L199" s="38"/>
      <c r="M199" s="183"/>
      <c r="N199" s="184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122</v>
      </c>
      <c r="AU199" s="18" t="s">
        <v>83</v>
      </c>
    </row>
    <row r="200" spans="1:65" s="2" customFormat="1" ht="16.5" customHeight="1">
      <c r="A200" s="37"/>
      <c r="B200" s="165"/>
      <c r="C200" s="200" t="s">
        <v>245</v>
      </c>
      <c r="D200" s="200" t="s">
        <v>126</v>
      </c>
      <c r="E200" s="201" t="s">
        <v>246</v>
      </c>
      <c r="F200" s="202" t="s">
        <v>247</v>
      </c>
      <c r="G200" s="203" t="s">
        <v>242</v>
      </c>
      <c r="H200" s="204">
        <v>44</v>
      </c>
      <c r="I200" s="205"/>
      <c r="J200" s="206">
        <f>ROUND(I200*H200,2)</f>
        <v>0</v>
      </c>
      <c r="K200" s="207"/>
      <c r="L200" s="208"/>
      <c r="M200" s="209" t="s">
        <v>1</v>
      </c>
      <c r="N200" s="210" t="s">
        <v>38</v>
      </c>
      <c r="O200" s="76"/>
      <c r="P200" s="176">
        <f>O200*H200</f>
        <v>0</v>
      </c>
      <c r="Q200" s="176">
        <v>0.12</v>
      </c>
      <c r="R200" s="176">
        <f>Q200*H200</f>
        <v>5.279999999999999</v>
      </c>
      <c r="S200" s="176">
        <v>0</v>
      </c>
      <c r="T200" s="17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78" t="s">
        <v>130</v>
      </c>
      <c r="AT200" s="178" t="s">
        <v>126</v>
      </c>
      <c r="AU200" s="178" t="s">
        <v>83</v>
      </c>
      <c r="AY200" s="18" t="s">
        <v>114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8" t="s">
        <v>81</v>
      </c>
      <c r="BK200" s="179">
        <f>ROUND(I200*H200,2)</f>
        <v>0</v>
      </c>
      <c r="BL200" s="18" t="s">
        <v>120</v>
      </c>
      <c r="BM200" s="178" t="s">
        <v>248</v>
      </c>
    </row>
    <row r="201" spans="1:47" s="2" customFormat="1" ht="12">
      <c r="A201" s="37"/>
      <c r="B201" s="38"/>
      <c r="C201" s="37"/>
      <c r="D201" s="180" t="s">
        <v>122</v>
      </c>
      <c r="E201" s="37"/>
      <c r="F201" s="181" t="s">
        <v>247</v>
      </c>
      <c r="G201" s="37"/>
      <c r="H201" s="37"/>
      <c r="I201" s="182"/>
      <c r="J201" s="37"/>
      <c r="K201" s="37"/>
      <c r="L201" s="38"/>
      <c r="M201" s="183"/>
      <c r="N201" s="184"/>
      <c r="O201" s="76"/>
      <c r="P201" s="76"/>
      <c r="Q201" s="76"/>
      <c r="R201" s="76"/>
      <c r="S201" s="76"/>
      <c r="T201" s="7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8" t="s">
        <v>122</v>
      </c>
      <c r="AU201" s="18" t="s">
        <v>83</v>
      </c>
    </row>
    <row r="202" spans="1:65" s="2" customFormat="1" ht="24.15" customHeight="1">
      <c r="A202" s="37"/>
      <c r="B202" s="165"/>
      <c r="C202" s="166" t="s">
        <v>125</v>
      </c>
      <c r="D202" s="166" t="s">
        <v>116</v>
      </c>
      <c r="E202" s="167" t="s">
        <v>249</v>
      </c>
      <c r="F202" s="168" t="s">
        <v>250</v>
      </c>
      <c r="G202" s="169" t="s">
        <v>242</v>
      </c>
      <c r="H202" s="170">
        <v>44</v>
      </c>
      <c r="I202" s="171"/>
      <c r="J202" s="172">
        <f>ROUND(I202*H202,2)</f>
        <v>0</v>
      </c>
      <c r="K202" s="173"/>
      <c r="L202" s="38"/>
      <c r="M202" s="174" t="s">
        <v>1</v>
      </c>
      <c r="N202" s="175" t="s">
        <v>38</v>
      </c>
      <c r="O202" s="76"/>
      <c r="P202" s="176">
        <f>O202*H202</f>
        <v>0</v>
      </c>
      <c r="Q202" s="176">
        <v>0</v>
      </c>
      <c r="R202" s="176">
        <f>Q202*H202</f>
        <v>0</v>
      </c>
      <c r="S202" s="176">
        <v>0.35</v>
      </c>
      <c r="T202" s="177">
        <f>S202*H202</f>
        <v>15.399999999999999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78" t="s">
        <v>120</v>
      </c>
      <c r="AT202" s="178" t="s">
        <v>116</v>
      </c>
      <c r="AU202" s="178" t="s">
        <v>83</v>
      </c>
      <c r="AY202" s="18" t="s">
        <v>114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8" t="s">
        <v>81</v>
      </c>
      <c r="BK202" s="179">
        <f>ROUND(I202*H202,2)</f>
        <v>0</v>
      </c>
      <c r="BL202" s="18" t="s">
        <v>120</v>
      </c>
      <c r="BM202" s="178" t="s">
        <v>251</v>
      </c>
    </row>
    <row r="203" spans="1:47" s="2" customFormat="1" ht="12">
      <c r="A203" s="37"/>
      <c r="B203" s="38"/>
      <c r="C203" s="37"/>
      <c r="D203" s="180" t="s">
        <v>122</v>
      </c>
      <c r="E203" s="37"/>
      <c r="F203" s="181" t="s">
        <v>252</v>
      </c>
      <c r="G203" s="37"/>
      <c r="H203" s="37"/>
      <c r="I203" s="182"/>
      <c r="J203" s="37"/>
      <c r="K203" s="37"/>
      <c r="L203" s="38"/>
      <c r="M203" s="183"/>
      <c r="N203" s="184"/>
      <c r="O203" s="76"/>
      <c r="P203" s="76"/>
      <c r="Q203" s="76"/>
      <c r="R203" s="76"/>
      <c r="S203" s="76"/>
      <c r="T203" s="7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8" t="s">
        <v>122</v>
      </c>
      <c r="AU203" s="18" t="s">
        <v>83</v>
      </c>
    </row>
    <row r="204" spans="1:63" s="12" customFormat="1" ht="20.85" customHeight="1">
      <c r="A204" s="12"/>
      <c r="B204" s="154"/>
      <c r="C204" s="12"/>
      <c r="D204" s="155" t="s">
        <v>72</v>
      </c>
      <c r="E204" s="211" t="s">
        <v>253</v>
      </c>
      <c r="F204" s="211" t="s">
        <v>254</v>
      </c>
      <c r="G204" s="12"/>
      <c r="H204" s="12"/>
      <c r="I204" s="157"/>
      <c r="J204" s="212">
        <f>BK204</f>
        <v>0</v>
      </c>
      <c r="K204" s="12"/>
      <c r="L204" s="154"/>
      <c r="M204" s="159"/>
      <c r="N204" s="160"/>
      <c r="O204" s="160"/>
      <c r="P204" s="161">
        <f>SUM(P205:P212)</f>
        <v>0</v>
      </c>
      <c r="Q204" s="160"/>
      <c r="R204" s="161">
        <f>SUM(R205:R212)</f>
        <v>0</v>
      </c>
      <c r="S204" s="160"/>
      <c r="T204" s="162">
        <f>SUM(T205:T212)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55" t="s">
        <v>81</v>
      </c>
      <c r="AT204" s="163" t="s">
        <v>72</v>
      </c>
      <c r="AU204" s="163" t="s">
        <v>83</v>
      </c>
      <c r="AY204" s="155" t="s">
        <v>114</v>
      </c>
      <c r="BK204" s="164">
        <f>SUM(BK205:BK212)</f>
        <v>0</v>
      </c>
    </row>
    <row r="205" spans="1:65" s="2" customFormat="1" ht="16.5" customHeight="1">
      <c r="A205" s="37"/>
      <c r="B205" s="165"/>
      <c r="C205" s="166" t="s">
        <v>255</v>
      </c>
      <c r="D205" s="166" t="s">
        <v>116</v>
      </c>
      <c r="E205" s="167" t="s">
        <v>187</v>
      </c>
      <c r="F205" s="168" t="s">
        <v>256</v>
      </c>
      <c r="G205" s="169" t="s">
        <v>257</v>
      </c>
      <c r="H205" s="170">
        <v>1</v>
      </c>
      <c r="I205" s="171"/>
      <c r="J205" s="172">
        <f>ROUND(I205*H205,2)</f>
        <v>0</v>
      </c>
      <c r="K205" s="173"/>
      <c r="L205" s="38"/>
      <c r="M205" s="174" t="s">
        <v>1</v>
      </c>
      <c r="N205" s="175" t="s">
        <v>38</v>
      </c>
      <c r="O205" s="76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78" t="s">
        <v>120</v>
      </c>
      <c r="AT205" s="178" t="s">
        <v>116</v>
      </c>
      <c r="AU205" s="178" t="s">
        <v>187</v>
      </c>
      <c r="AY205" s="18" t="s">
        <v>114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18" t="s">
        <v>81</v>
      </c>
      <c r="BK205" s="179">
        <f>ROUND(I205*H205,2)</f>
        <v>0</v>
      </c>
      <c r="BL205" s="18" t="s">
        <v>120</v>
      </c>
      <c r="BM205" s="178" t="s">
        <v>258</v>
      </c>
    </row>
    <row r="206" spans="1:47" s="2" customFormat="1" ht="12">
      <c r="A206" s="37"/>
      <c r="B206" s="38"/>
      <c r="C206" s="37"/>
      <c r="D206" s="180" t="s">
        <v>122</v>
      </c>
      <c r="E206" s="37"/>
      <c r="F206" s="181" t="s">
        <v>256</v>
      </c>
      <c r="G206" s="37"/>
      <c r="H206" s="37"/>
      <c r="I206" s="182"/>
      <c r="J206" s="37"/>
      <c r="K206" s="37"/>
      <c r="L206" s="38"/>
      <c r="M206" s="183"/>
      <c r="N206" s="184"/>
      <c r="O206" s="76"/>
      <c r="P206" s="76"/>
      <c r="Q206" s="76"/>
      <c r="R206" s="76"/>
      <c r="S206" s="76"/>
      <c r="T206" s="7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8" t="s">
        <v>122</v>
      </c>
      <c r="AU206" s="18" t="s">
        <v>187</v>
      </c>
    </row>
    <row r="207" spans="1:65" s="2" customFormat="1" ht="16.5" customHeight="1">
      <c r="A207" s="37"/>
      <c r="B207" s="165"/>
      <c r="C207" s="166" t="s">
        <v>259</v>
      </c>
      <c r="D207" s="166" t="s">
        <v>116</v>
      </c>
      <c r="E207" s="167" t="s">
        <v>120</v>
      </c>
      <c r="F207" s="168" t="s">
        <v>260</v>
      </c>
      <c r="G207" s="169" t="s">
        <v>257</v>
      </c>
      <c r="H207" s="170">
        <v>1</v>
      </c>
      <c r="I207" s="171"/>
      <c r="J207" s="172">
        <f>ROUND(I207*H207,2)</f>
        <v>0</v>
      </c>
      <c r="K207" s="173"/>
      <c r="L207" s="38"/>
      <c r="M207" s="174" t="s">
        <v>1</v>
      </c>
      <c r="N207" s="175" t="s">
        <v>38</v>
      </c>
      <c r="O207" s="76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78" t="s">
        <v>120</v>
      </c>
      <c r="AT207" s="178" t="s">
        <v>116</v>
      </c>
      <c r="AU207" s="178" t="s">
        <v>187</v>
      </c>
      <c r="AY207" s="18" t="s">
        <v>114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81</v>
      </c>
      <c r="BK207" s="179">
        <f>ROUND(I207*H207,2)</f>
        <v>0</v>
      </c>
      <c r="BL207" s="18" t="s">
        <v>120</v>
      </c>
      <c r="BM207" s="178" t="s">
        <v>261</v>
      </c>
    </row>
    <row r="208" spans="1:47" s="2" customFormat="1" ht="12">
      <c r="A208" s="37"/>
      <c r="B208" s="38"/>
      <c r="C208" s="37"/>
      <c r="D208" s="180" t="s">
        <v>122</v>
      </c>
      <c r="E208" s="37"/>
      <c r="F208" s="181" t="s">
        <v>260</v>
      </c>
      <c r="G208" s="37"/>
      <c r="H208" s="37"/>
      <c r="I208" s="182"/>
      <c r="J208" s="37"/>
      <c r="K208" s="37"/>
      <c r="L208" s="38"/>
      <c r="M208" s="183"/>
      <c r="N208" s="184"/>
      <c r="O208" s="76"/>
      <c r="P208" s="76"/>
      <c r="Q208" s="76"/>
      <c r="R208" s="76"/>
      <c r="S208" s="76"/>
      <c r="T208" s="7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8" t="s">
        <v>122</v>
      </c>
      <c r="AU208" s="18" t="s">
        <v>187</v>
      </c>
    </row>
    <row r="209" spans="1:65" s="2" customFormat="1" ht="16.5" customHeight="1">
      <c r="A209" s="37"/>
      <c r="B209" s="165"/>
      <c r="C209" s="166" t="s">
        <v>262</v>
      </c>
      <c r="D209" s="166" t="s">
        <v>116</v>
      </c>
      <c r="E209" s="167" t="s">
        <v>197</v>
      </c>
      <c r="F209" s="168" t="s">
        <v>263</v>
      </c>
      <c r="G209" s="169" t="s">
        <v>257</v>
      </c>
      <c r="H209" s="170">
        <v>1</v>
      </c>
      <c r="I209" s="171"/>
      <c r="J209" s="172">
        <f>ROUND(I209*H209,2)</f>
        <v>0</v>
      </c>
      <c r="K209" s="173"/>
      <c r="L209" s="38"/>
      <c r="M209" s="174" t="s">
        <v>1</v>
      </c>
      <c r="N209" s="175" t="s">
        <v>38</v>
      </c>
      <c r="O209" s="76"/>
      <c r="P209" s="176">
        <f>O209*H209</f>
        <v>0</v>
      </c>
      <c r="Q209" s="176">
        <v>0</v>
      </c>
      <c r="R209" s="176">
        <f>Q209*H209</f>
        <v>0</v>
      </c>
      <c r="S209" s="176">
        <v>0</v>
      </c>
      <c r="T209" s="17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78" t="s">
        <v>120</v>
      </c>
      <c r="AT209" s="178" t="s">
        <v>116</v>
      </c>
      <c r="AU209" s="178" t="s">
        <v>187</v>
      </c>
      <c r="AY209" s="18" t="s">
        <v>114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8" t="s">
        <v>81</v>
      </c>
      <c r="BK209" s="179">
        <f>ROUND(I209*H209,2)</f>
        <v>0</v>
      </c>
      <c r="BL209" s="18" t="s">
        <v>120</v>
      </c>
      <c r="BM209" s="178" t="s">
        <v>264</v>
      </c>
    </row>
    <row r="210" spans="1:47" s="2" customFormat="1" ht="12">
      <c r="A210" s="37"/>
      <c r="B210" s="38"/>
      <c r="C210" s="37"/>
      <c r="D210" s="180" t="s">
        <v>122</v>
      </c>
      <c r="E210" s="37"/>
      <c r="F210" s="181" t="s">
        <v>263</v>
      </c>
      <c r="G210" s="37"/>
      <c r="H210" s="37"/>
      <c r="I210" s="182"/>
      <c r="J210" s="37"/>
      <c r="K210" s="37"/>
      <c r="L210" s="38"/>
      <c r="M210" s="183"/>
      <c r="N210" s="184"/>
      <c r="O210" s="76"/>
      <c r="P210" s="76"/>
      <c r="Q210" s="76"/>
      <c r="R210" s="76"/>
      <c r="S210" s="76"/>
      <c r="T210" s="7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8" t="s">
        <v>122</v>
      </c>
      <c r="AU210" s="18" t="s">
        <v>187</v>
      </c>
    </row>
    <row r="211" spans="1:65" s="2" customFormat="1" ht="16.5" customHeight="1">
      <c r="A211" s="37"/>
      <c r="B211" s="165"/>
      <c r="C211" s="166" t="s">
        <v>265</v>
      </c>
      <c r="D211" s="166" t="s">
        <v>116</v>
      </c>
      <c r="E211" s="167" t="s">
        <v>207</v>
      </c>
      <c r="F211" s="168" t="s">
        <v>266</v>
      </c>
      <c r="G211" s="169" t="s">
        <v>267</v>
      </c>
      <c r="H211" s="170">
        <v>1</v>
      </c>
      <c r="I211" s="171"/>
      <c r="J211" s="172">
        <f>ROUND(I211*H211,2)</f>
        <v>0</v>
      </c>
      <c r="K211" s="173"/>
      <c r="L211" s="38"/>
      <c r="M211" s="174" t="s">
        <v>1</v>
      </c>
      <c r="N211" s="175" t="s">
        <v>38</v>
      </c>
      <c r="O211" s="76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78" t="s">
        <v>120</v>
      </c>
      <c r="AT211" s="178" t="s">
        <v>116</v>
      </c>
      <c r="AU211" s="178" t="s">
        <v>187</v>
      </c>
      <c r="AY211" s="18" t="s">
        <v>114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18" t="s">
        <v>81</v>
      </c>
      <c r="BK211" s="179">
        <f>ROUND(I211*H211,2)</f>
        <v>0</v>
      </c>
      <c r="BL211" s="18" t="s">
        <v>120</v>
      </c>
      <c r="BM211" s="178" t="s">
        <v>268</v>
      </c>
    </row>
    <row r="212" spans="1:47" s="2" customFormat="1" ht="12">
      <c r="A212" s="37"/>
      <c r="B212" s="38"/>
      <c r="C212" s="37"/>
      <c r="D212" s="180" t="s">
        <v>122</v>
      </c>
      <c r="E212" s="37"/>
      <c r="F212" s="181" t="s">
        <v>266</v>
      </c>
      <c r="G212" s="37"/>
      <c r="H212" s="37"/>
      <c r="I212" s="182"/>
      <c r="J212" s="37"/>
      <c r="K212" s="37"/>
      <c r="L212" s="38"/>
      <c r="M212" s="221"/>
      <c r="N212" s="222"/>
      <c r="O212" s="223"/>
      <c r="P212" s="223"/>
      <c r="Q212" s="223"/>
      <c r="R212" s="223"/>
      <c r="S212" s="223"/>
      <c r="T212" s="224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8" t="s">
        <v>122</v>
      </c>
      <c r="AU212" s="18" t="s">
        <v>187</v>
      </c>
    </row>
    <row r="213" spans="1:31" s="2" customFormat="1" ht="6.95" customHeight="1">
      <c r="A213" s="37"/>
      <c r="B213" s="59"/>
      <c r="C213" s="60"/>
      <c r="D213" s="60"/>
      <c r="E213" s="60"/>
      <c r="F213" s="60"/>
      <c r="G213" s="60"/>
      <c r="H213" s="60"/>
      <c r="I213" s="60"/>
      <c r="J213" s="60"/>
      <c r="K213" s="60"/>
      <c r="L213" s="38"/>
      <c r="M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</row>
  </sheetData>
  <autoFilter ref="C122:K21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269</v>
      </c>
      <c r="H4" s="21"/>
    </row>
    <row r="5" spans="2:8" s="1" customFormat="1" ht="12" customHeight="1">
      <c r="B5" s="21"/>
      <c r="C5" s="25" t="s">
        <v>13</v>
      </c>
      <c r="D5" s="35" t="s">
        <v>14</v>
      </c>
      <c r="E5" s="1"/>
      <c r="F5" s="1"/>
      <c r="H5" s="21"/>
    </row>
    <row r="6" spans="2:8" s="1" customFormat="1" ht="36.95" customHeight="1">
      <c r="B6" s="21"/>
      <c r="C6" s="28" t="s">
        <v>16</v>
      </c>
      <c r="D6" s="29" t="s">
        <v>17</v>
      </c>
      <c r="E6" s="1"/>
      <c r="F6" s="1"/>
      <c r="H6" s="21"/>
    </row>
    <row r="7" spans="2:8" s="1" customFormat="1" ht="16.5" customHeight="1">
      <c r="B7" s="21"/>
      <c r="C7" s="31" t="s">
        <v>22</v>
      </c>
      <c r="D7" s="68" t="str">
        <f>'Rekapitulace stavby'!AN8</f>
        <v>6. 1. 2023</v>
      </c>
      <c r="H7" s="21"/>
    </row>
    <row r="8" spans="1:8" s="2" customFormat="1" ht="10.8" customHeight="1">
      <c r="A8" s="37"/>
      <c r="B8" s="38"/>
      <c r="C8" s="37"/>
      <c r="D8" s="37"/>
      <c r="E8" s="37"/>
      <c r="F8" s="37"/>
      <c r="G8" s="37"/>
      <c r="H8" s="38"/>
    </row>
    <row r="9" spans="1:8" s="11" customFormat="1" ht="29.25" customHeight="1">
      <c r="A9" s="143"/>
      <c r="B9" s="144"/>
      <c r="C9" s="145" t="s">
        <v>54</v>
      </c>
      <c r="D9" s="146" t="s">
        <v>55</v>
      </c>
      <c r="E9" s="146" t="s">
        <v>101</v>
      </c>
      <c r="F9" s="147" t="s">
        <v>270</v>
      </c>
      <c r="G9" s="143"/>
      <c r="H9" s="144"/>
    </row>
    <row r="10" spans="1:8" s="2" customFormat="1" ht="26.4" customHeight="1">
      <c r="A10" s="37"/>
      <c r="B10" s="38"/>
      <c r="C10" s="225" t="s">
        <v>271</v>
      </c>
      <c r="D10" s="225" t="s">
        <v>79</v>
      </c>
      <c r="E10" s="37"/>
      <c r="F10" s="37"/>
      <c r="G10" s="37"/>
      <c r="H10" s="38"/>
    </row>
    <row r="11" spans="1:8" s="2" customFormat="1" ht="12">
      <c r="A11" s="37"/>
      <c r="B11" s="38"/>
      <c r="C11" s="226" t="s">
        <v>272</v>
      </c>
      <c r="D11" s="227" t="s">
        <v>273</v>
      </c>
      <c r="E11" s="228" t="s">
        <v>119</v>
      </c>
      <c r="F11" s="229">
        <v>0</v>
      </c>
      <c r="G11" s="37"/>
      <c r="H11" s="38"/>
    </row>
    <row r="12" spans="1:8" s="2" customFormat="1" ht="16.8" customHeight="1">
      <c r="A12" s="37"/>
      <c r="B12" s="38"/>
      <c r="C12" s="230" t="s">
        <v>1</v>
      </c>
      <c r="D12" s="230" t="s">
        <v>73</v>
      </c>
      <c r="E12" s="18" t="s">
        <v>1</v>
      </c>
      <c r="F12" s="231">
        <v>0</v>
      </c>
      <c r="G12" s="37"/>
      <c r="H12" s="38"/>
    </row>
    <row r="13" spans="1:8" s="2" customFormat="1" ht="16.8" customHeight="1">
      <c r="A13" s="37"/>
      <c r="B13" s="38"/>
      <c r="C13" s="232" t="s">
        <v>274</v>
      </c>
      <c r="D13" s="37"/>
      <c r="E13" s="37"/>
      <c r="F13" s="37"/>
      <c r="G13" s="37"/>
      <c r="H13" s="38"/>
    </row>
    <row r="14" spans="1:8" s="2" customFormat="1" ht="16.8" customHeight="1">
      <c r="A14" s="37"/>
      <c r="B14" s="38"/>
      <c r="C14" s="230" t="s">
        <v>225</v>
      </c>
      <c r="D14" s="230" t="s">
        <v>226</v>
      </c>
      <c r="E14" s="18" t="s">
        <v>119</v>
      </c>
      <c r="F14" s="231">
        <v>1550</v>
      </c>
      <c r="G14" s="37"/>
      <c r="H14" s="38"/>
    </row>
    <row r="15" spans="1:8" s="2" customFormat="1" ht="16.8" customHeight="1">
      <c r="A15" s="37"/>
      <c r="B15" s="38"/>
      <c r="C15" s="230" t="s">
        <v>230</v>
      </c>
      <c r="D15" s="230" t="s">
        <v>226</v>
      </c>
      <c r="E15" s="18" t="s">
        <v>119</v>
      </c>
      <c r="F15" s="231">
        <v>2583</v>
      </c>
      <c r="G15" s="37"/>
      <c r="H15" s="38"/>
    </row>
    <row r="16" spans="1:8" s="2" customFormat="1" ht="16.8" customHeight="1">
      <c r="A16" s="37"/>
      <c r="B16" s="38"/>
      <c r="C16" s="230" t="s">
        <v>216</v>
      </c>
      <c r="D16" s="230" t="s">
        <v>217</v>
      </c>
      <c r="E16" s="18" t="s">
        <v>119</v>
      </c>
      <c r="F16" s="231">
        <v>1550</v>
      </c>
      <c r="G16" s="37"/>
      <c r="H16" s="38"/>
    </row>
    <row r="17" spans="1:8" s="2" customFormat="1" ht="12">
      <c r="A17" s="37"/>
      <c r="B17" s="38"/>
      <c r="C17" s="230" t="s">
        <v>208</v>
      </c>
      <c r="D17" s="230" t="s">
        <v>209</v>
      </c>
      <c r="E17" s="18" t="s">
        <v>119</v>
      </c>
      <c r="F17" s="231">
        <v>1550</v>
      </c>
      <c r="G17" s="37"/>
      <c r="H17" s="38"/>
    </row>
    <row r="18" spans="1:8" s="2" customFormat="1" ht="7.4" customHeight="1">
      <c r="A18" s="37"/>
      <c r="B18" s="59"/>
      <c r="C18" s="60"/>
      <c r="D18" s="60"/>
      <c r="E18" s="60"/>
      <c r="F18" s="60"/>
      <c r="G18" s="60"/>
      <c r="H18" s="38"/>
    </row>
    <row r="19" spans="1:8" s="2" customFormat="1" ht="12">
      <c r="A19" s="37"/>
      <c r="B19" s="37"/>
      <c r="C19" s="37"/>
      <c r="D19" s="37"/>
      <c r="E19" s="37"/>
      <c r="F19" s="37"/>
      <c r="G19" s="37"/>
      <c r="H19" s="37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NTB-PC\janku</dc:creator>
  <cp:keywords/>
  <dc:description/>
  <cp:lastModifiedBy>NTB-PC\janku</cp:lastModifiedBy>
  <dcterms:created xsi:type="dcterms:W3CDTF">2023-01-06T11:09:22Z</dcterms:created>
  <dcterms:modified xsi:type="dcterms:W3CDTF">2023-01-06T11:09:24Z</dcterms:modified>
  <cp:category/>
  <cp:version/>
  <cp:contentType/>
  <cp:contentStatus/>
</cp:coreProperties>
</file>