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1"/>
  </bookViews>
  <sheets>
    <sheet name="Rekapitulace" sheetId="1" r:id="rId1"/>
    <sheet name="01" sheetId="2" r:id="rId2"/>
  </sheets>
  <definedNames>
    <definedName name="_xlnm.Print_Titles" localSheetId="1">'01'!$1:$7</definedName>
  </definedNames>
  <calcPr fullCalcOnLoad="1"/>
</workbook>
</file>

<file path=xl/sharedStrings.xml><?xml version="1.0" encoding="utf-8"?>
<sst xmlns="http://schemas.openxmlformats.org/spreadsheetml/2006/main" count="682" uniqueCount="266">
  <si>
    <t>Soupis objektů s DPH</t>
  </si>
  <si>
    <t>Stavba: 22-147 - OPRAVA PO PŘÍVALOVÉM DEŠTI V TÝDNU 12.7. - 18.7.2021</t>
  </si>
  <si>
    <t>Varianta: ZŘ - Základní řešení</t>
  </si>
  <si>
    <t>Odbytová cena:</t>
  </si>
  <si>
    <t>OC+DPH:</t>
  </si>
  <si>
    <t>Objekt</t>
  </si>
  <si>
    <t>Popis</t>
  </si>
  <si>
    <t>OC</t>
  </si>
  <si>
    <t>DPH</t>
  </si>
  <si>
    <t>OC+DPH</t>
  </si>
  <si>
    <t>ASPE10</t>
  </si>
  <si>
    <t>S</t>
  </si>
  <si>
    <t>Příloha k formuláři pro ocenění nabídky</t>
  </si>
  <si>
    <t xml:space="preserve">Stavba: </t>
  </si>
  <si>
    <t>22-147</t>
  </si>
  <si>
    <t>OPRAVA PO PŘÍVALOVÉM DEŠTI V TÝDNU 12.7. - 18.7.2021</t>
  </si>
  <si>
    <t>O</t>
  </si>
  <si>
    <t>Rozpočet:</t>
  </si>
  <si>
    <t>0,00</t>
  </si>
  <si>
    <t>15,00</t>
  </si>
  <si>
    <t>21,00</t>
  </si>
  <si>
    <t>2</t>
  </si>
  <si>
    <t>3</t>
  </si>
  <si>
    <t>01</t>
  </si>
  <si>
    <t>OBNOVA ČÁSTI ULICE KŘÍŽANSKÁ, LIBEREC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</si>
  <si>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</si>
  <si>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</si>
  <si>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</si>
  <si>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</si>
  <si>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</si>
  <si>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</si>
  <si>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</si>
  <si>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</si>
  <si>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</si>
  <si>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</si>
  <si>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</si>
  <si>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</si>
  <si>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Cena</t>
  </si>
  <si>
    <t>Jednotková</t>
  </si>
  <si>
    <t>9</t>
  </si>
  <si>
    <t>Celkem</t>
  </si>
  <si>
    <t>10</t>
  </si>
  <si>
    <t>SD</t>
  </si>
  <si>
    <t>Všeobecné konstrukce a práce</t>
  </si>
  <si>
    <t>P</t>
  </si>
  <si>
    <t>014101</t>
  </si>
  <si>
    <t/>
  </si>
  <si>
    <t>POPLATKY ZA SKLÁDKU</t>
  </si>
  <si>
    <t>M3</t>
  </si>
  <si>
    <t>PP</t>
  </si>
  <si>
    <t>zemina</t>
  </si>
  <si>
    <t>VV</t>
  </si>
  <si>
    <t>TS</t>
  </si>
  <si>
    <t>zahrnuje veškeré poplatky provozovateli skládky související s uložením odpadu na skládce.</t>
  </si>
  <si>
    <t>014102</t>
  </si>
  <si>
    <t>T</t>
  </si>
  <si>
    <t>stavební suť</t>
  </si>
  <si>
    <t>z pol.č. 113184: 0,5m3*2,5t/m3=1,25 [A] 
z pol.č. 11328: (55,8m2*0,15)*2,5t/m3=20,93 [B] 
z pol.č. 113438: (218,0m3-44,0m3 asfaltové směsi)*2,5t/m3=435,00 [C] 
z pol.č. 113458: 1,6m3*2,5t/m3=4,00 [D] 
z pol.č. 113514: 10,0m*0,04t/m=0,40 [E] 
z pol.č. 113424: 15,0m*0,1t/m=1,50 [F] 
z pol.č. 966158: 6,0m3*2,5t/m3=15,00 [G] 
z pol.č. 96687: 2ks*0,6t/ks=1,20 [H] 
Celkem: A+B+C+D+E+F+G+H=479,28 [I]</t>
  </si>
  <si>
    <t>014132</t>
  </si>
  <si>
    <t>POPLATKY ZA SKLÁDKU TYP S-NO (NEBEZPEČNÝ ODPAD)</t>
  </si>
  <si>
    <t>asfaltové směsi</t>
  </si>
  <si>
    <t>z pol.č. 11372E: 14,0m3*2,5t/m3=35,00 [A] 
z pol.č. 113438: 44,0m3*2,5t/m3=110,00 [B] 
Celkem: A+B=145,00 [C]</t>
  </si>
  <si>
    <t>02720</t>
  </si>
  <si>
    <t>POMOC PRÁCE ZŘÍZ NEBO ZAJIŠŤ REGULACI A OCHRANU DOPRAVY</t>
  </si>
  <si>
    <t>KPL</t>
  </si>
  <si>
    <t>dopravně inženýrská opatření v průběhu celé stavby (dle schváleného plánu ZOV 
a vyjádření DI PČR), zahrnuje osazení, přesuny a odvoz provizorního dopravního 
značení. Zahrnuje dočasné dopravní značení, semafory, dopravní zařízení (např 
citybloky, provizorní betonová a ocelová svodidla, ochranná zábradlí, světelné 
výstražné zařízení atd.) oplocení a všechny související práce po dobu trvání 
stavby Součástí položky je i údržba a péče o dopravně inženýrská opatření v 
průběhu celé stavby a zajištění a projednání DIO</t>
  </si>
  <si>
    <t>zahrnuje veškeré náklady spojené s objednatelem požadovanými zařízeními</t>
  </si>
  <si>
    <t>02730</t>
  </si>
  <si>
    <t>POMOC PRÁCE ZŘÍZ NEBO ZAJIŠŤ OCHRANU INŽENÝRSKÝCH SÍTÍ</t>
  </si>
  <si>
    <t>02910</t>
  </si>
  <si>
    <t>A</t>
  </si>
  <si>
    <t>OSTATNÍ POŽADAVKY - ZEMĚMĚŘIČSKÁ MĚŘENÍ</t>
  </si>
  <si>
    <t>Zaměření skutečného provedení stavby</t>
  </si>
  <si>
    <t>zahrnuje veškeré náklady spojené s objednatelem požadovanými pracemi,   
- pro stanovení orientační investorské ceny určete jednotkovou cenu jako 1% odhadované ceny stavby</t>
  </si>
  <si>
    <t>7</t>
  </si>
  <si>
    <t>B</t>
  </si>
  <si>
    <t>Geodetická činnost v průběhu provádění stavebních prací (geodet zhotovitele stavby) včetně vytyčení stavby a skutečného zjištění průběhu inženýrských sítí. Součástí je případné vybudování potřebné vytyčovací sítě.</t>
  </si>
  <si>
    <t>8</t>
  </si>
  <si>
    <t>02943</t>
  </si>
  <si>
    <t>OSTATNÍ POŽADAVKY - VYPRACOVÁNÍ RDS</t>
  </si>
  <si>
    <t>zahrnuje veškeré náklady spojené s objednatelem požadovanými pracemi</t>
  </si>
  <si>
    <t>02944</t>
  </si>
  <si>
    <t>OSTAT POŽADAVKY - DOKUMENTACE SKUTEČ PROVEDENÍ V DIGIT FORMĚ</t>
  </si>
  <si>
    <t>Dokumentace skutečného provedení stavby ve smyslu § 125 odst. 6 stavebního zákona</t>
  </si>
  <si>
    <t>02946</t>
  </si>
  <si>
    <t>OSTAT POŽADAVKY - FOTODOKUMENTACE</t>
  </si>
  <si>
    <t>pasport a fotodokumentace stávajících staveb a konstrukcí, přiléhající ke stavbě</t>
  </si>
  <si>
    <t>Pasportizace objektů před započetím prací 
Pasportizace objektů po provedení prací 
pořízení fotodokumentace stávajících objektů a místa stavby 
fotodokumentace průběhu stavby</t>
  </si>
  <si>
    <t>položka zahrnuje:  
- fotodokumentaci zadavatelem požadovaného děje a konstrukcí v požadovaných časových intervalech  
- zadavatelem specifikované výstupy (fotografie v papírovém a digitálním formátu) v požadovaném počtu</t>
  </si>
  <si>
    <t>11</t>
  </si>
  <si>
    <t>03100</t>
  </si>
  <si>
    <t>ZAŘÍZENÍ STAVENIŠTĚ - ZŘÍZENÍ, PROVOZ, DEMONTÁŽ</t>
  </si>
  <si>
    <t>Technická specifikace: Kompletní zařízení staveniště pro celou stavbu  včetně zajištění potřebných povolení a rozhodnutí.  
Položka zahrnuje náklady spojené se staveništními komunikacemi, oplocením staveniště, vstupem a vjezdem na staveniště, staveništní přípojky vody, kanalizace, elektrické energie, zajištění dodávky elektrické energie, rozvody médií po stavbě včetně vyvolaných přeložek sítí a s tím spojených nákladů s odstávkou a zabezpečení stávajících IS proti poškození, kancelářské plochy pro potřeby zhotovitele a zástupce investora, sociální zařízení, zajištění skladovacích ploch a prostor pro potřeby stavby. Komplexní ostrahu a zabezpečení staveniště. Monitoring vlivu stavby na okolní prostředí (hluk, prašnost, doprava). Poplatky a náklady spojené se záborem veřejného prostranství a s tím související dopravní značení a zabezpečení pracoviště. Poplatky a náklady za spotřebované energie, plyn a vodu atd. v době výstavby až do předání díla. Zajištění údržby veřejných komunikací a komunikací pro pěší v průběhu celé stavby, včetně případné zimní údržby.</t>
  </si>
  <si>
    <t>zahrnuje objednatelem povolené náklady na pořízení (event. pronájem), provozování, udržování a likvidaci zhotovitelova zařízení</t>
  </si>
  <si>
    <t>Zemní práce</t>
  </si>
  <si>
    <t>12</t>
  </si>
  <si>
    <t>113184</t>
  </si>
  <si>
    <t>ODSTRANĚNÍ KRYTU ZPEVNĚNÝCH PLOCH Z DLAŽDIC, ODVOZ DO 5KM</t>
  </si>
  <si>
    <t>vegetační dlažba  
práce na soukromém pozemku vlastníka 
práce budou provedeny jen na základě přímého souhklasu TDI a investora</t>
  </si>
  <si>
    <t>výměna krytu: 5,0m2*0,10=0,50 [A]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</si>
  <si>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</si>
  <si>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13</t>
  </si>
  <si>
    <t>11328</t>
  </si>
  <si>
    <t>ODSTRANĚNÍ PŘÍKOPŮ, ŽLABŮ A RIGOLŮ Z PŘÍKOPOVÝCH TVÁRNIC</t>
  </si>
  <si>
    <t>M2</t>
  </si>
  <si>
    <t>VČETNĚ ODVOZU</t>
  </si>
  <si>
    <t>93,0*0,60=55,80 [A]</t>
  </si>
  <si>
    <t>Položka zahrnuje odstranění tvárnic včetně podkladu, veškerou manipulaci s vybouranou sutí a s vybouranými hmotami,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</si>
  <si>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14</t>
  </si>
  <si>
    <t>113438</t>
  </si>
  <si>
    <t>ODSTRAN KRYTU ZPEVNĚNÝCH PLOCH S ASFALT POJIVEM VČET PODKLADU, ODVOZ DO 20KM</t>
  </si>
  <si>
    <t>580,0m2*0,40=232,00 [A] 
odpočet frézování: -14,0m3=-14,00 [B] 
Celkem: A+B=218,00 [C]</t>
  </si>
  <si>
    <t>15</t>
  </si>
  <si>
    <t>113458</t>
  </si>
  <si>
    <t>ODSTRAN KRYTU ZPEVNĚNÝCH PLOCH Z BETONU VČET PODKLADU, ODVOZ DO 20KM</t>
  </si>
  <si>
    <t>4,0m2*0,40=1,60 [A]</t>
  </si>
  <si>
    <t>16</t>
  </si>
  <si>
    <t>113514</t>
  </si>
  <si>
    <t>ODSTRANĚNÍ ZÁHONOVÝCH OBRUBNÍKŮ, ODVOZ DO 5KM</t>
  </si>
  <si>
    <t>M</t>
  </si>
  <si>
    <t>17</t>
  </si>
  <si>
    <t>113524</t>
  </si>
  <si>
    <t>ODSTRANĚNÍ CHODNÍKOVÝCH A SILNIČNÍCH OBRUBNÍKŮ BETONOVÝCH, ODVOZ DO 5KM</t>
  </si>
  <si>
    <t>18</t>
  </si>
  <si>
    <t>11372E</t>
  </si>
  <si>
    <t>FRÉZOVÁNÍ ZPEVNĚNÝCH PLOCH ASFALT DROBNÝCH OPRAV A PLOŠ ROZPADŮ DO 500M2</t>
  </si>
  <si>
    <t>VČETNĚ ODVOZU K RECYKLACI  (bez poplatků)</t>
  </si>
  <si>
    <t>140,0m2*0,10=14,00 [A]</t>
  </si>
  <si>
    <t>19</t>
  </si>
  <si>
    <t>123738</t>
  </si>
  <si>
    <t>ODKOP PRO SPOD STAVBU SILNIC A ŽELEZNIC TŘ. I, ODVOZ DO 20KM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</si>
  <si>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příplatek za lepivost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svahování a přesvah. svahů do konečného tvaru, výměna hornin v podloží a v pláni znehodnocené klimatickými vlivy 
- ruční vykopávky, odstranění kořenů a napadávek 
- pažení, vzepření a rozepření vč. přepažování (vyjma štětových stěn) 
- úpravu, ochranu a očištění dna, základové spáry, stěn a svahů 
- zhutnění podloží, případně i svahů vč. svahování 
- zřízení stupňů v podloží a lavic na svazích, není-li pro tyto práce zřízena samostatná položka 
- udržování výkopiště a jeho ochrana proti vodě 
- odvedení nebo obvedení vody v okolí výkopiště a ve výkopišti 
- třídění výkopku 
- veškeré pomocné konstrukce umožňující provedení vykopávky (příjezdy, sjezdy, nájezdy, lešení, podpěr. konstr., přemostění, zpevněné plochy, zakrytí a pod.) 
- nezahrnuje uložení zeminy (na skládku, do násypu) ani poplatky za skládku, vykazují se v položce č.0141**</t>
  </si>
  <si>
    <t>20</t>
  </si>
  <si>
    <t>125738</t>
  </si>
  <si>
    <t>VYKOPÁVKY ZE ZEMNÍKŮ A SKLÁDEK TŘ. I, ODVOZ DO 20KM</t>
  </si>
  <si>
    <t>nákup a dovoz zeminy s obsahem humózních složek 
zemina pro pol.č. 18231</t>
  </si>
  <si>
    <t>položka zahrnuje:  
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příplatek za lepivost  
- těžení po vrstvách, pásech a po jiných nutných částech (figurách)  
- čerpání vody vč. čerpacích jímek, potrubí a pohotovostní čerpací soupravy (viz ustanovení k pol. 1151,2)  
- potřebné snížení hladiny podzemní vody  
- těžení a rozpojování jednotlivých balvanů  
- vytahování a nošení výkopku  
- ruční vykopávky, odstranění kořenů a napadávek  
- pažení, vzepření a rozepření vč. přepažování (vyjma štětových stěn)  
- úpravu, ochranu a očištění dna, základové spáry, stěn a svahů  
- udržování výkopiště a jeho ochrana proti vodě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položka nezahrnuje:  
- práce spojené s otvírkou zemníku  
- poplatek za materiál ze zemníku (zemina, ornice)</t>
  </si>
  <si>
    <t>21</t>
  </si>
  <si>
    <t>17120</t>
  </si>
  <si>
    <t>ULOŽENÍ SYPANINY DO NÁSYPŮ A NA SKLÁDKY BEZ ZHUTNĚNÍ</t>
  </si>
  <si>
    <t>položka zahrnuje: 
- kompletní provedení zemní konstrukce do předepsaného tvaru 
- ošetření úložiště po celou dobu práce v něm vč. klimatických opatření 
- ztížení v okolí vedení, konstrukcí a objektů a jejich dočasné zajištění 
- ztížení provádění ve ztížených podmínkách a stísněných prostorech 
- ztížené ukládání sypaniny pod vodu 
- ukládání po vrstvách a po jiných nutných částech (figurách) vč. dosypávek 
- spouštění a nošení materiálu 
- úprava, očištění a ochrana podloží a svahů 
- svahování, uzavírání povrchů svahů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</si>
  <si>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22</t>
  </si>
  <si>
    <t>17380</t>
  </si>
  <si>
    <t>ZEMNÍ KRAJNICE A DOSYPÁVKY Z NAKUPOVANÝCH MATERIÁLŮ</t>
  </si>
  <si>
    <t>zemina vhodná k přímému použití bez úpravy, popřípadě drcené kamenivo  dle ČSN 73 6133  
pozn.: 
případné využití stávajícího materiálu z výkopků (pol.č. 123738), pouze po odsouhlasení na základě určení vhodnosti materiálu.</t>
  </si>
  <si>
    <t>položka zahrnuje: 
- kompletní provedení zemní konstrukce včetně nákupu a dopravy materiálu dle zadávací dokumentace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svahování, hutnění a uzavírání povrchů svahů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</si>
  <si>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23</t>
  </si>
  <si>
    <t>18110</t>
  </si>
  <si>
    <t>ÚPRAVA PLÁNĚ SE ZHUTNĚNÍM V HORNINĚ TŘ. I</t>
  </si>
  <si>
    <t>položka zahrnuje úpravu pláně včetně vyrovnání výškových rozdílů. Míru zhutnění určuje projekt.</t>
  </si>
  <si>
    <t>24</t>
  </si>
  <si>
    <t>18231</t>
  </si>
  <si>
    <t>ROZPROSTŘENÍ ORNICE V ROVINĚ V TL DO 0,10M</t>
  </si>
  <si>
    <t>položka zahrnuje: 
nutné přemístění ornice z dočasných skládek vzdálených do 50m 
rozprostření ornice v předepsané tloušťce v rovině a ve svahu do 1:5</t>
  </si>
  <si>
    <t>25</t>
  </si>
  <si>
    <t>18241</t>
  </si>
  <si>
    <t>ZALOŽENÍ TRÁVNÍKU RUČNÍM VÝSEVEM</t>
  </si>
  <si>
    <t>Zahrnuje dodání předepsané travní směsi, její výsev na ornici, zalévání, první pokosení, to vše bez ohledu na sklon terénu</t>
  </si>
  <si>
    <t>26</t>
  </si>
  <si>
    <t>18351</t>
  </si>
  <si>
    <t>CHEMICKÉ ODPLEVELENÍ</t>
  </si>
  <si>
    <t>položka zahrnuje celoplošný postřik a chemickou likvidace nežádoucích rostlin nebo jejích částí a zabránění jejich dalšímu růstu na urovnaném volném terénu</t>
  </si>
  <si>
    <t>Vodorovné konstrukce</t>
  </si>
  <si>
    <t>27</t>
  </si>
  <si>
    <t>45131A</t>
  </si>
  <si>
    <t>PODKLADNÍ A VÝPLŇOVÉ VRSTVY Z PROSTÉHO BETONU C20/25</t>
  </si>
  <si>
    <t>C20/25 - XF3</t>
  </si>
  <si>
    <t>drobné dobetonávky</t>
  </si>
  <si>
    <t>- dodání  čerstvého  betonu  (betonové  směsi)  požadované  kvality,  jeho  uložení  do požadovaného tvaru při jakékoliv hustotě výztuže, konzistenci čerstvého betonu a způsobu hutnění, ošetření a ochranu betonu, 
- zhotovení nepropustného, mrazuvzdorného betonu a betonu požadované trvanlivosti a vlastností, 
- užití potřebných přísad a technologií výroby betonu, 
- zřízení pracovních a dilatačních spar, včetně potřebných úprav, výplně, vložek, opracování, očištění a ošetření, 
- bednění  požadovaných  konstr. (i ztracené) s úpravou  dle požadované  kvality povrchu betonu, včetně odbedňovacích a odskružovacích prostředků, 
- podpěrné  konstr. (skruže) a lešení všech druhů pro bednění, uložení čerstvého betonu, výztuže a doplňkových konstr., vč. požadovaných otvorů, ochranných a bezpečnostních opatření a základů těchto konstrukcí a lešení, 
- vytvoření kotevních čel, kapes, nálitků, a sedel, 
- zřízení  všech  požadovaných  otvorů, kapes, výklenků, prostupů, dutin, drážek a pod., vč. ztížení práce a úprav  kolem nich, 
- úpravy pro osazení výztuže, doplňkových konstrukcí a vybavení, 
- úpravy povrchu pro položení požadované izolace, povlaků a nátěrů, případně vyspravení, 
- ztížení práce u kabelových a injektážních trubek a ostatních zařízení osazovaných do betonu, 
- konstrukce betonových kloubů, upevnění kotevních prvků a doplňkových konstrukcí, 
- nátěry zabraňující soudržnost betonu a bednění, 
- výplň, těsnění  a tmelení spar a spojů, 
- opatření  povrchů  betonu  izolací  proti zemní vlhkosti v částech, kde přijdou do styku se zeminou nebo kamenivem, 
- případné zřízení spojovací vrstvy u základů, 
- úpravy pro osazení zařízení ochrany konstrukce proti vlivu bludných proudů</t>
  </si>
  <si>
    <t>Komunikace</t>
  </si>
  <si>
    <t>28</t>
  </si>
  <si>
    <t>56330</t>
  </si>
  <si>
    <t>VOZOVKOVÉ VRSTVY ZE ŠTĚRKODRTI</t>
  </si>
  <si>
    <t>530,0m2*0,15=79,50 [A] 
610,0m2*0,15=91,50 [B] 
Celkem: A+B=171,00 [C]</t>
  </si>
  <si>
    <t>- dodání kameniva předepsané kvality a zrnitosti 
- rozprostření a zhutnění vrstvy v předepsané tloušťce 
- zřízení vrstvy bez rozlišení šířky, pokládání vrstvy po etapách 
- nezahrnuje postřiky, nátěry</t>
  </si>
  <si>
    <t>29</t>
  </si>
  <si>
    <t>56930</t>
  </si>
  <si>
    <t>ZPEVNĚNÍ KRAJNIC ZE ŠTĚRKODRTI</t>
  </si>
  <si>
    <t>210,0*0,50*0,10=10,50 [A]</t>
  </si>
  <si>
    <t>- dodání kameniva předepsané kvality a zrnitosti 
- rozprostření a zhutnění vrstvy v předepsané tloušťce 
- zřízení vrstvy bez rozlišení šířky, pokládání vrstvy po etapách</t>
  </si>
  <si>
    <t>30</t>
  </si>
  <si>
    <t>572213</t>
  </si>
  <si>
    <t>SPOJOVACÍ POSTŘIK Z EMULZE DO 0,5KG/M2</t>
  </si>
  <si>
    <t>580,0+2,5=582,50 [A]</t>
  </si>
  <si>
    <t>- dodání všech předepsaných materiálů pro postřiky v předepsaném množství 
- provedení dle předepsaného technologického předpisu 
- zřízení vrstvy bez rozlišení šířky, pokládání vrstvy po etapách 
- úpravu napojení, ukončení</t>
  </si>
  <si>
    <t>31</t>
  </si>
  <si>
    <t>574A04</t>
  </si>
  <si>
    <t>ASFALTOVÝ BETON PRO OBRUSNÉ VRSTVY ACO 11+, 11S</t>
  </si>
  <si>
    <t>580,0m2*0,04=23,20 [A] 
2,5m2*0,04=0,10 [B] 
Celkem: A+B=23,30 [C]</t>
  </si>
  <si>
    <t>- dodání směsi v požadované kvalitě 
- očištění podkladu 
- uložení směsi dle předepsaného technologického předpisu, zhutnění vrstvy v předepsané tloušťce 
- zřízení vrstvy bez rozlišení šířky, pokládání vrstvy po etapách, včetně pracovních spar a spojů 
- úpravu napojení, ukončení podél obrubníků, dilatačních zařízení, odvodňovacích proužků, odvodňovačů, vpustí, šachet a pod. 
- nezahrnuje postřiky, nátěry 
- nezahrnuje těsnění podél obrubníků, dilatačních zařízení, odvodňovacích proužků, odvodňovačů, vpustí, šachet a pod.</t>
  </si>
  <si>
    <t>32</t>
  </si>
  <si>
    <t>574E06</t>
  </si>
  <si>
    <t>ASFALTOVÝ BETON PRO PODKLADNÍ VRSTVY ACP 16+, 16S</t>
  </si>
  <si>
    <t>580,0m2*0,05=29,00 [A] 
1,3m2*0,05=0,07 [B] 
Celkem: A+B=29,07 [C]</t>
  </si>
  <si>
    <t>33</t>
  </si>
  <si>
    <t>58401</t>
  </si>
  <si>
    <t>VOZOVKOVÉ KRYTY Z VEGETAČNÍCH DÍLCŮ DO LOŽE Z KAM TL DO 100MM</t>
  </si>
  <si>
    <t>600/400/80mm, včetně lože a výplně z kameniva 
práce na soukromém pozemku vlastníka 
práce budou provedeny jen na základě přímého souhklasu TDI a investora</t>
  </si>
  <si>
    <t>výměna krytu: 5,0m2=5,00 [A]</t>
  </si>
  <si>
    <t>- dodání dílců v požadované kvalitě, dodání materiálu pro předepsané  lože v tloušťce předepsané dokumentací a pro předepsanou výplň spar 
- očištění podkladu 
- uložení dílců dle předepsaného technologického předpisu včetně předepsané podkladní vrstvy a předepsané výplně spar 
- zřízení vrstvy bez rozlišení šířky, pokládání vrstvy po etapách  
- úpravu napojení, ukončení podél obrubníků, dilatačních zařízení, odvodňovacích proužků, odvodňovačů, vpustí, šachet a pod., nestanoví-li zadávací dokumentace jinak 
- nezahrnuje postřiky, nátěry 
- nezahrnuje těsnění podél obrubníků, dilatačních zařízení, odvodňovacích proužků, odvodňovačů, vpustí, šachet a pod.</t>
  </si>
  <si>
    <t>34</t>
  </si>
  <si>
    <t>587202</t>
  </si>
  <si>
    <t>PŘEDLÁŽDĚNÍ KRYTU Z DROBNÝCH KOSTEK</t>
  </si>
  <si>
    <t>- pod pojmem *předláždění* se rozumí rozebrání stávající dlažby a pokládka dlažby ze stávajícího dlažebního materiálu (bez dodávky nového) 
- zahrnuje nezbytnou manipulaci s tímto materiálem (nakládání, doprava, složení, očištění) 
- dodání a rozprostření materiálu pro lože a jeho tloušťku předepsanou dokumentací a pro předepsanou výplň spar 
- eventuelní doplnění plochy s použitím nového materiálu se vykazuje v položce č.582</t>
  </si>
  <si>
    <t>35</t>
  </si>
  <si>
    <t>587206</t>
  </si>
  <si>
    <t>PŘEDLÁŽDĚNÍ KRYTU Z BETONOVÝCH DLAŽDIC SE ZÁMKEM</t>
  </si>
  <si>
    <t>36</t>
  </si>
  <si>
    <t>58740</t>
  </si>
  <si>
    <t>PŘEDLÁŽDĚNÍ KRYTU Z VEGETAČNÍCH DÍLCŮ (PANELŮ)</t>
  </si>
  <si>
    <t>práce na soukromém pozemku vlastníka 
práce budou provedeny jen na základě přímého souhklasu TDI a investora</t>
  </si>
  <si>
    <t>37</t>
  </si>
  <si>
    <t>58920</t>
  </si>
  <si>
    <t>VÝPLŇ SPAR MODIFIKOVANÝM ASFALTEM</t>
  </si>
  <si>
    <t>ošetření parcovní spáry dle TP 115, včetně profrézování spáry, čištění spáry, odhezního nátěru, výplň spar mod. zálivkou za horka, apod.</t>
  </si>
  <si>
    <t>položka zahrnuje: 
- dodávku předepsaného materiálu 
- vyčištění a výplň spar tímto materiálem</t>
  </si>
  <si>
    <t>Úpravy povrchů, podlahy, výplně otvorů</t>
  </si>
  <si>
    <t>38</t>
  </si>
  <si>
    <t>626111</t>
  </si>
  <si>
    <t>REPROFIL PODHL, SVIS PLOCH SANAČ MALTOU JEDNOVRST TL DO 10MM</t>
  </si>
  <si>
    <t>SANACE POVRCHU BETONOVÉ PODEZDÍVKY OPLOCENÍ 
KOMPLET, VČETNĚ PŘÍPRAVY PODKLADU, IMPREGNACE PODKLADU 
práce na majetku soukromého vlastníka- práce budou provedeny jen na základě přímého souhklasu TDI a investora</t>
  </si>
  <si>
    <t>Veškeré práce obsaženy v textu položky.  
Popisy prací zahrnují veškerý materiál, výrobky a polotovary, včetně mimostaveništní a vnitrostaveništní dopravy (rovněž přesuny), včetně naložení a složení, případně s uložením a potřebná lešení a podpěrné konstrukce.</t>
  </si>
  <si>
    <t>Potrubí</t>
  </si>
  <si>
    <t>39</t>
  </si>
  <si>
    <t>89712</t>
  </si>
  <si>
    <t>VPUSŤ KANALIZAČNÍ ULIČNÍ KOMPLETNÍ Z BETONOVÝCH DÍLCŮ</t>
  </si>
  <si>
    <t>KUS</t>
  </si>
  <si>
    <t>typová uliční vpust se sběrným košem a kalovým prostorem, dopravní zatížení mříže D400 
včetně napojení na stáv. přípojku</t>
  </si>
  <si>
    <t>výměna UV ve stávajících polohách: 2=2,00 [A]</t>
  </si>
  <si>
    <t>položka zahrnuje: 
- dodávku a osazení předepsaných dílů včetně mříže 
- výplň, těsnění  a tmelení spar a spojů, 
- opatření  povrchů  betonu  izolací  proti zemní vlhkosti v částech, kde přijdou do styku se zeminou nebo kamenivem, 
- předepsané podkladní konstrukce</t>
  </si>
  <si>
    <t>40</t>
  </si>
  <si>
    <t>89923</t>
  </si>
  <si>
    <t>VÝŠKOVÁ ÚPRAVA KRYCÍCH HRNCŮ</t>
  </si>
  <si>
    <t>- položka výškové úpravy zahrnuje všechny nutné práce a materiály pro zvýšení nebo snížení zařízení (včetně nutné úpravy stávajícího povrchu vozovky nebo chodníku).</t>
  </si>
  <si>
    <t>Ostatní konstrukce a práce</t>
  </si>
  <si>
    <t>41</t>
  </si>
  <si>
    <t>917223</t>
  </si>
  <si>
    <t>SILNIČNÍ A CHODNÍKOVÉ OBRUBY Z BETONOVÝCH OBRUBNÍKŮ ŠÍŘ 100MM</t>
  </si>
  <si>
    <t>do zavlhlé betonové směsi C20/25 - XF3</t>
  </si>
  <si>
    <t>Položka zahrnuje: 
dodání a pokládku betonových obrubníků o rozměrech předepsaných zadávací dokumentací 
betonové lože i boční betonovou opěrku.</t>
  </si>
  <si>
    <t>42</t>
  </si>
  <si>
    <t>917224</t>
  </si>
  <si>
    <t>SILNIČNÍ A CHODNÍKOVÉ OBRUBY Z BETONOVÝCH OBRUBNÍKŮ ŠÍŘ 150MM</t>
  </si>
  <si>
    <t>43</t>
  </si>
  <si>
    <t>919112</t>
  </si>
  <si>
    <t>ŘEZÁNÍ ASFALTOVÉHO KRYTU VOZOVEK TL DO 100MM</t>
  </si>
  <si>
    <t>položka zahrnuje řezání vozovkové vrstvy v předepsané tloušťce, včetně spotřeby vody</t>
  </si>
  <si>
    <t>44</t>
  </si>
  <si>
    <t>935212</t>
  </si>
  <si>
    <t>PŘÍKOPOVÉ ŽLABY Z BETON TVÁRNIC ŠÍŘ DO 600MM DO BETONU TL 100MM</t>
  </si>
  <si>
    <t>položka zahrnuje:  
- dodávku a uložení příkopových tvárnic předepsaného rozměru a kvality  
- dodání a rozprostření lože z předepsaného materiálu v předepsané kvalitěa v předepsané tloušťce  
- veškerou manipulaci s materiálem, vnitrostaveništní i mimostaveništní dopravu  
- ukončení, patky, spárování  
- měří se v metrech běžných délky osy žlabu</t>
  </si>
  <si>
    <t>45</t>
  </si>
  <si>
    <t>935712</t>
  </si>
  <si>
    <t>SVODNICE PRO PŘEVEDENÍ VODY OCELOVÁ DO BETONU</t>
  </si>
  <si>
    <t>položka zahrnuje: 
- dodání a uložení předepsaného svodnice v požadované kvalitě, tvaru a šířce 
- dodání a rozprostření lože z předepsaného materiálu v předepsané tloušťce a šířce 
- úpravu napojení a ukončení 
- vnitrostaveništní i mimostaveništní dopravu</t>
  </si>
  <si>
    <t>46</t>
  </si>
  <si>
    <t>966158</t>
  </si>
  <si>
    <t>BOURÁNÍ KONSTRUKCÍ Z PROST BETONU S ODVOZEM DO 20KM</t>
  </si>
  <si>
    <t>obetonování žlabů: 6,0m3=6,00 [A]</t>
  </si>
  <si>
    <t>položka zahrnuje: 
- rozbourání konstrukce bez ohledu na použitou technologii 
- veškeré pomocné konstrukce (lešení a pod.) 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
- veškeré další práce plynoucí z technologického předpisu a z platných předpisů</t>
  </si>
  <si>
    <t>47</t>
  </si>
  <si>
    <t>96687</t>
  </si>
  <si>
    <t>VYBOURÁNÍ ULIČNÍCH VPUSTÍ KOMPLETNÍCH</t>
  </si>
  <si>
    <t>položka zahrnuje: 
- kompletní bourací práce včetně nezbytného rozsahu zemních prací, 
- veškerou manipulaci s vybouranou sutí a hmotami včetně uložení na skládku, 
- veškeré další práce plynoucí z technologického předpisu a z platných předpisů, 
nezahrnuje poplatek za skládku, který se vykazuje v položce 0141** (s výjimkou malého množství bouraného materiálu, kde je možné poplatek zahrnout do jednotkové ceny bourání – tento fakt musí být uveden v doplňujícím textu k položce)</t>
  </si>
  <si>
    <t>zajištění vyjádření správců inženýrských sítí, včetně zajištění IS v souladu s podmínkami  jednotlivých správců sítí (práce v ochranném pásmu IS) 
ochrana stávajících IS po dobu stavby 
dočasná opatření na stávajících IS</t>
  </si>
  <si>
    <t>Předprojektová příprava (PAU), prováděcí dokumentace zhotovovacích prací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</si>
</sst>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41">
    <font>
      <sz val="10"/>
      <name val="Arial"/>
      <family val="0"/>
    </font>
    <font>
      <b/>
      <sz val="16"/>
      <color indexed="8"/>
      <name val="Arial"/>
      <family val="0"/>
    </font>
    <font>
      <b/>
      <sz val="16"/>
      <name val="Arial"/>
      <family val="0"/>
    </font>
    <font>
      <b/>
      <sz val="10"/>
      <name val="Arial"/>
      <family val="0"/>
    </font>
    <font>
      <sz val="10"/>
      <color indexed="9"/>
      <name val="Arial"/>
      <family val="0"/>
    </font>
    <font>
      <b/>
      <sz val="11"/>
      <name val="Arial"/>
      <family val="0"/>
    </font>
    <font>
      <i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right" vertical="center"/>
    </xf>
    <xf numFmtId="0" fontId="4" fillId="34" borderId="10" xfId="0" applyFont="1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4" fontId="3" fillId="33" borderId="0" xfId="0" applyNumberFormat="1" applyFont="1" applyFill="1" applyAlignment="1">
      <alignment horizontal="right" vertical="center"/>
    </xf>
    <xf numFmtId="0" fontId="0" fillId="33" borderId="10" xfId="0" applyFill="1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horizontal="left" vertical="center"/>
    </xf>
    <xf numFmtId="0" fontId="4" fillId="34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vertical="center"/>
    </xf>
    <xf numFmtId="0" fontId="5" fillId="33" borderId="11" xfId="0" applyFont="1" applyFill="1" applyBorder="1" applyAlignment="1">
      <alignment horizontal="left" vertical="center"/>
    </xf>
    <xf numFmtId="0" fontId="0" fillId="33" borderId="13" xfId="0" applyFill="1" applyBorder="1" applyAlignment="1">
      <alignment vertical="center"/>
    </xf>
    <xf numFmtId="0" fontId="0" fillId="0" borderId="10" xfId="0" applyBorder="1" applyAlignment="1">
      <alignment horizontal="left" vertical="center"/>
    </xf>
    <xf numFmtId="4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3" fillId="33" borderId="13" xfId="0" applyFont="1" applyFill="1" applyBorder="1" applyAlignment="1">
      <alignment horizontal="right" vertical="center"/>
    </xf>
    <xf numFmtId="0" fontId="3" fillId="33" borderId="13" xfId="0" applyFont="1" applyFill="1" applyBorder="1" applyAlignment="1">
      <alignment vertical="center" wrapText="1"/>
    </xf>
    <xf numFmtId="4" fontId="3" fillId="33" borderId="13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0" fillId="0" borderId="14" xfId="0" applyBorder="1" applyAlignment="1">
      <alignment vertical="top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6" fillId="0" borderId="10" xfId="0" applyFont="1" applyBorder="1" applyAlignment="1">
      <alignment horizontal="left" vertical="center" wrapText="1"/>
    </xf>
    <xf numFmtId="0" fontId="3" fillId="33" borderId="11" xfId="0" applyFont="1" applyFill="1" applyBorder="1" applyAlignment="1">
      <alignment horizontal="right" vertical="center"/>
    </xf>
    <xf numFmtId="4" fontId="3" fillId="33" borderId="11" xfId="0" applyNumberFormat="1" applyFont="1" applyFill="1" applyBorder="1" applyAlignment="1">
      <alignment horizontal="center" vertical="center"/>
    </xf>
    <xf numFmtId="4" fontId="0" fillId="33" borderId="10" xfId="0" applyNumberForma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4" fillId="34" borderId="10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right" vertical="center"/>
    </xf>
    <xf numFmtId="0" fontId="5" fillId="33" borderId="11" xfId="0" applyFont="1" applyFill="1" applyBorder="1" applyAlignment="1">
      <alignment horizontal="right" vertical="center"/>
    </xf>
    <xf numFmtId="0" fontId="0" fillId="33" borderId="11" xfId="0" applyFill="1" applyBorder="1" applyAlignment="1">
      <alignment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33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"/>
  <sheetViews>
    <sheetView zoomScalePageLayoutView="0" workbookViewId="0" topLeftCell="A1">
      <selection activeCell="A1" sqref="A1:A3"/>
    </sheetView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32"/>
      <c r="B1" s="1"/>
      <c r="C1" s="1"/>
      <c r="D1" s="1"/>
      <c r="E1" s="1"/>
    </row>
    <row r="2" spans="1:5" ht="12.75" customHeight="1">
      <c r="A2" s="32"/>
      <c r="B2" s="33" t="s">
        <v>0</v>
      </c>
      <c r="C2" s="1"/>
      <c r="D2" s="1"/>
      <c r="E2" s="1"/>
    </row>
    <row r="3" spans="1:5" ht="19.5" customHeight="1">
      <c r="A3" s="32"/>
      <c r="B3" s="32"/>
      <c r="C3" s="1"/>
      <c r="D3" s="1"/>
      <c r="E3" s="1"/>
    </row>
    <row r="4" spans="1:5" ht="19.5" customHeight="1">
      <c r="A4" s="1"/>
      <c r="B4" s="34" t="s">
        <v>1</v>
      </c>
      <c r="C4" s="32"/>
      <c r="D4" s="32"/>
      <c r="E4" s="1"/>
    </row>
    <row r="5" spans="1:5" ht="12.75" customHeight="1">
      <c r="A5" s="1"/>
      <c r="B5" s="32" t="s">
        <v>2</v>
      </c>
      <c r="C5" s="32"/>
      <c r="D5" s="32"/>
      <c r="E5" s="1"/>
    </row>
    <row r="6" spans="1:5" ht="12.75" customHeight="1">
      <c r="A6" s="1"/>
      <c r="B6" s="3" t="s">
        <v>3</v>
      </c>
      <c r="C6" s="6">
        <f>SUM(C10:C10)</f>
        <v>0</v>
      </c>
      <c r="D6" s="1"/>
      <c r="E6" s="1"/>
    </row>
    <row r="7" spans="1:5" ht="12.75" customHeight="1">
      <c r="A7" s="1"/>
      <c r="B7" s="3" t="s">
        <v>4</v>
      </c>
      <c r="C7" s="6">
        <f>SUM(E10:E10)</f>
        <v>0</v>
      </c>
      <c r="D7" s="1"/>
      <c r="E7" s="1"/>
    </row>
    <row r="8" spans="1:5" ht="12.75" customHeight="1">
      <c r="A8" s="5"/>
      <c r="B8" s="5"/>
      <c r="C8" s="5"/>
      <c r="D8" s="5"/>
      <c r="E8" s="5"/>
    </row>
    <row r="9" spans="1:5" ht="12.75" customHeight="1">
      <c r="A9" s="4" t="s">
        <v>5</v>
      </c>
      <c r="B9" s="4" t="s">
        <v>6</v>
      </c>
      <c r="C9" s="4" t="s">
        <v>7</v>
      </c>
      <c r="D9" s="4" t="s">
        <v>8</v>
      </c>
      <c r="E9" s="4" t="s">
        <v>9</v>
      </c>
    </row>
    <row r="10" spans="1:5" ht="12.75" customHeight="1">
      <c r="A10" s="15" t="s">
        <v>23</v>
      </c>
      <c r="B10" s="15" t="s">
        <v>24</v>
      </c>
      <c r="C10" s="16">
        <f>'01'!I3</f>
        <v>0</v>
      </c>
      <c r="D10" s="16">
        <f>'01'!O2</f>
        <v>0</v>
      </c>
      <c r="E10" s="16">
        <f>C10+D10</f>
        <v>0</v>
      </c>
    </row>
  </sheetData>
  <sheetProtection/>
  <mergeCells count="4">
    <mergeCell ref="A1:A3"/>
    <mergeCell ref="B2:B3"/>
    <mergeCell ref="B4:D4"/>
    <mergeCell ref="B5:D5"/>
  </mergeCells>
  <printOptions/>
  <pageMargins left="0.7480314960629921" right="0.7480314960629921" top="0.984251968503937" bottom="0.984251968503937" header="0.5118110236220472" footer="0.5118110236220472"/>
  <pageSetup fitToHeight="0" fitToWidth="1" horizontalDpi="300" verticalDpi="3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02"/>
  <sheetViews>
    <sheetView tabSelected="1" zoomScalePageLayoutView="0" workbookViewId="0" topLeftCell="A1">
      <pane ySplit="7" topLeftCell="A35" activePane="bottomLeft" state="frozen"/>
      <selection pane="topLeft" activeCell="A1" sqref="A1"/>
      <selection pane="bottomLeft" activeCell="M39" sqref="M3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21</v>
      </c>
    </row>
    <row r="2" spans="2:16" ht="24.75" customHeight="1">
      <c r="B2" s="1"/>
      <c r="C2" s="1"/>
      <c r="D2" s="1"/>
      <c r="E2" s="2" t="s">
        <v>12</v>
      </c>
      <c r="F2" s="1"/>
      <c r="G2" s="1"/>
      <c r="H2" s="5"/>
      <c r="I2" s="5"/>
      <c r="O2">
        <f>0+O8+O53+O114+O119+O160+O165+O174</f>
        <v>0</v>
      </c>
      <c r="P2" t="s">
        <v>22</v>
      </c>
    </row>
    <row r="3" spans="1:16" ht="15" customHeight="1">
      <c r="A3" t="s">
        <v>11</v>
      </c>
      <c r="B3" s="9" t="s">
        <v>13</v>
      </c>
      <c r="C3" s="36" t="s">
        <v>14</v>
      </c>
      <c r="D3" s="32"/>
      <c r="E3" s="10" t="s">
        <v>15</v>
      </c>
      <c r="F3" s="1"/>
      <c r="G3" s="8"/>
      <c r="H3" s="7" t="s">
        <v>23</v>
      </c>
      <c r="I3" s="31">
        <f>0+I8+I53+I114+I119+I160+I165+I174</f>
        <v>0</v>
      </c>
      <c r="O3" t="s">
        <v>18</v>
      </c>
      <c r="P3" t="s">
        <v>21</v>
      </c>
    </row>
    <row r="4" spans="1:16" ht="15" customHeight="1">
      <c r="A4" t="s">
        <v>16</v>
      </c>
      <c r="B4" s="12" t="s">
        <v>17</v>
      </c>
      <c r="C4" s="37" t="s">
        <v>23</v>
      </c>
      <c r="D4" s="38"/>
      <c r="E4" s="13" t="s">
        <v>24</v>
      </c>
      <c r="F4" s="5"/>
      <c r="G4" s="5"/>
      <c r="H4" s="14"/>
      <c r="I4" s="14"/>
      <c r="O4" t="s">
        <v>19</v>
      </c>
      <c r="P4" t="s">
        <v>21</v>
      </c>
    </row>
    <row r="5" spans="1:16" ht="12.75" customHeight="1">
      <c r="A5" s="35" t="s">
        <v>25</v>
      </c>
      <c r="B5" s="35" t="s">
        <v>27</v>
      </c>
      <c r="C5" s="35" t="s">
        <v>29</v>
      </c>
      <c r="D5" s="35" t="s">
        <v>30</v>
      </c>
      <c r="E5" s="35" t="s">
        <v>31</v>
      </c>
      <c r="F5" s="35" t="s">
        <v>33</v>
      </c>
      <c r="G5" s="35" t="s">
        <v>35</v>
      </c>
      <c r="H5" s="35" t="s">
        <v>37</v>
      </c>
      <c r="I5" s="35"/>
      <c r="O5" t="s">
        <v>20</v>
      </c>
      <c r="P5" t="s">
        <v>21</v>
      </c>
    </row>
    <row r="6" spans="1:9" ht="12.75" customHeight="1">
      <c r="A6" s="35"/>
      <c r="B6" s="35"/>
      <c r="C6" s="35"/>
      <c r="D6" s="35"/>
      <c r="E6" s="35"/>
      <c r="F6" s="35"/>
      <c r="G6" s="35"/>
      <c r="H6" s="11" t="s">
        <v>38</v>
      </c>
      <c r="I6" s="11" t="s">
        <v>40</v>
      </c>
    </row>
    <row r="7" spans="1:9" ht="12.75" customHeight="1">
      <c r="A7" s="11" t="s">
        <v>26</v>
      </c>
      <c r="B7" s="11" t="s">
        <v>28</v>
      </c>
      <c r="C7" s="11" t="s">
        <v>21</v>
      </c>
      <c r="D7" s="11" t="s">
        <v>22</v>
      </c>
      <c r="E7" s="11" t="s">
        <v>32</v>
      </c>
      <c r="F7" s="11" t="s">
        <v>34</v>
      </c>
      <c r="G7" s="11" t="s">
        <v>36</v>
      </c>
      <c r="H7" s="11" t="s">
        <v>39</v>
      </c>
      <c r="I7" s="11" t="s">
        <v>41</v>
      </c>
    </row>
    <row r="8" spans="1:18" ht="12.75" customHeight="1">
      <c r="A8" s="14" t="s">
        <v>42</v>
      </c>
      <c r="B8" s="14"/>
      <c r="C8" s="18" t="s">
        <v>26</v>
      </c>
      <c r="D8" s="14"/>
      <c r="E8" s="19" t="s">
        <v>43</v>
      </c>
      <c r="F8" s="14"/>
      <c r="G8" s="14"/>
      <c r="H8" s="14"/>
      <c r="I8" s="20">
        <f>0+Q8</f>
        <v>0</v>
      </c>
      <c r="O8">
        <f>0+R8</f>
        <v>0</v>
      </c>
      <c r="Q8">
        <f>0+I9+I13+I17+I21+I25+I29+I33+I37+I41+I45+I49</f>
        <v>0</v>
      </c>
      <c r="R8">
        <f>0+O9+O13+O17+O21+O25+O29+O33+O37+O41+O45+O49</f>
        <v>0</v>
      </c>
    </row>
    <row r="9" spans="1:16" ht="12.75">
      <c r="A9" s="17" t="s">
        <v>44</v>
      </c>
      <c r="B9" s="21" t="s">
        <v>28</v>
      </c>
      <c r="C9" s="21" t="s">
        <v>45</v>
      </c>
      <c r="D9" s="17" t="s">
        <v>46</v>
      </c>
      <c r="E9" s="22" t="s">
        <v>47</v>
      </c>
      <c r="F9" s="23" t="s">
        <v>48</v>
      </c>
      <c r="G9" s="24">
        <v>10</v>
      </c>
      <c r="H9" s="24">
        <v>0</v>
      </c>
      <c r="I9" s="24">
        <f>ROUND(ROUND(H9,2)*ROUND(G9,2),2)</f>
        <v>0</v>
      </c>
      <c r="O9">
        <f>(I9*21)/100</f>
        <v>0</v>
      </c>
      <c r="P9" t="s">
        <v>21</v>
      </c>
    </row>
    <row r="10" spans="1:5" ht="12.75">
      <c r="A10" s="25" t="s">
        <v>49</v>
      </c>
      <c r="E10" s="26" t="s">
        <v>50</v>
      </c>
    </row>
    <row r="11" spans="1:5" ht="12.75">
      <c r="A11" s="27" t="s">
        <v>51</v>
      </c>
      <c r="E11" s="28" t="s">
        <v>46</v>
      </c>
    </row>
    <row r="12" spans="1:5" ht="25.5">
      <c r="A12" t="s">
        <v>52</v>
      </c>
      <c r="E12" s="26" t="s">
        <v>53</v>
      </c>
    </row>
    <row r="13" spans="1:16" ht="12.75">
      <c r="A13" s="17" t="s">
        <v>44</v>
      </c>
      <c r="B13" s="21" t="s">
        <v>21</v>
      </c>
      <c r="C13" s="21" t="s">
        <v>54</v>
      </c>
      <c r="D13" s="17" t="s">
        <v>46</v>
      </c>
      <c r="E13" s="22" t="s">
        <v>47</v>
      </c>
      <c r="F13" s="23" t="s">
        <v>55</v>
      </c>
      <c r="G13" s="24">
        <v>479.28</v>
      </c>
      <c r="H13" s="24">
        <v>0</v>
      </c>
      <c r="I13" s="24">
        <f>ROUND(ROUND(H13,2)*ROUND(G13,2),2)</f>
        <v>0</v>
      </c>
      <c r="O13">
        <f>(I13*21)/100</f>
        <v>0</v>
      </c>
      <c r="P13" t="s">
        <v>21</v>
      </c>
    </row>
    <row r="14" spans="1:5" ht="12.75">
      <c r="A14" s="25" t="s">
        <v>49</v>
      </c>
      <c r="E14" s="26" t="s">
        <v>56</v>
      </c>
    </row>
    <row r="15" spans="1:5" ht="114.75">
      <c r="A15" s="27" t="s">
        <v>51</v>
      </c>
      <c r="E15" s="28" t="s">
        <v>57</v>
      </c>
    </row>
    <row r="16" spans="1:5" ht="25.5">
      <c r="A16" t="s">
        <v>52</v>
      </c>
      <c r="E16" s="26" t="s">
        <v>53</v>
      </c>
    </row>
    <row r="17" spans="1:16" ht="12.75">
      <c r="A17" s="17" t="s">
        <v>44</v>
      </c>
      <c r="B17" s="21" t="s">
        <v>22</v>
      </c>
      <c r="C17" s="21" t="s">
        <v>58</v>
      </c>
      <c r="D17" s="17" t="s">
        <v>46</v>
      </c>
      <c r="E17" s="22" t="s">
        <v>59</v>
      </c>
      <c r="F17" s="23" t="s">
        <v>55</v>
      </c>
      <c r="G17" s="24">
        <v>145</v>
      </c>
      <c r="H17" s="24">
        <v>0</v>
      </c>
      <c r="I17" s="24">
        <f>ROUND(ROUND(H17,2)*ROUND(G17,2),2)</f>
        <v>0</v>
      </c>
      <c r="O17">
        <f>(I17*21)/100</f>
        <v>0</v>
      </c>
      <c r="P17" t="s">
        <v>21</v>
      </c>
    </row>
    <row r="18" spans="1:5" ht="12.75">
      <c r="A18" s="25" t="s">
        <v>49</v>
      </c>
      <c r="E18" s="26" t="s">
        <v>60</v>
      </c>
    </row>
    <row r="19" spans="1:5" ht="38.25">
      <c r="A19" s="27" t="s">
        <v>51</v>
      </c>
      <c r="E19" s="28" t="s">
        <v>61</v>
      </c>
    </row>
    <row r="20" spans="1:5" ht="25.5">
      <c r="A20" t="s">
        <v>52</v>
      </c>
      <c r="E20" s="26" t="s">
        <v>53</v>
      </c>
    </row>
    <row r="21" spans="1:16" ht="12.75">
      <c r="A21" s="17" t="s">
        <v>44</v>
      </c>
      <c r="B21" s="21" t="s">
        <v>32</v>
      </c>
      <c r="C21" s="21" t="s">
        <v>62</v>
      </c>
      <c r="D21" s="17" t="s">
        <v>46</v>
      </c>
      <c r="E21" s="22" t="s">
        <v>63</v>
      </c>
      <c r="F21" s="23" t="s">
        <v>64</v>
      </c>
      <c r="G21" s="24">
        <v>1</v>
      </c>
      <c r="H21" s="24">
        <v>0</v>
      </c>
      <c r="I21" s="24">
        <f>ROUND(ROUND(H21,2)*ROUND(G21,2),2)</f>
        <v>0</v>
      </c>
      <c r="O21">
        <f>(I21*21)/100</f>
        <v>0</v>
      </c>
      <c r="P21" t="s">
        <v>21</v>
      </c>
    </row>
    <row r="22" spans="1:5" ht="89.25">
      <c r="A22" s="25" t="s">
        <v>49</v>
      </c>
      <c r="E22" s="26" t="s">
        <v>65</v>
      </c>
    </row>
    <row r="23" spans="1:5" ht="12.75">
      <c r="A23" s="27" t="s">
        <v>51</v>
      </c>
      <c r="E23" s="28" t="s">
        <v>46</v>
      </c>
    </row>
    <row r="24" spans="1:5" ht="12.75">
      <c r="A24" t="s">
        <v>52</v>
      </c>
      <c r="E24" s="26" t="s">
        <v>66</v>
      </c>
    </row>
    <row r="25" spans="1:16" ht="12.75">
      <c r="A25" s="17" t="s">
        <v>44</v>
      </c>
      <c r="B25" s="21" t="s">
        <v>34</v>
      </c>
      <c r="C25" s="21" t="s">
        <v>67</v>
      </c>
      <c r="D25" s="17" t="s">
        <v>46</v>
      </c>
      <c r="E25" s="22" t="s">
        <v>68</v>
      </c>
      <c r="F25" s="23" t="s">
        <v>64</v>
      </c>
      <c r="G25" s="24">
        <v>1</v>
      </c>
      <c r="H25" s="24">
        <v>0</v>
      </c>
      <c r="I25" s="24">
        <f>ROUND(ROUND(H25,2)*ROUND(G25,2),2)</f>
        <v>0</v>
      </c>
      <c r="O25">
        <f>(I25*21)/100</f>
        <v>0</v>
      </c>
      <c r="P25" t="s">
        <v>21</v>
      </c>
    </row>
    <row r="26" spans="1:5" ht="51">
      <c r="A26" s="25" t="s">
        <v>49</v>
      </c>
      <c r="E26" s="26" t="s">
        <v>264</v>
      </c>
    </row>
    <row r="27" spans="1:5" ht="12.75">
      <c r="A27" s="27" t="s">
        <v>51</v>
      </c>
      <c r="E27" s="28" t="s">
        <v>46</v>
      </c>
    </row>
    <row r="28" spans="1:5" ht="12.75">
      <c r="A28" t="s">
        <v>52</v>
      </c>
      <c r="E28" s="26" t="s">
        <v>66</v>
      </c>
    </row>
    <row r="29" spans="1:16" ht="12.75">
      <c r="A29" s="17" t="s">
        <v>44</v>
      </c>
      <c r="B29" s="21" t="s">
        <v>36</v>
      </c>
      <c r="C29" s="21" t="s">
        <v>69</v>
      </c>
      <c r="D29" s="17" t="s">
        <v>70</v>
      </c>
      <c r="E29" s="22" t="s">
        <v>71</v>
      </c>
      <c r="F29" s="23" t="s">
        <v>64</v>
      </c>
      <c r="G29" s="24">
        <v>1</v>
      </c>
      <c r="H29" s="24">
        <v>0</v>
      </c>
      <c r="I29" s="24">
        <f>ROUND(ROUND(H29,2)*ROUND(G29,2),2)</f>
        <v>0</v>
      </c>
      <c r="O29">
        <f>(I29*21)/100</f>
        <v>0</v>
      </c>
      <c r="P29" t="s">
        <v>21</v>
      </c>
    </row>
    <row r="30" spans="1:5" ht="12.75">
      <c r="A30" s="25" t="s">
        <v>49</v>
      </c>
      <c r="E30" s="26" t="s">
        <v>72</v>
      </c>
    </row>
    <row r="31" spans="1:5" ht="12.75">
      <c r="A31" s="27" t="s">
        <v>51</v>
      </c>
      <c r="E31" s="28" t="s">
        <v>46</v>
      </c>
    </row>
    <row r="32" spans="1:5" ht="38.25">
      <c r="A32" t="s">
        <v>52</v>
      </c>
      <c r="E32" s="26" t="s">
        <v>73</v>
      </c>
    </row>
    <row r="33" spans="1:16" ht="12.75">
      <c r="A33" s="17" t="s">
        <v>44</v>
      </c>
      <c r="B33" s="21" t="s">
        <v>74</v>
      </c>
      <c r="C33" s="21" t="s">
        <v>69</v>
      </c>
      <c r="D33" s="17" t="s">
        <v>75</v>
      </c>
      <c r="E33" s="22" t="s">
        <v>71</v>
      </c>
      <c r="F33" s="23" t="s">
        <v>64</v>
      </c>
      <c r="G33" s="24">
        <v>1</v>
      </c>
      <c r="H33" s="24">
        <v>0</v>
      </c>
      <c r="I33" s="24">
        <f>ROUND(ROUND(H33,2)*ROUND(G33,2),2)</f>
        <v>0</v>
      </c>
      <c r="O33">
        <f>(I33*21)/100</f>
        <v>0</v>
      </c>
      <c r="P33" t="s">
        <v>21</v>
      </c>
    </row>
    <row r="34" spans="1:5" ht="38.25">
      <c r="A34" s="25" t="s">
        <v>49</v>
      </c>
      <c r="E34" s="26" t="s">
        <v>76</v>
      </c>
    </row>
    <row r="35" spans="1:5" ht="12.75">
      <c r="A35" s="27" t="s">
        <v>51</v>
      </c>
      <c r="E35" s="28" t="s">
        <v>46</v>
      </c>
    </row>
    <row r="36" spans="1:5" ht="38.25">
      <c r="A36" t="s">
        <v>52</v>
      </c>
      <c r="E36" s="26" t="s">
        <v>73</v>
      </c>
    </row>
    <row r="37" spans="1:16" ht="12.75">
      <c r="A37" s="17" t="s">
        <v>44</v>
      </c>
      <c r="B37" s="21" t="s">
        <v>77</v>
      </c>
      <c r="C37" s="21" t="s">
        <v>78</v>
      </c>
      <c r="D37" s="17" t="s">
        <v>46</v>
      </c>
      <c r="E37" s="22" t="s">
        <v>79</v>
      </c>
      <c r="F37" s="23" t="s">
        <v>64</v>
      </c>
      <c r="G37" s="24">
        <v>1</v>
      </c>
      <c r="H37" s="24">
        <v>0</v>
      </c>
      <c r="I37" s="24">
        <f>ROUND(ROUND(H37,2)*ROUND(G37,2),2)</f>
        <v>0</v>
      </c>
      <c r="O37">
        <f>(I37*21)/100</f>
        <v>0</v>
      </c>
      <c r="P37" t="s">
        <v>21</v>
      </c>
    </row>
    <row r="38" spans="1:5" ht="12.75">
      <c r="A38" s="25" t="s">
        <v>49</v>
      </c>
      <c r="E38" s="26" t="s">
        <v>265</v>
      </c>
    </row>
    <row r="39" spans="1:5" ht="12.75">
      <c r="A39" s="27" t="s">
        <v>51</v>
      </c>
      <c r="E39" s="28" t="s">
        <v>46</v>
      </c>
    </row>
    <row r="40" spans="1:5" ht="12.75">
      <c r="A40" t="s">
        <v>52</v>
      </c>
      <c r="E40" s="26" t="s">
        <v>80</v>
      </c>
    </row>
    <row r="41" spans="1:16" ht="12.75">
      <c r="A41" s="17" t="s">
        <v>44</v>
      </c>
      <c r="B41" s="21" t="s">
        <v>39</v>
      </c>
      <c r="C41" s="21" t="s">
        <v>81</v>
      </c>
      <c r="D41" s="17" t="s">
        <v>46</v>
      </c>
      <c r="E41" s="22" t="s">
        <v>82</v>
      </c>
      <c r="F41" s="23" t="s">
        <v>64</v>
      </c>
      <c r="G41" s="24">
        <v>1</v>
      </c>
      <c r="H41" s="24">
        <v>0</v>
      </c>
      <c r="I41" s="24">
        <f>ROUND(ROUND(H41,2)*ROUND(G41,2),2)</f>
        <v>0</v>
      </c>
      <c r="O41">
        <f>(I41*21)/100</f>
        <v>0</v>
      </c>
      <c r="P41" t="s">
        <v>21</v>
      </c>
    </row>
    <row r="42" spans="1:5" ht="25.5">
      <c r="A42" s="25" t="s">
        <v>49</v>
      </c>
      <c r="E42" s="26" t="s">
        <v>83</v>
      </c>
    </row>
    <row r="43" spans="1:5" ht="12.75">
      <c r="A43" s="27" t="s">
        <v>51</v>
      </c>
      <c r="E43" s="28" t="s">
        <v>46</v>
      </c>
    </row>
    <row r="44" spans="1:5" ht="12.75">
      <c r="A44" t="s">
        <v>52</v>
      </c>
      <c r="E44" s="26" t="s">
        <v>80</v>
      </c>
    </row>
    <row r="45" spans="1:16" ht="12.75">
      <c r="A45" s="17" t="s">
        <v>44</v>
      </c>
      <c r="B45" s="21" t="s">
        <v>41</v>
      </c>
      <c r="C45" s="21" t="s">
        <v>84</v>
      </c>
      <c r="D45" s="17" t="s">
        <v>46</v>
      </c>
      <c r="E45" s="22" t="s">
        <v>85</v>
      </c>
      <c r="F45" s="23" t="s">
        <v>64</v>
      </c>
      <c r="G45" s="24">
        <v>1</v>
      </c>
      <c r="H45" s="24">
        <v>0</v>
      </c>
      <c r="I45" s="24">
        <f>ROUND(ROUND(H45,2)*ROUND(G45,2),2)</f>
        <v>0</v>
      </c>
      <c r="O45">
        <f>(I45*21)/100</f>
        <v>0</v>
      </c>
      <c r="P45" t="s">
        <v>21</v>
      </c>
    </row>
    <row r="46" spans="1:5" ht="12.75">
      <c r="A46" s="25" t="s">
        <v>49</v>
      </c>
      <c r="E46" s="26" t="s">
        <v>86</v>
      </c>
    </row>
    <row r="47" spans="1:5" ht="51">
      <c r="A47" s="27" t="s">
        <v>51</v>
      </c>
      <c r="E47" s="28" t="s">
        <v>87</v>
      </c>
    </row>
    <row r="48" spans="1:5" ht="63.75">
      <c r="A48" t="s">
        <v>52</v>
      </c>
      <c r="E48" s="26" t="s">
        <v>88</v>
      </c>
    </row>
    <row r="49" spans="1:16" ht="12.75">
      <c r="A49" s="17" t="s">
        <v>44</v>
      </c>
      <c r="B49" s="21" t="s">
        <v>89</v>
      </c>
      <c r="C49" s="21" t="s">
        <v>90</v>
      </c>
      <c r="D49" s="17" t="s">
        <v>46</v>
      </c>
      <c r="E49" s="22" t="s">
        <v>91</v>
      </c>
      <c r="F49" s="23" t="s">
        <v>64</v>
      </c>
      <c r="G49" s="24">
        <v>1</v>
      </c>
      <c r="H49" s="24">
        <v>0</v>
      </c>
      <c r="I49" s="24">
        <f>ROUND(ROUND(H49,2)*ROUND(G49,2),2)</f>
        <v>0</v>
      </c>
      <c r="O49">
        <f>(I49*21)/100</f>
        <v>0</v>
      </c>
      <c r="P49" t="s">
        <v>21</v>
      </c>
    </row>
    <row r="50" spans="1:5" ht="191.25">
      <c r="A50" s="25" t="s">
        <v>49</v>
      </c>
      <c r="E50" s="26" t="s">
        <v>92</v>
      </c>
    </row>
    <row r="51" spans="1:5" ht="12.75">
      <c r="A51" s="27" t="s">
        <v>51</v>
      </c>
      <c r="E51" s="28" t="s">
        <v>46</v>
      </c>
    </row>
    <row r="52" spans="1:5" ht="25.5">
      <c r="A52" t="s">
        <v>52</v>
      </c>
      <c r="E52" s="26" t="s">
        <v>93</v>
      </c>
    </row>
    <row r="53" spans="1:18" ht="12.75" customHeight="1">
      <c r="A53" s="5" t="s">
        <v>42</v>
      </c>
      <c r="B53" s="5"/>
      <c r="C53" s="29" t="s">
        <v>28</v>
      </c>
      <c r="D53" s="5"/>
      <c r="E53" s="19" t="s">
        <v>94</v>
      </c>
      <c r="F53" s="5"/>
      <c r="G53" s="5"/>
      <c r="H53" s="5"/>
      <c r="I53" s="30">
        <f>0+Q53</f>
        <v>0</v>
      </c>
      <c r="O53">
        <f>0+R53</f>
        <v>0</v>
      </c>
      <c r="Q53">
        <f>0+I54+I58+I62+I66+I70+I74+I78+I82+I86+I90+I94+I98+I102+I106+I110</f>
        <v>0</v>
      </c>
      <c r="R53">
        <f>0+O54+O58+O62+O66+O70+O74+O78+O82+O86+O90+O94+O98+O102+O106+O110</f>
        <v>0</v>
      </c>
    </row>
    <row r="54" spans="1:16" ht="12.75">
      <c r="A54" s="17" t="s">
        <v>44</v>
      </c>
      <c r="B54" s="21" t="s">
        <v>95</v>
      </c>
      <c r="C54" s="21" t="s">
        <v>96</v>
      </c>
      <c r="D54" s="17" t="s">
        <v>46</v>
      </c>
      <c r="E54" s="22" t="s">
        <v>97</v>
      </c>
      <c r="F54" s="23" t="s">
        <v>48</v>
      </c>
      <c r="G54" s="24">
        <v>0.5</v>
      </c>
      <c r="H54" s="24">
        <v>0</v>
      </c>
      <c r="I54" s="24">
        <f>ROUND(ROUND(H54,2)*ROUND(G54,2),2)</f>
        <v>0</v>
      </c>
      <c r="O54">
        <f>(I54*21)/100</f>
        <v>0</v>
      </c>
      <c r="P54" t="s">
        <v>21</v>
      </c>
    </row>
    <row r="55" spans="1:5" ht="38.25">
      <c r="A55" s="25" t="s">
        <v>49</v>
      </c>
      <c r="E55" s="26" t="s">
        <v>98</v>
      </c>
    </row>
    <row r="56" spans="1:5" ht="12.75">
      <c r="A56" s="27" t="s">
        <v>51</v>
      </c>
      <c r="E56" s="28" t="s">
        <v>99</v>
      </c>
    </row>
    <row r="57" spans="1:5" ht="63.75">
      <c r="A57" t="s">
        <v>52</v>
      </c>
      <c r="E57" s="26" t="s">
        <v>100</v>
      </c>
    </row>
    <row r="58" spans="1:16" ht="12.75">
      <c r="A58" s="17" t="s">
        <v>44</v>
      </c>
      <c r="B58" s="21" t="s">
        <v>101</v>
      </c>
      <c r="C58" s="21" t="s">
        <v>102</v>
      </c>
      <c r="D58" s="17" t="s">
        <v>46</v>
      </c>
      <c r="E58" s="22" t="s">
        <v>103</v>
      </c>
      <c r="F58" s="23" t="s">
        <v>104</v>
      </c>
      <c r="G58" s="24">
        <v>55.8</v>
      </c>
      <c r="H58" s="24">
        <v>0</v>
      </c>
      <c r="I58" s="24">
        <f>ROUND(ROUND(H58,2)*ROUND(G58,2),2)</f>
        <v>0</v>
      </c>
      <c r="O58">
        <f>(I58*21)/100</f>
        <v>0</v>
      </c>
      <c r="P58" t="s">
        <v>21</v>
      </c>
    </row>
    <row r="59" spans="1:5" ht="12.75">
      <c r="A59" s="25" t="s">
        <v>49</v>
      </c>
      <c r="E59" s="26" t="s">
        <v>105</v>
      </c>
    </row>
    <row r="60" spans="1:5" ht="12.75">
      <c r="A60" s="27" t="s">
        <v>51</v>
      </c>
      <c r="E60" s="28" t="s">
        <v>106</v>
      </c>
    </row>
    <row r="61" spans="1:5" ht="63.75">
      <c r="A61" t="s">
        <v>52</v>
      </c>
      <c r="E61" s="26" t="s">
        <v>107</v>
      </c>
    </row>
    <row r="62" spans="1:16" ht="25.5">
      <c r="A62" s="17" t="s">
        <v>44</v>
      </c>
      <c r="B62" s="21" t="s">
        <v>108</v>
      </c>
      <c r="C62" s="21" t="s">
        <v>109</v>
      </c>
      <c r="D62" s="17" t="s">
        <v>46</v>
      </c>
      <c r="E62" s="22" t="s">
        <v>110</v>
      </c>
      <c r="F62" s="23" t="s">
        <v>48</v>
      </c>
      <c r="G62" s="24">
        <v>218</v>
      </c>
      <c r="H62" s="24">
        <v>0</v>
      </c>
      <c r="I62" s="24">
        <f>ROUND(ROUND(H62,2)*ROUND(G62,2),2)</f>
        <v>0</v>
      </c>
      <c r="O62">
        <f>(I62*21)/100</f>
        <v>0</v>
      </c>
      <c r="P62" t="s">
        <v>21</v>
      </c>
    </row>
    <row r="63" spans="1:5" ht="12.75">
      <c r="A63" s="25" t="s">
        <v>49</v>
      </c>
      <c r="E63" s="26" t="s">
        <v>46</v>
      </c>
    </row>
    <row r="64" spans="1:5" ht="38.25">
      <c r="A64" s="27" t="s">
        <v>51</v>
      </c>
      <c r="E64" s="28" t="s">
        <v>111</v>
      </c>
    </row>
    <row r="65" spans="1:5" ht="63.75">
      <c r="A65" t="s">
        <v>52</v>
      </c>
      <c r="E65" s="26" t="s">
        <v>100</v>
      </c>
    </row>
    <row r="66" spans="1:16" ht="25.5">
      <c r="A66" s="17" t="s">
        <v>44</v>
      </c>
      <c r="B66" s="21" t="s">
        <v>112</v>
      </c>
      <c r="C66" s="21" t="s">
        <v>113</v>
      </c>
      <c r="D66" s="17" t="s">
        <v>46</v>
      </c>
      <c r="E66" s="22" t="s">
        <v>114</v>
      </c>
      <c r="F66" s="23" t="s">
        <v>48</v>
      </c>
      <c r="G66" s="24">
        <v>1.6</v>
      </c>
      <c r="H66" s="24">
        <v>0</v>
      </c>
      <c r="I66" s="24">
        <f>ROUND(ROUND(H66,2)*ROUND(G66,2),2)</f>
        <v>0</v>
      </c>
      <c r="O66">
        <f>(I66*21)/100</f>
        <v>0</v>
      </c>
      <c r="P66" t="s">
        <v>21</v>
      </c>
    </row>
    <row r="67" spans="1:5" ht="12.75">
      <c r="A67" s="25" t="s">
        <v>49</v>
      </c>
      <c r="E67" s="26" t="s">
        <v>46</v>
      </c>
    </row>
    <row r="68" spans="1:5" ht="12.75">
      <c r="A68" s="27" t="s">
        <v>51</v>
      </c>
      <c r="E68" s="28" t="s">
        <v>115</v>
      </c>
    </row>
    <row r="69" spans="1:5" ht="63.75">
      <c r="A69" t="s">
        <v>52</v>
      </c>
      <c r="E69" s="26" t="s">
        <v>100</v>
      </c>
    </row>
    <row r="70" spans="1:16" ht="12.75">
      <c r="A70" s="17" t="s">
        <v>44</v>
      </c>
      <c r="B70" s="21" t="s">
        <v>116</v>
      </c>
      <c r="C70" s="21" t="s">
        <v>117</v>
      </c>
      <c r="D70" s="17" t="s">
        <v>46</v>
      </c>
      <c r="E70" s="22" t="s">
        <v>118</v>
      </c>
      <c r="F70" s="23" t="s">
        <v>119</v>
      </c>
      <c r="G70" s="24">
        <v>10</v>
      </c>
      <c r="H70" s="24">
        <v>0</v>
      </c>
      <c r="I70" s="24">
        <f>ROUND(ROUND(H70,2)*ROUND(G70,2),2)</f>
        <v>0</v>
      </c>
      <c r="O70">
        <f>(I70*21)/100</f>
        <v>0</v>
      </c>
      <c r="P70" t="s">
        <v>21</v>
      </c>
    </row>
    <row r="71" spans="1:5" ht="12.75">
      <c r="A71" s="25" t="s">
        <v>49</v>
      </c>
      <c r="E71" s="26" t="s">
        <v>46</v>
      </c>
    </row>
    <row r="72" spans="1:5" ht="12.75">
      <c r="A72" s="27" t="s">
        <v>51</v>
      </c>
      <c r="E72" s="28" t="s">
        <v>46</v>
      </c>
    </row>
    <row r="73" spans="1:5" ht="63.75">
      <c r="A73" t="s">
        <v>52</v>
      </c>
      <c r="E73" s="26" t="s">
        <v>100</v>
      </c>
    </row>
    <row r="74" spans="1:16" ht="25.5">
      <c r="A74" s="17" t="s">
        <v>44</v>
      </c>
      <c r="B74" s="21" t="s">
        <v>120</v>
      </c>
      <c r="C74" s="21" t="s">
        <v>121</v>
      </c>
      <c r="D74" s="17" t="s">
        <v>46</v>
      </c>
      <c r="E74" s="22" t="s">
        <v>122</v>
      </c>
      <c r="F74" s="23" t="s">
        <v>119</v>
      </c>
      <c r="G74" s="24">
        <v>15</v>
      </c>
      <c r="H74" s="24">
        <v>0</v>
      </c>
      <c r="I74" s="24">
        <f>ROUND(ROUND(H74,2)*ROUND(G74,2),2)</f>
        <v>0</v>
      </c>
      <c r="O74">
        <f>(I74*21)/100</f>
        <v>0</v>
      </c>
      <c r="P74" t="s">
        <v>21</v>
      </c>
    </row>
    <row r="75" spans="1:5" ht="12.75">
      <c r="A75" s="25" t="s">
        <v>49</v>
      </c>
      <c r="E75" s="26" t="s">
        <v>46</v>
      </c>
    </row>
    <row r="76" spans="1:5" ht="12.75">
      <c r="A76" s="27" t="s">
        <v>51</v>
      </c>
      <c r="E76" s="28" t="s">
        <v>46</v>
      </c>
    </row>
    <row r="77" spans="1:5" ht="63.75">
      <c r="A77" t="s">
        <v>52</v>
      </c>
      <c r="E77" s="26" t="s">
        <v>100</v>
      </c>
    </row>
    <row r="78" spans="1:16" ht="25.5">
      <c r="A78" s="17" t="s">
        <v>44</v>
      </c>
      <c r="B78" s="21" t="s">
        <v>123</v>
      </c>
      <c r="C78" s="21" t="s">
        <v>124</v>
      </c>
      <c r="D78" s="17" t="s">
        <v>46</v>
      </c>
      <c r="E78" s="22" t="s">
        <v>125</v>
      </c>
      <c r="F78" s="23" t="s">
        <v>48</v>
      </c>
      <c r="G78" s="24">
        <v>14</v>
      </c>
      <c r="H78" s="24">
        <v>0</v>
      </c>
      <c r="I78" s="24">
        <f>ROUND(ROUND(H78,2)*ROUND(G78,2),2)</f>
        <v>0</v>
      </c>
      <c r="O78">
        <f>(I78*21)/100</f>
        <v>0</v>
      </c>
      <c r="P78" t="s">
        <v>21</v>
      </c>
    </row>
    <row r="79" spans="1:5" ht="12.75">
      <c r="A79" s="25" t="s">
        <v>49</v>
      </c>
      <c r="E79" s="26" t="s">
        <v>126</v>
      </c>
    </row>
    <row r="80" spans="1:5" ht="12.75">
      <c r="A80" s="27" t="s">
        <v>51</v>
      </c>
      <c r="E80" s="28" t="s">
        <v>127</v>
      </c>
    </row>
    <row r="81" spans="1:5" ht="63.75">
      <c r="A81" t="s">
        <v>52</v>
      </c>
      <c r="E81" s="26" t="s">
        <v>100</v>
      </c>
    </row>
    <row r="82" spans="1:16" ht="12.75">
      <c r="A82" s="17" t="s">
        <v>44</v>
      </c>
      <c r="B82" s="21" t="s">
        <v>128</v>
      </c>
      <c r="C82" s="21" t="s">
        <v>129</v>
      </c>
      <c r="D82" s="17" t="s">
        <v>46</v>
      </c>
      <c r="E82" s="22" t="s">
        <v>130</v>
      </c>
      <c r="F82" s="23" t="s">
        <v>48</v>
      </c>
      <c r="G82" s="24">
        <v>10</v>
      </c>
      <c r="H82" s="24">
        <v>0</v>
      </c>
      <c r="I82" s="24">
        <f>ROUND(ROUND(H82,2)*ROUND(G82,2),2)</f>
        <v>0</v>
      </c>
      <c r="O82">
        <f>(I82*21)/100</f>
        <v>0</v>
      </c>
      <c r="P82" t="s">
        <v>21</v>
      </c>
    </row>
    <row r="83" spans="1:5" ht="12.75">
      <c r="A83" s="25" t="s">
        <v>49</v>
      </c>
      <c r="E83" s="26" t="s">
        <v>46</v>
      </c>
    </row>
    <row r="84" spans="1:5" ht="12.75">
      <c r="A84" s="27" t="s">
        <v>51</v>
      </c>
      <c r="E84" s="28" t="s">
        <v>46</v>
      </c>
    </row>
    <row r="85" spans="1:5" ht="369.75">
      <c r="A85" t="s">
        <v>52</v>
      </c>
      <c r="E85" s="26" t="s">
        <v>131</v>
      </c>
    </row>
    <row r="86" spans="1:16" ht="12.75">
      <c r="A86" s="17" t="s">
        <v>44</v>
      </c>
      <c r="B86" s="21" t="s">
        <v>132</v>
      </c>
      <c r="C86" s="21" t="s">
        <v>133</v>
      </c>
      <c r="D86" s="17" t="s">
        <v>46</v>
      </c>
      <c r="E86" s="22" t="s">
        <v>134</v>
      </c>
      <c r="F86" s="23" t="s">
        <v>48</v>
      </c>
      <c r="G86" s="24">
        <v>21</v>
      </c>
      <c r="H86" s="24">
        <v>0</v>
      </c>
      <c r="I86" s="24">
        <f>ROUND(ROUND(H86,2)*ROUND(G86,2),2)</f>
        <v>0</v>
      </c>
      <c r="O86">
        <f>(I86*21)/100</f>
        <v>0</v>
      </c>
      <c r="P86" t="s">
        <v>21</v>
      </c>
    </row>
    <row r="87" spans="1:5" ht="25.5">
      <c r="A87" s="25" t="s">
        <v>49</v>
      </c>
      <c r="E87" s="26" t="s">
        <v>135</v>
      </c>
    </row>
    <row r="88" spans="1:5" ht="12.75">
      <c r="A88" s="27" t="s">
        <v>51</v>
      </c>
      <c r="E88" s="28" t="s">
        <v>46</v>
      </c>
    </row>
    <row r="89" spans="1:5" ht="318.75">
      <c r="A89" t="s">
        <v>52</v>
      </c>
      <c r="E89" s="26" t="s">
        <v>136</v>
      </c>
    </row>
    <row r="90" spans="1:16" ht="12.75">
      <c r="A90" s="17" t="s">
        <v>44</v>
      </c>
      <c r="B90" s="21" t="s">
        <v>137</v>
      </c>
      <c r="C90" s="21" t="s">
        <v>138</v>
      </c>
      <c r="D90" s="17" t="s">
        <v>46</v>
      </c>
      <c r="E90" s="22" t="s">
        <v>139</v>
      </c>
      <c r="F90" s="23" t="s">
        <v>48</v>
      </c>
      <c r="G90" s="24">
        <v>10</v>
      </c>
      <c r="H90" s="24">
        <v>0</v>
      </c>
      <c r="I90" s="24">
        <f>ROUND(ROUND(H90,2)*ROUND(G90,2),2)</f>
        <v>0</v>
      </c>
      <c r="O90">
        <f>(I90*21)/100</f>
        <v>0</v>
      </c>
      <c r="P90" t="s">
        <v>21</v>
      </c>
    </row>
    <row r="91" spans="1:5" ht="12.75">
      <c r="A91" s="25" t="s">
        <v>49</v>
      </c>
      <c r="E91" s="26" t="s">
        <v>46</v>
      </c>
    </row>
    <row r="92" spans="1:5" ht="12.75">
      <c r="A92" s="27" t="s">
        <v>51</v>
      </c>
      <c r="E92" s="28" t="s">
        <v>46</v>
      </c>
    </row>
    <row r="93" spans="1:5" ht="191.25">
      <c r="A93" t="s">
        <v>52</v>
      </c>
      <c r="E93" s="26" t="s">
        <v>140</v>
      </c>
    </row>
    <row r="94" spans="1:16" ht="12.75">
      <c r="A94" s="17" t="s">
        <v>44</v>
      </c>
      <c r="B94" s="21" t="s">
        <v>141</v>
      </c>
      <c r="C94" s="21" t="s">
        <v>142</v>
      </c>
      <c r="D94" s="17" t="s">
        <v>46</v>
      </c>
      <c r="E94" s="22" t="s">
        <v>143</v>
      </c>
      <c r="F94" s="23" t="s">
        <v>48</v>
      </c>
      <c r="G94" s="24">
        <v>15</v>
      </c>
      <c r="H94" s="24">
        <v>0</v>
      </c>
      <c r="I94" s="24">
        <f>ROUND(ROUND(H94,2)*ROUND(G94,2),2)</f>
        <v>0</v>
      </c>
      <c r="O94">
        <f>(I94*21)/100</f>
        <v>0</v>
      </c>
      <c r="P94" t="s">
        <v>21</v>
      </c>
    </row>
    <row r="95" spans="1:5" ht="63.75">
      <c r="A95" s="25" t="s">
        <v>49</v>
      </c>
      <c r="E95" s="26" t="s">
        <v>144</v>
      </c>
    </row>
    <row r="96" spans="1:5" ht="12.75">
      <c r="A96" s="27" t="s">
        <v>51</v>
      </c>
      <c r="E96" s="28" t="s">
        <v>46</v>
      </c>
    </row>
    <row r="97" spans="1:5" ht="242.25">
      <c r="A97" t="s">
        <v>52</v>
      </c>
      <c r="E97" s="26" t="s">
        <v>145</v>
      </c>
    </row>
    <row r="98" spans="1:16" ht="12.75">
      <c r="A98" s="17" t="s">
        <v>44</v>
      </c>
      <c r="B98" s="21" t="s">
        <v>146</v>
      </c>
      <c r="C98" s="21" t="s">
        <v>147</v>
      </c>
      <c r="D98" s="17" t="s">
        <v>46</v>
      </c>
      <c r="E98" s="22" t="s">
        <v>148</v>
      </c>
      <c r="F98" s="23" t="s">
        <v>104</v>
      </c>
      <c r="G98" s="24">
        <v>630</v>
      </c>
      <c r="H98" s="24">
        <v>0</v>
      </c>
      <c r="I98" s="24">
        <f>ROUND(ROUND(H98,2)*ROUND(G98,2),2)</f>
        <v>0</v>
      </c>
      <c r="O98">
        <f>(I98*21)/100</f>
        <v>0</v>
      </c>
      <c r="P98" t="s">
        <v>21</v>
      </c>
    </row>
    <row r="99" spans="1:5" ht="12.75">
      <c r="A99" s="25" t="s">
        <v>49</v>
      </c>
      <c r="E99" s="26" t="s">
        <v>46</v>
      </c>
    </row>
    <row r="100" spans="1:5" ht="12.75">
      <c r="A100" s="27" t="s">
        <v>51</v>
      </c>
      <c r="E100" s="28" t="s">
        <v>46</v>
      </c>
    </row>
    <row r="101" spans="1:5" ht="25.5">
      <c r="A101" t="s">
        <v>52</v>
      </c>
      <c r="E101" s="26" t="s">
        <v>149</v>
      </c>
    </row>
    <row r="102" spans="1:16" ht="12.75">
      <c r="A102" s="17" t="s">
        <v>44</v>
      </c>
      <c r="B102" s="21" t="s">
        <v>150</v>
      </c>
      <c r="C102" s="21" t="s">
        <v>151</v>
      </c>
      <c r="D102" s="17" t="s">
        <v>46</v>
      </c>
      <c r="E102" s="22" t="s">
        <v>152</v>
      </c>
      <c r="F102" s="23" t="s">
        <v>104</v>
      </c>
      <c r="G102" s="24">
        <v>210</v>
      </c>
      <c r="H102" s="24">
        <v>0</v>
      </c>
      <c r="I102" s="24">
        <f>ROUND(ROUND(H102,2)*ROUND(G102,2),2)</f>
        <v>0</v>
      </c>
      <c r="O102">
        <f>(I102*21)/100</f>
        <v>0</v>
      </c>
      <c r="P102" t="s">
        <v>21</v>
      </c>
    </row>
    <row r="103" spans="1:5" ht="12.75">
      <c r="A103" s="25" t="s">
        <v>49</v>
      </c>
      <c r="E103" s="26" t="s">
        <v>46</v>
      </c>
    </row>
    <row r="104" spans="1:5" ht="12.75">
      <c r="A104" s="27" t="s">
        <v>51</v>
      </c>
      <c r="E104" s="28" t="s">
        <v>46</v>
      </c>
    </row>
    <row r="105" spans="1:5" ht="38.25">
      <c r="A105" t="s">
        <v>52</v>
      </c>
      <c r="E105" s="26" t="s">
        <v>153</v>
      </c>
    </row>
    <row r="106" spans="1:16" ht="12.75">
      <c r="A106" s="17" t="s">
        <v>44</v>
      </c>
      <c r="B106" s="21" t="s">
        <v>154</v>
      </c>
      <c r="C106" s="21" t="s">
        <v>155</v>
      </c>
      <c r="D106" s="17" t="s">
        <v>46</v>
      </c>
      <c r="E106" s="22" t="s">
        <v>156</v>
      </c>
      <c r="F106" s="23" t="s">
        <v>104</v>
      </c>
      <c r="G106" s="24">
        <v>210</v>
      </c>
      <c r="H106" s="24">
        <v>0</v>
      </c>
      <c r="I106" s="24">
        <f>ROUND(ROUND(H106,2)*ROUND(G106,2),2)</f>
        <v>0</v>
      </c>
      <c r="O106">
        <f>(I106*21)/100</f>
        <v>0</v>
      </c>
      <c r="P106" t="s">
        <v>21</v>
      </c>
    </row>
    <row r="107" spans="1:5" ht="12.75">
      <c r="A107" s="25" t="s">
        <v>49</v>
      </c>
      <c r="E107" s="26" t="s">
        <v>46</v>
      </c>
    </row>
    <row r="108" spans="1:5" ht="12.75">
      <c r="A108" s="27" t="s">
        <v>51</v>
      </c>
      <c r="E108" s="28" t="s">
        <v>46</v>
      </c>
    </row>
    <row r="109" spans="1:5" ht="25.5">
      <c r="A109" t="s">
        <v>52</v>
      </c>
      <c r="E109" s="26" t="s">
        <v>157</v>
      </c>
    </row>
    <row r="110" spans="1:16" ht="12.75">
      <c r="A110" s="17" t="s">
        <v>44</v>
      </c>
      <c r="B110" s="21" t="s">
        <v>158</v>
      </c>
      <c r="C110" s="21" t="s">
        <v>159</v>
      </c>
      <c r="D110" s="17" t="s">
        <v>46</v>
      </c>
      <c r="E110" s="22" t="s">
        <v>160</v>
      </c>
      <c r="F110" s="23" t="s">
        <v>104</v>
      </c>
      <c r="G110" s="24">
        <v>210</v>
      </c>
      <c r="H110" s="24">
        <v>0</v>
      </c>
      <c r="I110" s="24">
        <f>ROUND(ROUND(H110,2)*ROUND(G110,2),2)</f>
        <v>0</v>
      </c>
      <c r="O110">
        <f>(I110*21)/100</f>
        <v>0</v>
      </c>
      <c r="P110" t="s">
        <v>21</v>
      </c>
    </row>
    <row r="111" spans="1:5" ht="12.75">
      <c r="A111" s="25" t="s">
        <v>49</v>
      </c>
      <c r="E111" s="26" t="s">
        <v>46</v>
      </c>
    </row>
    <row r="112" spans="1:5" ht="12.75">
      <c r="A112" s="27" t="s">
        <v>51</v>
      </c>
      <c r="E112" s="28" t="s">
        <v>46</v>
      </c>
    </row>
    <row r="113" spans="1:5" ht="25.5">
      <c r="A113" t="s">
        <v>52</v>
      </c>
      <c r="E113" s="26" t="s">
        <v>161</v>
      </c>
    </row>
    <row r="114" spans="1:18" ht="12.75" customHeight="1">
      <c r="A114" s="5" t="s">
        <v>42</v>
      </c>
      <c r="B114" s="5"/>
      <c r="C114" s="29" t="s">
        <v>32</v>
      </c>
      <c r="D114" s="5"/>
      <c r="E114" s="19" t="s">
        <v>162</v>
      </c>
      <c r="F114" s="5"/>
      <c r="G114" s="5"/>
      <c r="H114" s="5"/>
      <c r="I114" s="30">
        <f>0+Q114</f>
        <v>0</v>
      </c>
      <c r="O114">
        <f>0+R114</f>
        <v>0</v>
      </c>
      <c r="Q114">
        <f>0+I115</f>
        <v>0</v>
      </c>
      <c r="R114">
        <f>0+O115</f>
        <v>0</v>
      </c>
    </row>
    <row r="115" spans="1:16" ht="12.75">
      <c r="A115" s="17" t="s">
        <v>44</v>
      </c>
      <c r="B115" s="21" t="s">
        <v>163</v>
      </c>
      <c r="C115" s="21" t="s">
        <v>164</v>
      </c>
      <c r="D115" s="17" t="s">
        <v>46</v>
      </c>
      <c r="E115" s="22" t="s">
        <v>165</v>
      </c>
      <c r="F115" s="23" t="s">
        <v>48</v>
      </c>
      <c r="G115" s="24">
        <v>6</v>
      </c>
      <c r="H115" s="24">
        <v>0</v>
      </c>
      <c r="I115" s="24">
        <f>ROUND(ROUND(H115,2)*ROUND(G115,2),2)</f>
        <v>0</v>
      </c>
      <c r="O115">
        <f>(I115*21)/100</f>
        <v>0</v>
      </c>
      <c r="P115" t="s">
        <v>21</v>
      </c>
    </row>
    <row r="116" spans="1:5" ht="12.75">
      <c r="A116" s="25" t="s">
        <v>49</v>
      </c>
      <c r="E116" s="26" t="s">
        <v>166</v>
      </c>
    </row>
    <row r="117" spans="1:5" ht="12.75">
      <c r="A117" s="27" t="s">
        <v>51</v>
      </c>
      <c r="E117" s="28" t="s">
        <v>167</v>
      </c>
    </row>
    <row r="118" spans="1:5" ht="369.75">
      <c r="A118" t="s">
        <v>52</v>
      </c>
      <c r="E118" s="26" t="s">
        <v>168</v>
      </c>
    </row>
    <row r="119" spans="1:18" ht="12.75" customHeight="1">
      <c r="A119" s="5" t="s">
        <v>42</v>
      </c>
      <c r="B119" s="5"/>
      <c r="C119" s="29" t="s">
        <v>34</v>
      </c>
      <c r="D119" s="5"/>
      <c r="E119" s="19" t="s">
        <v>169</v>
      </c>
      <c r="F119" s="5"/>
      <c r="G119" s="5"/>
      <c r="H119" s="5"/>
      <c r="I119" s="30">
        <f>0+Q119</f>
        <v>0</v>
      </c>
      <c r="O119">
        <f>0+R119</f>
        <v>0</v>
      </c>
      <c r="Q119">
        <f>0+I120+I124+I128+I132+I136+I140+I144+I148+I152+I156</f>
        <v>0</v>
      </c>
      <c r="R119">
        <f>0+O120+O124+O128+O132+O136+O140+O144+O148+O152+O156</f>
        <v>0</v>
      </c>
    </row>
    <row r="120" spans="1:16" ht="12.75">
      <c r="A120" s="17" t="s">
        <v>44</v>
      </c>
      <c r="B120" s="21" t="s">
        <v>170</v>
      </c>
      <c r="C120" s="21" t="s">
        <v>171</v>
      </c>
      <c r="D120" s="17" t="s">
        <v>46</v>
      </c>
      <c r="E120" s="22" t="s">
        <v>172</v>
      </c>
      <c r="F120" s="23" t="s">
        <v>48</v>
      </c>
      <c r="G120" s="24">
        <v>171</v>
      </c>
      <c r="H120" s="24">
        <v>0</v>
      </c>
      <c r="I120" s="24">
        <f>ROUND(ROUND(H120,2)*ROUND(G120,2),2)</f>
        <v>0</v>
      </c>
      <c r="O120">
        <f>(I120*21)/100</f>
        <v>0</v>
      </c>
      <c r="P120" t="s">
        <v>21</v>
      </c>
    </row>
    <row r="121" spans="1:5" ht="12.75">
      <c r="A121" s="25" t="s">
        <v>49</v>
      </c>
      <c r="E121" s="26" t="s">
        <v>46</v>
      </c>
    </row>
    <row r="122" spans="1:5" ht="38.25">
      <c r="A122" s="27" t="s">
        <v>51</v>
      </c>
      <c r="E122" s="28" t="s">
        <v>173</v>
      </c>
    </row>
    <row r="123" spans="1:5" ht="51">
      <c r="A123" t="s">
        <v>52</v>
      </c>
      <c r="E123" s="26" t="s">
        <v>174</v>
      </c>
    </row>
    <row r="124" spans="1:16" ht="12.75">
      <c r="A124" s="17" t="s">
        <v>44</v>
      </c>
      <c r="B124" s="21" t="s">
        <v>175</v>
      </c>
      <c r="C124" s="21" t="s">
        <v>176</v>
      </c>
      <c r="D124" s="17" t="s">
        <v>46</v>
      </c>
      <c r="E124" s="22" t="s">
        <v>177</v>
      </c>
      <c r="F124" s="23" t="s">
        <v>48</v>
      </c>
      <c r="G124" s="24">
        <v>10.5</v>
      </c>
      <c r="H124" s="24">
        <v>0</v>
      </c>
      <c r="I124" s="24">
        <f>ROUND(ROUND(H124,2)*ROUND(G124,2),2)</f>
        <v>0</v>
      </c>
      <c r="O124">
        <f>(I124*21)/100</f>
        <v>0</v>
      </c>
      <c r="P124" t="s">
        <v>21</v>
      </c>
    </row>
    <row r="125" spans="1:5" ht="12.75">
      <c r="A125" s="25" t="s">
        <v>49</v>
      </c>
      <c r="E125" s="26" t="s">
        <v>46</v>
      </c>
    </row>
    <row r="126" spans="1:5" ht="12.75">
      <c r="A126" s="27" t="s">
        <v>51</v>
      </c>
      <c r="E126" s="28" t="s">
        <v>178</v>
      </c>
    </row>
    <row r="127" spans="1:5" ht="38.25">
      <c r="A127" t="s">
        <v>52</v>
      </c>
      <c r="E127" s="26" t="s">
        <v>179</v>
      </c>
    </row>
    <row r="128" spans="1:16" ht="12.75">
      <c r="A128" s="17" t="s">
        <v>44</v>
      </c>
      <c r="B128" s="21" t="s">
        <v>180</v>
      </c>
      <c r="C128" s="21" t="s">
        <v>181</v>
      </c>
      <c r="D128" s="17" t="s">
        <v>46</v>
      </c>
      <c r="E128" s="22" t="s">
        <v>182</v>
      </c>
      <c r="F128" s="23" t="s">
        <v>104</v>
      </c>
      <c r="G128" s="24">
        <v>582.5</v>
      </c>
      <c r="H128" s="24">
        <v>0</v>
      </c>
      <c r="I128" s="24">
        <f>ROUND(ROUND(H128,2)*ROUND(G128,2),2)</f>
        <v>0</v>
      </c>
      <c r="O128">
        <f>(I128*21)/100</f>
        <v>0</v>
      </c>
      <c r="P128" t="s">
        <v>21</v>
      </c>
    </row>
    <row r="129" spans="1:5" ht="12.75">
      <c r="A129" s="25" t="s">
        <v>49</v>
      </c>
      <c r="E129" s="26" t="s">
        <v>46</v>
      </c>
    </row>
    <row r="130" spans="1:5" ht="12.75">
      <c r="A130" s="27" t="s">
        <v>51</v>
      </c>
      <c r="E130" s="28" t="s">
        <v>183</v>
      </c>
    </row>
    <row r="131" spans="1:5" ht="51">
      <c r="A131" t="s">
        <v>52</v>
      </c>
      <c r="E131" s="26" t="s">
        <v>184</v>
      </c>
    </row>
    <row r="132" spans="1:16" ht="12.75">
      <c r="A132" s="17" t="s">
        <v>44</v>
      </c>
      <c r="B132" s="21" t="s">
        <v>185</v>
      </c>
      <c r="C132" s="21" t="s">
        <v>186</v>
      </c>
      <c r="D132" s="17" t="s">
        <v>46</v>
      </c>
      <c r="E132" s="22" t="s">
        <v>187</v>
      </c>
      <c r="F132" s="23" t="s">
        <v>48</v>
      </c>
      <c r="G132" s="24">
        <v>23.3</v>
      </c>
      <c r="H132" s="24">
        <v>0</v>
      </c>
      <c r="I132" s="24">
        <f>ROUND(ROUND(H132,2)*ROUND(G132,2),2)</f>
        <v>0</v>
      </c>
      <c r="O132">
        <f>(I132*21)/100</f>
        <v>0</v>
      </c>
      <c r="P132" t="s">
        <v>21</v>
      </c>
    </row>
    <row r="133" spans="1:5" ht="12.75">
      <c r="A133" s="25" t="s">
        <v>49</v>
      </c>
      <c r="E133" s="26" t="s">
        <v>46</v>
      </c>
    </row>
    <row r="134" spans="1:5" ht="38.25">
      <c r="A134" s="27" t="s">
        <v>51</v>
      </c>
      <c r="E134" s="28" t="s">
        <v>188</v>
      </c>
    </row>
    <row r="135" spans="1:5" ht="140.25">
      <c r="A135" t="s">
        <v>52</v>
      </c>
      <c r="E135" s="26" t="s">
        <v>189</v>
      </c>
    </row>
    <row r="136" spans="1:16" ht="12.75">
      <c r="A136" s="17" t="s">
        <v>44</v>
      </c>
      <c r="B136" s="21" t="s">
        <v>190</v>
      </c>
      <c r="C136" s="21" t="s">
        <v>191</v>
      </c>
      <c r="D136" s="17" t="s">
        <v>46</v>
      </c>
      <c r="E136" s="22" t="s">
        <v>192</v>
      </c>
      <c r="F136" s="23" t="s">
        <v>48</v>
      </c>
      <c r="G136" s="24">
        <v>29.07</v>
      </c>
      <c r="H136" s="24">
        <v>0</v>
      </c>
      <c r="I136" s="24">
        <f>ROUND(ROUND(H136,2)*ROUND(G136,2),2)</f>
        <v>0</v>
      </c>
      <c r="O136">
        <f>(I136*21)/100</f>
        <v>0</v>
      </c>
      <c r="P136" t="s">
        <v>21</v>
      </c>
    </row>
    <row r="137" spans="1:5" ht="12.75">
      <c r="A137" s="25" t="s">
        <v>49</v>
      </c>
      <c r="E137" s="26" t="s">
        <v>46</v>
      </c>
    </row>
    <row r="138" spans="1:5" ht="38.25">
      <c r="A138" s="27" t="s">
        <v>51</v>
      </c>
      <c r="E138" s="28" t="s">
        <v>193</v>
      </c>
    </row>
    <row r="139" spans="1:5" ht="140.25">
      <c r="A139" t="s">
        <v>52</v>
      </c>
      <c r="E139" s="26" t="s">
        <v>189</v>
      </c>
    </row>
    <row r="140" spans="1:16" ht="12.75">
      <c r="A140" s="17" t="s">
        <v>44</v>
      </c>
      <c r="B140" s="21" t="s">
        <v>194</v>
      </c>
      <c r="C140" s="21" t="s">
        <v>195</v>
      </c>
      <c r="D140" s="17" t="s">
        <v>46</v>
      </c>
      <c r="E140" s="22" t="s">
        <v>196</v>
      </c>
      <c r="F140" s="23" t="s">
        <v>104</v>
      </c>
      <c r="G140" s="24">
        <v>5</v>
      </c>
      <c r="H140" s="24">
        <v>0</v>
      </c>
      <c r="I140" s="24">
        <f>ROUND(ROUND(H140,2)*ROUND(G140,2),2)</f>
        <v>0</v>
      </c>
      <c r="O140">
        <f>(I140*21)/100</f>
        <v>0</v>
      </c>
      <c r="P140" t="s">
        <v>21</v>
      </c>
    </row>
    <row r="141" spans="1:5" ht="38.25">
      <c r="A141" s="25" t="s">
        <v>49</v>
      </c>
      <c r="E141" s="26" t="s">
        <v>197</v>
      </c>
    </row>
    <row r="142" spans="1:5" ht="12.75">
      <c r="A142" s="27" t="s">
        <v>51</v>
      </c>
      <c r="E142" s="28" t="s">
        <v>198</v>
      </c>
    </row>
    <row r="143" spans="1:5" ht="153">
      <c r="A143" t="s">
        <v>52</v>
      </c>
      <c r="E143" s="26" t="s">
        <v>199</v>
      </c>
    </row>
    <row r="144" spans="1:16" ht="12.75">
      <c r="A144" s="17" t="s">
        <v>44</v>
      </c>
      <c r="B144" s="21" t="s">
        <v>200</v>
      </c>
      <c r="C144" s="21" t="s">
        <v>201</v>
      </c>
      <c r="D144" s="17" t="s">
        <v>46</v>
      </c>
      <c r="E144" s="22" t="s">
        <v>202</v>
      </c>
      <c r="F144" s="23" t="s">
        <v>104</v>
      </c>
      <c r="G144" s="24">
        <v>3</v>
      </c>
      <c r="H144" s="24">
        <v>0</v>
      </c>
      <c r="I144" s="24">
        <f>ROUND(ROUND(H144,2)*ROUND(G144,2),2)</f>
        <v>0</v>
      </c>
      <c r="O144">
        <f>(I144*21)/100</f>
        <v>0</v>
      </c>
      <c r="P144" t="s">
        <v>21</v>
      </c>
    </row>
    <row r="145" spans="1:5" ht="12.75">
      <c r="A145" s="25" t="s">
        <v>49</v>
      </c>
      <c r="E145" s="26" t="s">
        <v>46</v>
      </c>
    </row>
    <row r="146" spans="1:5" ht="12.75">
      <c r="A146" s="27" t="s">
        <v>51</v>
      </c>
      <c r="E146" s="28" t="s">
        <v>46</v>
      </c>
    </row>
    <row r="147" spans="1:5" ht="102">
      <c r="A147" t="s">
        <v>52</v>
      </c>
      <c r="E147" s="26" t="s">
        <v>203</v>
      </c>
    </row>
    <row r="148" spans="1:16" ht="12.75">
      <c r="A148" s="17" t="s">
        <v>44</v>
      </c>
      <c r="B148" s="21" t="s">
        <v>204</v>
      </c>
      <c r="C148" s="21" t="s">
        <v>205</v>
      </c>
      <c r="D148" s="17" t="s">
        <v>46</v>
      </c>
      <c r="E148" s="22" t="s">
        <v>206</v>
      </c>
      <c r="F148" s="23" t="s">
        <v>104</v>
      </c>
      <c r="G148" s="24">
        <v>25</v>
      </c>
      <c r="H148" s="24">
        <v>0</v>
      </c>
      <c r="I148" s="24">
        <f>ROUND(ROUND(H148,2)*ROUND(G148,2),2)</f>
        <v>0</v>
      </c>
      <c r="O148">
        <f>(I148*21)/100</f>
        <v>0</v>
      </c>
      <c r="P148" t="s">
        <v>21</v>
      </c>
    </row>
    <row r="149" spans="1:5" ht="12.75">
      <c r="A149" s="25" t="s">
        <v>49</v>
      </c>
      <c r="E149" s="26" t="s">
        <v>46</v>
      </c>
    </row>
    <row r="150" spans="1:5" ht="12.75">
      <c r="A150" s="27" t="s">
        <v>51</v>
      </c>
      <c r="E150" s="28" t="s">
        <v>46</v>
      </c>
    </row>
    <row r="151" spans="1:5" ht="102">
      <c r="A151" t="s">
        <v>52</v>
      </c>
      <c r="E151" s="26" t="s">
        <v>203</v>
      </c>
    </row>
    <row r="152" spans="1:16" ht="12.75">
      <c r="A152" s="17" t="s">
        <v>44</v>
      </c>
      <c r="B152" s="21" t="s">
        <v>207</v>
      </c>
      <c r="C152" s="21" t="s">
        <v>208</v>
      </c>
      <c r="D152" s="17" t="s">
        <v>46</v>
      </c>
      <c r="E152" s="22" t="s">
        <v>209</v>
      </c>
      <c r="F152" s="23" t="s">
        <v>104</v>
      </c>
      <c r="G152" s="24">
        <v>5</v>
      </c>
      <c r="H152" s="24">
        <v>0</v>
      </c>
      <c r="I152" s="24">
        <f>ROUND(ROUND(H152,2)*ROUND(G152,2),2)</f>
        <v>0</v>
      </c>
      <c r="O152">
        <f>(I152*21)/100</f>
        <v>0</v>
      </c>
      <c r="P152" t="s">
        <v>21</v>
      </c>
    </row>
    <row r="153" spans="1:5" ht="25.5">
      <c r="A153" s="25" t="s">
        <v>49</v>
      </c>
      <c r="E153" s="26" t="s">
        <v>210</v>
      </c>
    </row>
    <row r="154" spans="1:5" ht="12.75">
      <c r="A154" s="27" t="s">
        <v>51</v>
      </c>
      <c r="E154" s="28" t="s">
        <v>46</v>
      </c>
    </row>
    <row r="155" spans="1:5" ht="102">
      <c r="A155" t="s">
        <v>52</v>
      </c>
      <c r="E155" s="26" t="s">
        <v>203</v>
      </c>
    </row>
    <row r="156" spans="1:16" ht="12.75">
      <c r="A156" s="17" t="s">
        <v>44</v>
      </c>
      <c r="B156" s="21" t="s">
        <v>211</v>
      </c>
      <c r="C156" s="21" t="s">
        <v>212</v>
      </c>
      <c r="D156" s="17" t="s">
        <v>46</v>
      </c>
      <c r="E156" s="22" t="s">
        <v>213</v>
      </c>
      <c r="F156" s="23" t="s">
        <v>119</v>
      </c>
      <c r="G156" s="24">
        <v>5</v>
      </c>
      <c r="H156" s="24">
        <v>0</v>
      </c>
      <c r="I156" s="24">
        <f>ROUND(ROUND(H156,2)*ROUND(G156,2),2)</f>
        <v>0</v>
      </c>
      <c r="O156">
        <f>(I156*21)/100</f>
        <v>0</v>
      </c>
      <c r="P156" t="s">
        <v>21</v>
      </c>
    </row>
    <row r="157" spans="1:5" ht="25.5">
      <c r="A157" s="25" t="s">
        <v>49</v>
      </c>
      <c r="E157" s="26" t="s">
        <v>214</v>
      </c>
    </row>
    <row r="158" spans="1:5" ht="12.75">
      <c r="A158" s="27" t="s">
        <v>51</v>
      </c>
      <c r="E158" s="28" t="s">
        <v>46</v>
      </c>
    </row>
    <row r="159" spans="1:5" ht="38.25">
      <c r="A159" t="s">
        <v>52</v>
      </c>
      <c r="E159" s="26" t="s">
        <v>215</v>
      </c>
    </row>
    <row r="160" spans="1:18" ht="12.75" customHeight="1">
      <c r="A160" s="5" t="s">
        <v>42</v>
      </c>
      <c r="B160" s="5"/>
      <c r="C160" s="29" t="s">
        <v>36</v>
      </c>
      <c r="D160" s="5"/>
      <c r="E160" s="19" t="s">
        <v>216</v>
      </c>
      <c r="F160" s="5"/>
      <c r="G160" s="5"/>
      <c r="H160" s="5"/>
      <c r="I160" s="30">
        <f>0+Q160</f>
        <v>0</v>
      </c>
      <c r="O160">
        <f>0+R160</f>
        <v>0</v>
      </c>
      <c r="Q160">
        <f>0+I161</f>
        <v>0</v>
      </c>
      <c r="R160">
        <f>0+O161</f>
        <v>0</v>
      </c>
    </row>
    <row r="161" spans="1:16" ht="12.75">
      <c r="A161" s="17" t="s">
        <v>44</v>
      </c>
      <c r="B161" s="21" t="s">
        <v>217</v>
      </c>
      <c r="C161" s="21" t="s">
        <v>218</v>
      </c>
      <c r="D161" s="17" t="s">
        <v>46</v>
      </c>
      <c r="E161" s="22" t="s">
        <v>219</v>
      </c>
      <c r="F161" s="23" t="s">
        <v>104</v>
      </c>
      <c r="G161" s="24">
        <v>30</v>
      </c>
      <c r="H161" s="24">
        <v>0</v>
      </c>
      <c r="I161" s="24">
        <f>ROUND(ROUND(H161,2)*ROUND(G161,2),2)</f>
        <v>0</v>
      </c>
      <c r="O161">
        <f>(I161*21)/100</f>
        <v>0</v>
      </c>
      <c r="P161" t="s">
        <v>21</v>
      </c>
    </row>
    <row r="162" spans="1:5" ht="63.75">
      <c r="A162" s="25" t="s">
        <v>49</v>
      </c>
      <c r="E162" s="26" t="s">
        <v>220</v>
      </c>
    </row>
    <row r="163" spans="1:5" ht="12.75">
      <c r="A163" s="27" t="s">
        <v>51</v>
      </c>
      <c r="E163" s="28" t="s">
        <v>46</v>
      </c>
    </row>
    <row r="164" spans="1:5" ht="51">
      <c r="A164" t="s">
        <v>52</v>
      </c>
      <c r="E164" s="26" t="s">
        <v>221</v>
      </c>
    </row>
    <row r="165" spans="1:18" ht="12.75" customHeight="1">
      <c r="A165" s="5" t="s">
        <v>42</v>
      </c>
      <c r="B165" s="5"/>
      <c r="C165" s="29" t="s">
        <v>77</v>
      </c>
      <c r="D165" s="5"/>
      <c r="E165" s="19" t="s">
        <v>222</v>
      </c>
      <c r="F165" s="5"/>
      <c r="G165" s="5"/>
      <c r="H165" s="5"/>
      <c r="I165" s="30">
        <f>0+Q165</f>
        <v>0</v>
      </c>
      <c r="O165">
        <f>0+R165</f>
        <v>0</v>
      </c>
      <c r="Q165">
        <f>0+I166+I170</f>
        <v>0</v>
      </c>
      <c r="R165">
        <f>0+O166+O170</f>
        <v>0</v>
      </c>
    </row>
    <row r="166" spans="1:16" ht="12.75">
      <c r="A166" s="17" t="s">
        <v>44</v>
      </c>
      <c r="B166" s="21" t="s">
        <v>223</v>
      </c>
      <c r="C166" s="21" t="s">
        <v>224</v>
      </c>
      <c r="D166" s="17" t="s">
        <v>46</v>
      </c>
      <c r="E166" s="22" t="s">
        <v>225</v>
      </c>
      <c r="F166" s="23" t="s">
        <v>226</v>
      </c>
      <c r="G166" s="24">
        <v>2</v>
      </c>
      <c r="H166" s="24">
        <v>0</v>
      </c>
      <c r="I166" s="24">
        <f>ROUND(ROUND(H166,2)*ROUND(G166,2),2)</f>
        <v>0</v>
      </c>
      <c r="O166">
        <f>(I166*21)/100</f>
        <v>0</v>
      </c>
      <c r="P166" t="s">
        <v>21</v>
      </c>
    </row>
    <row r="167" spans="1:5" ht="38.25">
      <c r="A167" s="25" t="s">
        <v>49</v>
      </c>
      <c r="E167" s="26" t="s">
        <v>227</v>
      </c>
    </row>
    <row r="168" spans="1:5" ht="12.75">
      <c r="A168" s="27" t="s">
        <v>51</v>
      </c>
      <c r="E168" s="28" t="s">
        <v>228</v>
      </c>
    </row>
    <row r="169" spans="1:5" ht="76.5">
      <c r="A169" t="s">
        <v>52</v>
      </c>
      <c r="E169" s="26" t="s">
        <v>229</v>
      </c>
    </row>
    <row r="170" spans="1:16" ht="12.75">
      <c r="A170" s="17" t="s">
        <v>44</v>
      </c>
      <c r="B170" s="21" t="s">
        <v>230</v>
      </c>
      <c r="C170" s="21" t="s">
        <v>231</v>
      </c>
      <c r="D170" s="17" t="s">
        <v>46</v>
      </c>
      <c r="E170" s="22" t="s">
        <v>232</v>
      </c>
      <c r="F170" s="23" t="s">
        <v>226</v>
      </c>
      <c r="G170" s="24">
        <v>10</v>
      </c>
      <c r="H170" s="24">
        <v>0</v>
      </c>
      <c r="I170" s="24">
        <f>ROUND(ROUND(H170,2)*ROUND(G170,2),2)</f>
        <v>0</v>
      </c>
      <c r="O170">
        <f>(I170*21)/100</f>
        <v>0</v>
      </c>
      <c r="P170" t="s">
        <v>21</v>
      </c>
    </row>
    <row r="171" spans="1:5" ht="12.75">
      <c r="A171" s="25" t="s">
        <v>49</v>
      </c>
      <c r="E171" s="26" t="s">
        <v>46</v>
      </c>
    </row>
    <row r="172" spans="1:5" ht="12.75">
      <c r="A172" s="27" t="s">
        <v>51</v>
      </c>
      <c r="E172" s="28" t="s">
        <v>46</v>
      </c>
    </row>
    <row r="173" spans="1:5" ht="38.25">
      <c r="A173" t="s">
        <v>52</v>
      </c>
      <c r="E173" s="26" t="s">
        <v>233</v>
      </c>
    </row>
    <row r="174" spans="1:18" ht="12.75" customHeight="1">
      <c r="A174" s="5" t="s">
        <v>42</v>
      </c>
      <c r="B174" s="5"/>
      <c r="C174" s="29" t="s">
        <v>39</v>
      </c>
      <c r="D174" s="5"/>
      <c r="E174" s="19" t="s">
        <v>234</v>
      </c>
      <c r="F174" s="5"/>
      <c r="G174" s="5"/>
      <c r="H174" s="5"/>
      <c r="I174" s="30">
        <f>0+Q174</f>
        <v>0</v>
      </c>
      <c r="O174">
        <f>0+R174</f>
        <v>0</v>
      </c>
      <c r="Q174">
        <f>0+I175+I179+I183+I187+I191+I195+I199</f>
        <v>0</v>
      </c>
      <c r="R174">
        <f>0+O175+O179+O183+O187+O191+O195+O199</f>
        <v>0</v>
      </c>
    </row>
    <row r="175" spans="1:16" ht="12.75">
      <c r="A175" s="17" t="s">
        <v>44</v>
      </c>
      <c r="B175" s="21" t="s">
        <v>235</v>
      </c>
      <c r="C175" s="21" t="s">
        <v>236</v>
      </c>
      <c r="D175" s="17" t="s">
        <v>46</v>
      </c>
      <c r="E175" s="22" t="s">
        <v>237</v>
      </c>
      <c r="F175" s="23" t="s">
        <v>119</v>
      </c>
      <c r="G175" s="24">
        <v>20</v>
      </c>
      <c r="H175" s="24">
        <v>0</v>
      </c>
      <c r="I175" s="24">
        <f>ROUND(ROUND(H175,2)*ROUND(G175,2),2)</f>
        <v>0</v>
      </c>
      <c r="O175">
        <f>(I175*21)/100</f>
        <v>0</v>
      </c>
      <c r="P175" t="s">
        <v>21</v>
      </c>
    </row>
    <row r="176" spans="1:5" ht="12.75">
      <c r="A176" s="25" t="s">
        <v>49</v>
      </c>
      <c r="E176" s="26" t="s">
        <v>238</v>
      </c>
    </row>
    <row r="177" spans="1:5" ht="12.75">
      <c r="A177" s="27" t="s">
        <v>51</v>
      </c>
      <c r="E177" s="28" t="s">
        <v>46</v>
      </c>
    </row>
    <row r="178" spans="1:5" ht="51">
      <c r="A178" t="s">
        <v>52</v>
      </c>
      <c r="E178" s="26" t="s">
        <v>239</v>
      </c>
    </row>
    <row r="179" spans="1:16" ht="12.75">
      <c r="A179" s="17" t="s">
        <v>44</v>
      </c>
      <c r="B179" s="21" t="s">
        <v>240</v>
      </c>
      <c r="C179" s="21" t="s">
        <v>241</v>
      </c>
      <c r="D179" s="17" t="s">
        <v>46</v>
      </c>
      <c r="E179" s="22" t="s">
        <v>242</v>
      </c>
      <c r="F179" s="23" t="s">
        <v>119</v>
      </c>
      <c r="G179" s="24">
        <v>15</v>
      </c>
      <c r="H179" s="24">
        <v>0</v>
      </c>
      <c r="I179" s="24">
        <f>ROUND(ROUND(H179,2)*ROUND(G179,2),2)</f>
        <v>0</v>
      </c>
      <c r="O179">
        <f>(I179*21)/100</f>
        <v>0</v>
      </c>
      <c r="P179" t="s">
        <v>21</v>
      </c>
    </row>
    <row r="180" spans="1:5" ht="12.75">
      <c r="A180" s="25" t="s">
        <v>49</v>
      </c>
      <c r="E180" s="26" t="s">
        <v>238</v>
      </c>
    </row>
    <row r="181" spans="1:5" ht="12.75">
      <c r="A181" s="27" t="s">
        <v>51</v>
      </c>
      <c r="E181" s="28" t="s">
        <v>46</v>
      </c>
    </row>
    <row r="182" spans="1:5" ht="51">
      <c r="A182" t="s">
        <v>52</v>
      </c>
      <c r="E182" s="26" t="s">
        <v>239</v>
      </c>
    </row>
    <row r="183" spans="1:16" ht="12.75">
      <c r="A183" s="17" t="s">
        <v>44</v>
      </c>
      <c r="B183" s="21" t="s">
        <v>243</v>
      </c>
      <c r="C183" s="21" t="s">
        <v>244</v>
      </c>
      <c r="D183" s="17" t="s">
        <v>46</v>
      </c>
      <c r="E183" s="22" t="s">
        <v>245</v>
      </c>
      <c r="F183" s="23" t="s">
        <v>119</v>
      </c>
      <c r="G183" s="24">
        <v>5</v>
      </c>
      <c r="H183" s="24">
        <v>0</v>
      </c>
      <c r="I183" s="24">
        <f>ROUND(ROUND(H183,2)*ROUND(G183,2),2)</f>
        <v>0</v>
      </c>
      <c r="O183">
        <f>(I183*21)/100</f>
        <v>0</v>
      </c>
      <c r="P183" t="s">
        <v>21</v>
      </c>
    </row>
    <row r="184" spans="1:5" ht="12.75">
      <c r="A184" s="25" t="s">
        <v>49</v>
      </c>
      <c r="E184" s="26" t="s">
        <v>46</v>
      </c>
    </row>
    <row r="185" spans="1:5" ht="12.75">
      <c r="A185" s="27" t="s">
        <v>51</v>
      </c>
      <c r="E185" s="28" t="s">
        <v>46</v>
      </c>
    </row>
    <row r="186" spans="1:5" ht="25.5">
      <c r="A186" t="s">
        <v>52</v>
      </c>
      <c r="E186" s="26" t="s">
        <v>246</v>
      </c>
    </row>
    <row r="187" spans="1:16" ht="25.5">
      <c r="A187" s="17" t="s">
        <v>44</v>
      </c>
      <c r="B187" s="21" t="s">
        <v>247</v>
      </c>
      <c r="C187" s="21" t="s">
        <v>248</v>
      </c>
      <c r="D187" s="17" t="s">
        <v>46</v>
      </c>
      <c r="E187" s="22" t="s">
        <v>249</v>
      </c>
      <c r="F187" s="23" t="s">
        <v>119</v>
      </c>
      <c r="G187" s="24">
        <v>70</v>
      </c>
      <c r="H187" s="24">
        <v>0</v>
      </c>
      <c r="I187" s="24">
        <f>ROUND(ROUND(H187,2)*ROUND(G187,2),2)</f>
        <v>0</v>
      </c>
      <c r="O187">
        <f>(I187*21)/100</f>
        <v>0</v>
      </c>
      <c r="P187" t="s">
        <v>21</v>
      </c>
    </row>
    <row r="188" spans="1:5" ht="12.75">
      <c r="A188" s="25" t="s">
        <v>49</v>
      </c>
      <c r="E188" s="26" t="s">
        <v>238</v>
      </c>
    </row>
    <row r="189" spans="1:5" ht="12.75">
      <c r="A189" s="27" t="s">
        <v>51</v>
      </c>
      <c r="E189" s="28" t="s">
        <v>46</v>
      </c>
    </row>
    <row r="190" spans="1:5" ht="89.25">
      <c r="A190" t="s">
        <v>52</v>
      </c>
      <c r="E190" s="26" t="s">
        <v>250</v>
      </c>
    </row>
    <row r="191" spans="1:16" ht="12.75">
      <c r="A191" s="17" t="s">
        <v>44</v>
      </c>
      <c r="B191" s="21" t="s">
        <v>251</v>
      </c>
      <c r="C191" s="21" t="s">
        <v>252</v>
      </c>
      <c r="D191" s="17" t="s">
        <v>46</v>
      </c>
      <c r="E191" s="22" t="s">
        <v>253</v>
      </c>
      <c r="F191" s="23" t="s">
        <v>119</v>
      </c>
      <c r="G191" s="24">
        <v>8</v>
      </c>
      <c r="H191" s="24">
        <v>0</v>
      </c>
      <c r="I191" s="24">
        <f>ROUND(ROUND(H191,2)*ROUND(G191,2),2)</f>
        <v>0</v>
      </c>
      <c r="O191">
        <f>(I191*21)/100</f>
        <v>0</v>
      </c>
      <c r="P191" t="s">
        <v>21</v>
      </c>
    </row>
    <row r="192" spans="1:5" ht="12.75">
      <c r="A192" s="25" t="s">
        <v>49</v>
      </c>
      <c r="E192" s="26" t="s">
        <v>46</v>
      </c>
    </row>
    <row r="193" spans="1:5" ht="12.75">
      <c r="A193" s="27" t="s">
        <v>51</v>
      </c>
      <c r="E193" s="28" t="s">
        <v>46</v>
      </c>
    </row>
    <row r="194" spans="1:5" ht="76.5">
      <c r="A194" t="s">
        <v>52</v>
      </c>
      <c r="E194" s="26" t="s">
        <v>254</v>
      </c>
    </row>
    <row r="195" spans="1:16" ht="12.75">
      <c r="A195" s="17" t="s">
        <v>44</v>
      </c>
      <c r="B195" s="21" t="s">
        <v>255</v>
      </c>
      <c r="C195" s="21" t="s">
        <v>256</v>
      </c>
      <c r="D195" s="17" t="s">
        <v>46</v>
      </c>
      <c r="E195" s="22" t="s">
        <v>257</v>
      </c>
      <c r="F195" s="23" t="s">
        <v>48</v>
      </c>
      <c r="G195" s="24">
        <v>6</v>
      </c>
      <c r="H195" s="24">
        <v>0</v>
      </c>
      <c r="I195" s="24">
        <f>ROUND(ROUND(H195,2)*ROUND(G195,2),2)</f>
        <v>0</v>
      </c>
      <c r="O195">
        <f>(I195*21)/100</f>
        <v>0</v>
      </c>
      <c r="P195" t="s">
        <v>21</v>
      </c>
    </row>
    <row r="196" spans="1:5" ht="12.75">
      <c r="A196" s="25" t="s">
        <v>49</v>
      </c>
      <c r="E196" s="26" t="s">
        <v>46</v>
      </c>
    </row>
    <row r="197" spans="1:5" ht="12.75">
      <c r="A197" s="27" t="s">
        <v>51</v>
      </c>
      <c r="E197" s="28" t="s">
        <v>258</v>
      </c>
    </row>
    <row r="198" spans="1:5" ht="114.75">
      <c r="A198" t="s">
        <v>52</v>
      </c>
      <c r="E198" s="26" t="s">
        <v>259</v>
      </c>
    </row>
    <row r="199" spans="1:16" ht="12.75">
      <c r="A199" s="17" t="s">
        <v>44</v>
      </c>
      <c r="B199" s="21" t="s">
        <v>260</v>
      </c>
      <c r="C199" s="21" t="s">
        <v>261</v>
      </c>
      <c r="D199" s="17" t="s">
        <v>46</v>
      </c>
      <c r="E199" s="22" t="s">
        <v>262</v>
      </c>
      <c r="F199" s="23" t="s">
        <v>226</v>
      </c>
      <c r="G199" s="24">
        <v>2</v>
      </c>
      <c r="H199" s="24">
        <v>0</v>
      </c>
      <c r="I199" s="24">
        <f>ROUND(ROUND(H199,2)*ROUND(G199,2),2)</f>
        <v>0</v>
      </c>
      <c r="O199">
        <f>(I199*21)/100</f>
        <v>0</v>
      </c>
      <c r="P199" t="s">
        <v>21</v>
      </c>
    </row>
    <row r="200" spans="1:5" ht="12.75">
      <c r="A200" s="25" t="s">
        <v>49</v>
      </c>
      <c r="E200" s="26" t="s">
        <v>105</v>
      </c>
    </row>
    <row r="201" spans="1:5" ht="12.75">
      <c r="A201" s="27" t="s">
        <v>51</v>
      </c>
      <c r="E201" s="28" t="s">
        <v>46</v>
      </c>
    </row>
    <row r="202" spans="1:5" ht="102">
      <c r="A202" t="s">
        <v>52</v>
      </c>
      <c r="E202" s="26" t="s">
        <v>263</v>
      </c>
    </row>
  </sheetData>
  <sheetProtection/>
  <mergeCells count="10">
    <mergeCell ref="A5:A6"/>
    <mergeCell ref="B5:B6"/>
    <mergeCell ref="C5:C6"/>
    <mergeCell ref="D5:D6"/>
    <mergeCell ref="E5:E6"/>
    <mergeCell ref="F5:F6"/>
    <mergeCell ref="G5:G6"/>
    <mergeCell ref="H5:I5"/>
    <mergeCell ref="C3:D3"/>
    <mergeCell ref="C4:D4"/>
  </mergeCells>
  <printOptions/>
  <pageMargins left="0.7480314960629921" right="0.7480314960629921" top="0.984251968503937" bottom="0.984251968503937" header="0.5118110236220472" footer="0.5118110236220472"/>
  <pageSetup fitToHeight="0" fitToWidth="1" horizontalDpi="300" verticalDpi="300" orientation="landscape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Růžičková Kristýna</cp:lastModifiedBy>
  <dcterms:modified xsi:type="dcterms:W3CDTF">2024-01-03T09:29:26Z</dcterms:modified>
  <cp:category/>
  <cp:version/>
  <cp:contentType/>
  <cp:contentStatus/>
</cp:coreProperties>
</file>