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00" activeTab="1"/>
  </bookViews>
  <sheets>
    <sheet name="02" sheetId="1" r:id="rId1"/>
    <sheet name="VRN" sheetId="2" r:id="rId2"/>
  </sheets>
  <definedNames/>
  <calcPr calcId="162913"/>
  <extLst/>
</workbook>
</file>

<file path=xl/sharedStrings.xml><?xml version="1.0" encoding="utf-8"?>
<sst xmlns="http://schemas.openxmlformats.org/spreadsheetml/2006/main" count="327" uniqueCount="144">
  <si>
    <t>ASPE10</t>
  </si>
  <si>
    <t>S</t>
  </si>
  <si>
    <t>Soupis prací objektu</t>
  </si>
  <si>
    <t xml:space="preserve">Stavba: </t>
  </si>
  <si>
    <t>Liberec, opravy po živ. pohromách r.2021</t>
  </si>
  <si>
    <t>O</t>
  </si>
  <si>
    <t>Rozpočet:</t>
  </si>
  <si>
    <t>0,00</t>
  </si>
  <si>
    <t>15,00</t>
  </si>
  <si>
    <t>21,00</t>
  </si>
  <si>
    <t>3</t>
  </si>
  <si>
    <t>2</t>
  </si>
  <si>
    <t>02</t>
  </si>
  <si>
    <t>Místní komunikace - Ul. Lyžařská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</si>
  <si>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</si>
  <si>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</si>
  <si>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</si>
  <si>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</si>
  <si>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</si>
  <si>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</si>
  <si>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</si>
  <si>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</si>
  <si>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</si>
  <si>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</si>
  <si>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</si>
  <si>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</si>
  <si>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</si>
  <si>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</si>
  <si>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</si>
  <si>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</si>
  <si>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</si>
  <si>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</si>
  <si>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</si>
  <si>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</si>
  <si>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</si>
  <si>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>a</t>
  </si>
  <si>
    <t>POPLATKY ZA SKLÁDKU</t>
  </si>
  <si>
    <t>T</t>
  </si>
  <si>
    <t>PP</t>
  </si>
  <si>
    <t>Vyfrézovaný asf. materiál, 1m3=2,5t</t>
  </si>
  <si>
    <t>VV</t>
  </si>
  <si>
    <t>dle pol. 11372 
70,845*2,5=177.113 [A]</t>
  </si>
  <si>
    <t>TS</t>
  </si>
  <si>
    <t>zahrnuje veškeré poplatky provozovateli skládky související s uložením odpadu na skládce.</t>
  </si>
  <si>
    <t>b</t>
  </si>
  <si>
    <t>M3</t>
  </si>
  <si>
    <t>Drnové vrstvy tl. 0,15 m</t>
  </si>
  <si>
    <t>dle pol. 11130:  
130,956*0,15=19.643 [A]</t>
  </si>
  <si>
    <t>c</t>
  </si>
  <si>
    <t>Odstranění stáv. krajnic dle pol. 12922</t>
  </si>
  <si>
    <t>55,623*0,1=5.562 [A]</t>
  </si>
  <si>
    <t>02720</t>
  </si>
  <si>
    <t/>
  </si>
  <si>
    <t>POMOC PRÁCE ZŘÍZ NEBO ZAJIŠŤ REGULACI A OCHRANU DOPRAVY</t>
  </si>
  <si>
    <t>KPL</t>
  </si>
  <si>
    <t>1=1.000 [A]</t>
  </si>
  <si>
    <t>zahrnuje veškeré náklady spojené s objednatelem požadovanými zařízeními</t>
  </si>
  <si>
    <t>03100</t>
  </si>
  <si>
    <t>ZAŘÍZENÍ STAVENIŠTĚ - ZŘÍZENÍ, PROVOZ, DEMONTÁŽ</t>
  </si>
  <si>
    <t>Obsahuje veškeré práce související se zařízením stavěniště, jeho zřízením, odstraněním, vyklizením, mobilním zařízením staveniště, vč. případného oplocení a zajištění bezpečnostní služby (vč. příp. zajištění přístupů a příjezdů k nemovitostem po dohodě s vlastníky, ochrany ŽP atd.)  
Vč. zajištění prostor pro konání kontrolních dnů stavby.</t>
  </si>
  <si>
    <t>zahrnuje objednatelem povolené náklady na pořízení (event. pronájem), provozování, udržování a likvidaci zhotovitelova zařízení</t>
  </si>
  <si>
    <t>Zemní práce</t>
  </si>
  <si>
    <t>11130</t>
  </si>
  <si>
    <t>SEJMUTÍ DRNU</t>
  </si>
  <si>
    <t>M2</t>
  </si>
  <si>
    <t>Odstranění drnových vrstev v tl. 0,15 m v místě krajnic</t>
  </si>
  <si>
    <t>130,956=130.956 [A]</t>
  </si>
  <si>
    <t>včetně vodorovné dopravy  a uložení na skládku</t>
  </si>
  <si>
    <t>7</t>
  </si>
  <si>
    <t>11372</t>
  </si>
  <si>
    <t>FRÉZOVÁNÍ ZPEVNĚNÝCH PLOCH ASFALTOVÝCH</t>
  </si>
  <si>
    <t>odfézování povrchu MK v tl. 70 mm vč. rozjezdů 
odvoz a uložení vyfrézovaného materiálu na trvalou skládku</t>
  </si>
  <si>
    <t>1012,07*0,07=70.845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</si>
  <si>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</si>
  <si>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8</t>
  </si>
  <si>
    <t>113763</t>
  </si>
  <si>
    <t>FRÉZOVÁNÍ DRÁŽKY PRŮŘEZU DO 300MM2 V ASFALTOVÉ VOZOVCE</t>
  </si>
  <si>
    <t>M</t>
  </si>
  <si>
    <t>frézování drážky 12x25 mm v místě napojení nového obrusu na pův. vozovku, podél stáv. odvodňovacích zařízení, apod.</t>
  </si>
  <si>
    <t>127,413=127.413 [A]</t>
  </si>
  <si>
    <t>Položka zahrnuje veškerou manipulaci s vybouranou sutí a s vybouranými hmotami vč. uložení na skládku.</t>
  </si>
  <si>
    <t>12922</t>
  </si>
  <si>
    <t>ČIŠTĚNÍ KRAJNIC OD NÁNOSU TL. DO 100MM</t>
  </si>
  <si>
    <t>55,623=55.623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</si>
  <si>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</si>
  <si>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Komunikace</t>
  </si>
  <si>
    <t>56962</t>
  </si>
  <si>
    <t>ZPEVNĚNÍ KRAJNIC Z RECYKLOVANÉHO MATERIÁLU TL DO 100MM</t>
  </si>
  <si>
    <t>186,579=186.579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</si>
  <si>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</si>
  <si>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11</t>
  </si>
  <si>
    <t>572213</t>
  </si>
  <si>
    <t>SPOJOVACÍ POSTŘIK Z EMULZE DO 0,5KG/M2</t>
  </si>
  <si>
    <t>Na vstvě ACP v množství 0,35 kg/m2</t>
  </si>
  <si>
    <t>1047,518=1 047.518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</si>
  <si>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</si>
  <si>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12</t>
  </si>
  <si>
    <t>572223</t>
  </si>
  <si>
    <t>SPOJOVACÍ POSTŘIK Z EMULZE DO 1,0KG/M2</t>
  </si>
  <si>
    <t>na odfrézovaný povrch v množství 0,60 kg/m2</t>
  </si>
  <si>
    <t>1055,109=1 055.109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</si>
  <si>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</si>
  <si>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13</t>
  </si>
  <si>
    <t>574A33</t>
  </si>
  <si>
    <t>ASFALTOVÝ BETON PRO OBRUSNÉ VRSTVY ACO 11 TL. 40MM</t>
  </si>
  <si>
    <t>ACO 11 50/70</t>
  </si>
  <si>
    <t>1012,07=1 012.070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</si>
  <si>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</si>
  <si>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14</t>
  </si>
  <si>
    <t>5774AB</t>
  </si>
  <si>
    <t>VRSTVY PRO OBNOVU A OPRAVY Z ASF BETONU ACO 8</t>
  </si>
  <si>
    <t>Podkladní vyrovnávací vrstva ACO 8 50/70 průměrné tl. 30 mm</t>
  </si>
  <si>
    <t>1051,313*0,03=31.539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</si>
  <si>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</si>
  <si>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Potrubí</t>
  </si>
  <si>
    <t>15</t>
  </si>
  <si>
    <t>89923</t>
  </si>
  <si>
    <t>VÝŠKOVÁ ÚPRAVA KRYCÍCH HRNCŮ</t>
  </si>
  <si>
    <t>KUS</t>
  </si>
  <si>
    <t>Stáv. prvky IS v komunikaci</t>
  </si>
  <si>
    <t>6=6.000 [A]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</si>
  <si>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</si>
  <si>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</si>
  <si>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16</t>
  </si>
  <si>
    <t>919112</t>
  </si>
  <si>
    <t>ŘEZÁNÍ ASFALTOVÉHO KRYTU VOZOVEK TL DO 100MM</t>
  </si>
  <si>
    <t>Zaříznutí hrany v místě napojení na stáv. vozovku</t>
  </si>
  <si>
    <t>19,875=19.875 [A]</t>
  </si>
  <si>
    <t>položka zahrnuje řezání vozovkové vrstvy v předepsané tloušťce, včetně spotřeby vody</t>
  </si>
  <si>
    <t>17</t>
  </si>
  <si>
    <t>931323</t>
  </si>
  <si>
    <t>TĚSNĚNÍ DILATAČ SPAR ASF ZÁLIVKOU MODIFIK PRŮŘ DO 300MM2</t>
  </si>
  <si>
    <t>dle pol. 113763</t>
  </si>
  <si>
    <t>položka zahrnuje dodávku a osazení předepsaného materiálu, očištění ploch spáry před úpravou, očištění okolí spáry po úpravě  
nezahrnuje těsnící profil</t>
  </si>
  <si>
    <t>23-002</t>
  </si>
  <si>
    <t>SML</t>
  </si>
  <si>
    <t>VRN</t>
  </si>
  <si>
    <t>Položka zahrnuje dopravně inženýrská opatření v průběhu celé stavby (dle schváleného plánu ZOV a vyjádření DI PČR), zahrnuje pronájem dopravního značení - tzn. osazení, přesuny a odvoz provizorního dopravního značení. Zahrnuje dočasné dopravní značení, semafory vč. časomíry odpočtu, dopravní zařízení, oplocení a všechny související práce po dobu trvání stavby. Součástí položky je i údržba a péče o dopravně inženýrská opatření v průběhu celé stavby. Součástí položky je vyřízení DIR včetně jeho projednání. 
- zahrnuje veškeré náklady spojené s objednatelem požadovanými zařízeními. Položka obsahuje zřízení DIO a kompletní údržbu po dobu celé stavby. Montáž a demontáž dočasných (pronajatých) dopravních značek kompletních vč. podstavce a sloupku a semaforových souprav. Včetně přemisťování značek a semaforových souprav.Zahrnuje projednání a zajištění vyjádření a stanovisek od dotčených orgánů a správců.</t>
  </si>
  <si>
    <t>02990</t>
  </si>
  <si>
    <t xml:space="preserve">OSTATNÍ POŽADAVKY </t>
  </si>
  <si>
    <t>předprojektová příprava (PAU), projektová dokumentace, geodetické práce, pasportizace, fotodokumentace, ostatní inženýrská činnost, vyjádření správců inženýrských sítí, ...</t>
  </si>
  <si>
    <t>03730</t>
  </si>
  <si>
    <t>POMOC PRÁCE ZAJIŠŤ NEBO ZŘÍZ OCHRANU INŽENÝRSKÝCH SÍTÍ APOD.</t>
  </si>
  <si>
    <t>zahrnuje objednatelem povolené náklady na požadovaná zařízení zhotovitele, zajištění platného vyjádření o existenci inženýrských sítí a jejich vytýčení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</si>
</sst>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1" xfId="0" applyFont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3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workbookViewId="0" topLeftCell="B1">
      <pane ySplit="7" topLeftCell="A8" activePane="bottomLeft" state="frozen"/>
      <selection pane="bottomLeft" activeCell="I4" sqref="I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10</v>
      </c>
    </row>
    <row r="2" spans="2:16" ht="24.95" customHeight="1">
      <c r="B2" s="1"/>
      <c r="C2" s="1"/>
      <c r="D2" s="1"/>
      <c r="E2" s="2" t="s">
        <v>2</v>
      </c>
      <c r="F2" s="1"/>
      <c r="G2" s="1"/>
      <c r="H2" s="5"/>
      <c r="I2" s="5"/>
      <c r="O2" t="e">
        <f>0+O8+O25+O42+O63+O68</f>
        <v>#REF!</v>
      </c>
      <c r="P2" t="s">
        <v>10</v>
      </c>
    </row>
    <row r="3" spans="1:16" ht="15" customHeight="1">
      <c r="A3" t="s">
        <v>1</v>
      </c>
      <c r="B3" s="6" t="s">
        <v>3</v>
      </c>
      <c r="C3" s="31" t="s">
        <v>134</v>
      </c>
      <c r="D3" s="32"/>
      <c r="E3" s="7" t="s">
        <v>4</v>
      </c>
      <c r="F3" s="1"/>
      <c r="G3" s="4"/>
      <c r="H3" s="3" t="s">
        <v>12</v>
      </c>
      <c r="I3" s="27">
        <f>0+I8+I25+I42+I63+I68</f>
        <v>0</v>
      </c>
      <c r="O3" t="s">
        <v>7</v>
      </c>
      <c r="P3" t="s">
        <v>11</v>
      </c>
    </row>
    <row r="4" spans="1:16" ht="15" customHeight="1">
      <c r="A4" t="s">
        <v>5</v>
      </c>
      <c r="B4" s="9" t="s">
        <v>6</v>
      </c>
      <c r="C4" s="33" t="s">
        <v>12</v>
      </c>
      <c r="D4" s="34"/>
      <c r="E4" s="10" t="s">
        <v>13</v>
      </c>
      <c r="F4" s="5"/>
      <c r="G4" s="5"/>
      <c r="H4" s="11"/>
      <c r="I4" s="11"/>
      <c r="O4" t="s">
        <v>8</v>
      </c>
      <c r="P4" t="s">
        <v>11</v>
      </c>
    </row>
    <row r="5" spans="1:16" ht="12.75" customHeight="1">
      <c r="A5" s="30" t="s">
        <v>14</v>
      </c>
      <c r="B5" s="30" t="s">
        <v>16</v>
      </c>
      <c r="C5" s="30" t="s">
        <v>18</v>
      </c>
      <c r="D5" s="30" t="s">
        <v>19</v>
      </c>
      <c r="E5" s="30" t="s">
        <v>20</v>
      </c>
      <c r="F5" s="30" t="s">
        <v>22</v>
      </c>
      <c r="G5" s="30" t="s">
        <v>24</v>
      </c>
      <c r="H5" s="30" t="s">
        <v>26</v>
      </c>
      <c r="I5" s="30"/>
      <c r="O5" t="s">
        <v>9</v>
      </c>
      <c r="P5" t="s">
        <v>11</v>
      </c>
    </row>
    <row r="6" spans="1:9" ht="12.75" customHeight="1">
      <c r="A6" s="30"/>
      <c r="B6" s="30"/>
      <c r="C6" s="30"/>
      <c r="D6" s="30"/>
      <c r="E6" s="30"/>
      <c r="F6" s="30"/>
      <c r="G6" s="30"/>
      <c r="H6" s="8" t="s">
        <v>27</v>
      </c>
      <c r="I6" s="8" t="s">
        <v>29</v>
      </c>
    </row>
    <row r="7" spans="1:9" ht="12.75" customHeight="1">
      <c r="A7" s="8" t="s">
        <v>15</v>
      </c>
      <c r="B7" s="8" t="s">
        <v>17</v>
      </c>
      <c r="C7" s="8" t="s">
        <v>11</v>
      </c>
      <c r="D7" s="8" t="s">
        <v>10</v>
      </c>
      <c r="E7" s="8" t="s">
        <v>21</v>
      </c>
      <c r="F7" s="8" t="s">
        <v>23</v>
      </c>
      <c r="G7" s="8" t="s">
        <v>25</v>
      </c>
      <c r="H7" s="8" t="s">
        <v>28</v>
      </c>
      <c r="I7" s="8" t="s">
        <v>30</v>
      </c>
    </row>
    <row r="8" spans="1:18" ht="12.75" customHeight="1">
      <c r="A8" s="11" t="s">
        <v>31</v>
      </c>
      <c r="B8" s="11"/>
      <c r="C8" s="13" t="s">
        <v>15</v>
      </c>
      <c r="D8" s="11"/>
      <c r="E8" s="14" t="s">
        <v>32</v>
      </c>
      <c r="F8" s="11"/>
      <c r="G8" s="11"/>
      <c r="H8" s="11"/>
      <c r="I8" s="15">
        <f>SUM(I9:I24)</f>
        <v>0</v>
      </c>
      <c r="O8" t="e">
        <f>0+R8</f>
        <v>#REF!</v>
      </c>
      <c r="Q8" t="e">
        <f>0+I9+I13+I17+#REF!+I21</f>
        <v>#REF!</v>
      </c>
      <c r="R8" t="e">
        <f>0+O9+O13+O17+#REF!+O21</f>
        <v>#REF!</v>
      </c>
    </row>
    <row r="9" spans="1:16" ht="12.75">
      <c r="A9" s="12" t="s">
        <v>33</v>
      </c>
      <c r="B9" s="16" t="s">
        <v>17</v>
      </c>
      <c r="C9" s="16" t="s">
        <v>34</v>
      </c>
      <c r="D9" s="12" t="s">
        <v>35</v>
      </c>
      <c r="E9" s="17" t="s">
        <v>36</v>
      </c>
      <c r="F9" s="18" t="s">
        <v>37</v>
      </c>
      <c r="G9" s="19">
        <v>177.113</v>
      </c>
      <c r="H9" s="20"/>
      <c r="I9" s="20"/>
      <c r="O9">
        <f>(I9*21)/100</f>
        <v>0</v>
      </c>
      <c r="P9" t="s">
        <v>11</v>
      </c>
    </row>
    <row r="10" spans="1:5" ht="12.75">
      <c r="A10" s="21" t="s">
        <v>38</v>
      </c>
      <c r="E10" s="22" t="s">
        <v>39</v>
      </c>
    </row>
    <row r="11" spans="1:5" ht="25.5">
      <c r="A11" s="23" t="s">
        <v>40</v>
      </c>
      <c r="E11" s="24" t="s">
        <v>41</v>
      </c>
    </row>
    <row r="12" spans="1:5" ht="25.5">
      <c r="A12" t="s">
        <v>42</v>
      </c>
      <c r="E12" s="22" t="s">
        <v>43</v>
      </c>
    </row>
    <row r="13" spans="1:16" ht="12.75">
      <c r="A13" s="12" t="s">
        <v>33</v>
      </c>
      <c r="B13" s="16" t="s">
        <v>11</v>
      </c>
      <c r="C13" s="16" t="s">
        <v>34</v>
      </c>
      <c r="D13" s="12" t="s">
        <v>44</v>
      </c>
      <c r="E13" s="17" t="s">
        <v>36</v>
      </c>
      <c r="F13" s="18" t="s">
        <v>45</v>
      </c>
      <c r="G13" s="19">
        <v>19.643</v>
      </c>
      <c r="H13" s="20"/>
      <c r="I13" s="20"/>
      <c r="O13">
        <f>(I13*21)/100</f>
        <v>0</v>
      </c>
      <c r="P13" t="s">
        <v>11</v>
      </c>
    </row>
    <row r="14" spans="1:5" ht="12.75">
      <c r="A14" s="21" t="s">
        <v>38</v>
      </c>
      <c r="E14" s="22" t="s">
        <v>46</v>
      </c>
    </row>
    <row r="15" spans="1:5" ht="25.5">
      <c r="A15" s="23" t="s">
        <v>40</v>
      </c>
      <c r="E15" s="24" t="s">
        <v>47</v>
      </c>
    </row>
    <row r="16" spans="1:5" ht="25.5">
      <c r="A16" t="s">
        <v>42</v>
      </c>
      <c r="E16" s="22" t="s">
        <v>43</v>
      </c>
    </row>
    <row r="17" spans="1:16" ht="12.75">
      <c r="A17" s="12" t="s">
        <v>33</v>
      </c>
      <c r="B17" s="16" t="s">
        <v>10</v>
      </c>
      <c r="C17" s="16" t="s">
        <v>34</v>
      </c>
      <c r="D17" s="12" t="s">
        <v>48</v>
      </c>
      <c r="E17" s="17" t="s">
        <v>36</v>
      </c>
      <c r="F17" s="18" t="s">
        <v>45</v>
      </c>
      <c r="G17" s="19">
        <v>5.562</v>
      </c>
      <c r="H17" s="20"/>
      <c r="I17" s="20"/>
      <c r="O17">
        <f>(I17*21)/100</f>
        <v>0</v>
      </c>
      <c r="P17" t="s">
        <v>11</v>
      </c>
    </row>
    <row r="18" spans="1:5" ht="12.75">
      <c r="A18" s="21" t="s">
        <v>38</v>
      </c>
      <c r="E18" s="22" t="s">
        <v>49</v>
      </c>
    </row>
    <row r="19" spans="1:5" ht="12.75">
      <c r="A19" s="23" t="s">
        <v>40</v>
      </c>
      <c r="E19" s="24" t="s">
        <v>50</v>
      </c>
    </row>
    <row r="20" spans="1:5" ht="25.5">
      <c r="A20" t="s">
        <v>42</v>
      </c>
      <c r="E20" s="22" t="s">
        <v>43</v>
      </c>
    </row>
    <row r="21" spans="1:16" ht="12.75">
      <c r="A21" s="12" t="s">
        <v>33</v>
      </c>
      <c r="B21" s="16" t="s">
        <v>23</v>
      </c>
      <c r="C21" s="16" t="s">
        <v>57</v>
      </c>
      <c r="D21" s="12" t="s">
        <v>52</v>
      </c>
      <c r="E21" s="17" t="s">
        <v>58</v>
      </c>
      <c r="F21" s="18" t="s">
        <v>54</v>
      </c>
      <c r="G21" s="19">
        <v>1</v>
      </c>
      <c r="H21" s="20"/>
      <c r="I21" s="20"/>
      <c r="O21">
        <f>(I21*21)/100</f>
        <v>0</v>
      </c>
      <c r="P21" t="s">
        <v>11</v>
      </c>
    </row>
    <row r="22" spans="1:5" ht="63.75">
      <c r="A22" s="21" t="s">
        <v>38</v>
      </c>
      <c r="E22" s="22" t="s">
        <v>59</v>
      </c>
    </row>
    <row r="23" spans="1:5" ht="12.75">
      <c r="A23" s="23" t="s">
        <v>40</v>
      </c>
      <c r="E23" s="24" t="s">
        <v>55</v>
      </c>
    </row>
    <row r="24" spans="1:5" ht="25.5">
      <c r="A24" t="s">
        <v>42</v>
      </c>
      <c r="E24" s="22" t="s">
        <v>60</v>
      </c>
    </row>
    <row r="25" spans="1:18" ht="12.75" customHeight="1">
      <c r="A25" s="5" t="s">
        <v>31</v>
      </c>
      <c r="B25" s="5"/>
      <c r="C25" s="25" t="s">
        <v>17</v>
      </c>
      <c r="D25" s="5"/>
      <c r="E25" s="14" t="s">
        <v>61</v>
      </c>
      <c r="F25" s="5"/>
      <c r="G25" s="5"/>
      <c r="H25" s="5"/>
      <c r="I25" s="26">
        <f>0+Q25</f>
        <v>0</v>
      </c>
      <c r="O25">
        <f>0+R25</f>
        <v>0</v>
      </c>
      <c r="Q25">
        <f>0+I26+I30+I34+I38</f>
        <v>0</v>
      </c>
      <c r="R25">
        <f>0+O26+O30+O34+O38</f>
        <v>0</v>
      </c>
    </row>
    <row r="26" spans="1:16" ht="12.75">
      <c r="A26" s="12" t="s">
        <v>33</v>
      </c>
      <c r="B26" s="16" t="s">
        <v>25</v>
      </c>
      <c r="C26" s="16" t="s">
        <v>62</v>
      </c>
      <c r="D26" s="12" t="s">
        <v>52</v>
      </c>
      <c r="E26" s="17" t="s">
        <v>63</v>
      </c>
      <c r="F26" s="18" t="s">
        <v>64</v>
      </c>
      <c r="G26" s="19">
        <v>130.956</v>
      </c>
      <c r="H26" s="20"/>
      <c r="I26" s="20"/>
      <c r="O26">
        <f>(I26*21)/100</f>
        <v>0</v>
      </c>
      <c r="P26" t="s">
        <v>11</v>
      </c>
    </row>
    <row r="27" spans="1:5" ht="12.75">
      <c r="A27" s="21" t="s">
        <v>38</v>
      </c>
      <c r="E27" s="22" t="s">
        <v>65</v>
      </c>
    </row>
    <row r="28" spans="1:5" ht="12.75">
      <c r="A28" s="23" t="s">
        <v>40</v>
      </c>
      <c r="E28" s="24" t="s">
        <v>66</v>
      </c>
    </row>
    <row r="29" spans="1:5" ht="12.75">
      <c r="A29" t="s">
        <v>42</v>
      </c>
      <c r="E29" s="22" t="s">
        <v>67</v>
      </c>
    </row>
    <row r="30" spans="1:16" ht="12.75">
      <c r="A30" s="12" t="s">
        <v>33</v>
      </c>
      <c r="B30" s="16" t="s">
        <v>68</v>
      </c>
      <c r="C30" s="16" t="s">
        <v>69</v>
      </c>
      <c r="D30" s="12" t="s">
        <v>52</v>
      </c>
      <c r="E30" s="17" t="s">
        <v>70</v>
      </c>
      <c r="F30" s="18" t="s">
        <v>45</v>
      </c>
      <c r="G30" s="19">
        <v>70.845</v>
      </c>
      <c r="H30" s="20"/>
      <c r="I30" s="20"/>
      <c r="O30">
        <f>(I30*21)/100</f>
        <v>0</v>
      </c>
      <c r="P30" t="s">
        <v>11</v>
      </c>
    </row>
    <row r="31" spans="1:5" ht="25.5">
      <c r="A31" s="21" t="s">
        <v>38</v>
      </c>
      <c r="E31" s="22" t="s">
        <v>71</v>
      </c>
    </row>
    <row r="32" spans="1:5" ht="12.75">
      <c r="A32" s="23" t="s">
        <v>40</v>
      </c>
      <c r="E32" s="24" t="s">
        <v>72</v>
      </c>
    </row>
    <row r="33" spans="1:5" ht="63.75">
      <c r="A33" t="s">
        <v>42</v>
      </c>
      <c r="E33" s="22" t="s">
        <v>73</v>
      </c>
    </row>
    <row r="34" spans="1:16" ht="12.75">
      <c r="A34" s="12" t="s">
        <v>33</v>
      </c>
      <c r="B34" s="16" t="s">
        <v>74</v>
      </c>
      <c r="C34" s="16" t="s">
        <v>75</v>
      </c>
      <c r="D34" s="12" t="s">
        <v>52</v>
      </c>
      <c r="E34" s="17" t="s">
        <v>76</v>
      </c>
      <c r="F34" s="18" t="s">
        <v>77</v>
      </c>
      <c r="G34" s="19">
        <v>127.413</v>
      </c>
      <c r="H34" s="20"/>
      <c r="I34" s="20"/>
      <c r="O34">
        <f>(I34*21)/100</f>
        <v>0</v>
      </c>
      <c r="P34" t="s">
        <v>11</v>
      </c>
    </row>
    <row r="35" spans="1:5" ht="25.5">
      <c r="A35" s="21" t="s">
        <v>38</v>
      </c>
      <c r="E35" s="22" t="s">
        <v>78</v>
      </c>
    </row>
    <row r="36" spans="1:5" ht="12.75">
      <c r="A36" s="23" t="s">
        <v>40</v>
      </c>
      <c r="E36" s="24" t="s">
        <v>79</v>
      </c>
    </row>
    <row r="37" spans="1:5" ht="25.5">
      <c r="A37" t="s">
        <v>42</v>
      </c>
      <c r="E37" s="22" t="s">
        <v>80</v>
      </c>
    </row>
    <row r="38" spans="1:16" ht="12.75">
      <c r="A38" s="12" t="s">
        <v>33</v>
      </c>
      <c r="B38" s="16" t="s">
        <v>28</v>
      </c>
      <c r="C38" s="16" t="s">
        <v>81</v>
      </c>
      <c r="D38" s="12" t="s">
        <v>52</v>
      </c>
      <c r="E38" s="17" t="s">
        <v>82</v>
      </c>
      <c r="F38" s="18" t="s">
        <v>64</v>
      </c>
      <c r="G38" s="19">
        <v>55.623</v>
      </c>
      <c r="H38" s="20"/>
      <c r="I38" s="20"/>
      <c r="O38">
        <f>(I38*0)/100</f>
        <v>0</v>
      </c>
      <c r="P38" t="s">
        <v>15</v>
      </c>
    </row>
    <row r="39" spans="1:5" ht="12.75">
      <c r="A39" s="21" t="s">
        <v>38</v>
      </c>
      <c r="E39" s="22" t="s">
        <v>52</v>
      </c>
    </row>
    <row r="40" spans="1:5" ht="12.75">
      <c r="A40" s="23" t="s">
        <v>40</v>
      </c>
      <c r="E40" s="24" t="s">
        <v>83</v>
      </c>
    </row>
    <row r="41" spans="1:5" ht="63.75">
      <c r="A41" t="s">
        <v>42</v>
      </c>
      <c r="E41" s="22" t="s">
        <v>84</v>
      </c>
    </row>
    <row r="42" spans="1:18" ht="12.75" customHeight="1">
      <c r="A42" s="5" t="s">
        <v>31</v>
      </c>
      <c r="B42" s="5"/>
      <c r="C42" s="25" t="s">
        <v>23</v>
      </c>
      <c r="D42" s="5"/>
      <c r="E42" s="14" t="s">
        <v>85</v>
      </c>
      <c r="F42" s="5"/>
      <c r="G42" s="5"/>
      <c r="H42" s="5"/>
      <c r="I42" s="26">
        <f>0+Q42</f>
        <v>0</v>
      </c>
      <c r="O42">
        <f>0+R42</f>
        <v>0</v>
      </c>
      <c r="Q42">
        <f>0+I43+I47+I51+I55+I59</f>
        <v>0</v>
      </c>
      <c r="R42">
        <f>0+O43+O47+O51+O55+O59</f>
        <v>0</v>
      </c>
    </row>
    <row r="43" spans="1:16" ht="12.75">
      <c r="A43" s="12" t="s">
        <v>33</v>
      </c>
      <c r="B43" s="16" t="s">
        <v>30</v>
      </c>
      <c r="C43" s="16" t="s">
        <v>86</v>
      </c>
      <c r="D43" s="12" t="s">
        <v>52</v>
      </c>
      <c r="E43" s="17" t="s">
        <v>87</v>
      </c>
      <c r="F43" s="18" t="s">
        <v>64</v>
      </c>
      <c r="G43" s="19">
        <v>186.579</v>
      </c>
      <c r="H43" s="20"/>
      <c r="I43" s="20"/>
      <c r="O43">
        <f>(I43*21)/100</f>
        <v>0</v>
      </c>
      <c r="P43" t="s">
        <v>11</v>
      </c>
    </row>
    <row r="44" spans="1:5" ht="12.75">
      <c r="A44" s="21" t="s">
        <v>38</v>
      </c>
      <c r="E44" s="22" t="s">
        <v>52</v>
      </c>
    </row>
    <row r="45" spans="1:5" ht="12.75">
      <c r="A45" s="23" t="s">
        <v>40</v>
      </c>
      <c r="E45" s="24" t="s">
        <v>88</v>
      </c>
    </row>
    <row r="46" spans="1:5" ht="102">
      <c r="A46" t="s">
        <v>42</v>
      </c>
      <c r="E46" s="22" t="s">
        <v>89</v>
      </c>
    </row>
    <row r="47" spans="1:16" ht="12.75">
      <c r="A47" s="12" t="s">
        <v>33</v>
      </c>
      <c r="B47" s="16" t="s">
        <v>90</v>
      </c>
      <c r="C47" s="16" t="s">
        <v>91</v>
      </c>
      <c r="D47" s="12" t="s">
        <v>52</v>
      </c>
      <c r="E47" s="17" t="s">
        <v>92</v>
      </c>
      <c r="F47" s="18" t="s">
        <v>64</v>
      </c>
      <c r="G47" s="19">
        <v>1047.518</v>
      </c>
      <c r="H47" s="20"/>
      <c r="I47" s="20"/>
      <c r="O47">
        <f>(I47*21)/100</f>
        <v>0</v>
      </c>
      <c r="P47" t="s">
        <v>11</v>
      </c>
    </row>
    <row r="48" spans="1:5" ht="12.75">
      <c r="A48" s="21" t="s">
        <v>38</v>
      </c>
      <c r="E48" s="22" t="s">
        <v>93</v>
      </c>
    </row>
    <row r="49" spans="1:5" ht="12.75">
      <c r="A49" s="23" t="s">
        <v>40</v>
      </c>
      <c r="E49" s="24" t="s">
        <v>94</v>
      </c>
    </row>
    <row r="50" spans="1:5" ht="51">
      <c r="A50" t="s">
        <v>42</v>
      </c>
      <c r="E50" s="22" t="s">
        <v>95</v>
      </c>
    </row>
    <row r="51" spans="1:16" ht="12.75">
      <c r="A51" s="12" t="s">
        <v>33</v>
      </c>
      <c r="B51" s="16" t="s">
        <v>96</v>
      </c>
      <c r="C51" s="16" t="s">
        <v>97</v>
      </c>
      <c r="D51" s="12" t="s">
        <v>52</v>
      </c>
      <c r="E51" s="17" t="s">
        <v>98</v>
      </c>
      <c r="F51" s="18" t="s">
        <v>64</v>
      </c>
      <c r="G51" s="19">
        <v>1055.109</v>
      </c>
      <c r="H51" s="20"/>
      <c r="I51" s="20"/>
      <c r="O51">
        <f>(I51*21)/100</f>
        <v>0</v>
      </c>
      <c r="P51" t="s">
        <v>11</v>
      </c>
    </row>
    <row r="52" spans="1:5" ht="12.75">
      <c r="A52" s="21" t="s">
        <v>38</v>
      </c>
      <c r="E52" s="22" t="s">
        <v>99</v>
      </c>
    </row>
    <row r="53" spans="1:5" ht="12.75">
      <c r="A53" s="23" t="s">
        <v>40</v>
      </c>
      <c r="E53" s="24" t="s">
        <v>100</v>
      </c>
    </row>
    <row r="54" spans="1:5" ht="51">
      <c r="A54" t="s">
        <v>42</v>
      </c>
      <c r="E54" s="22" t="s">
        <v>101</v>
      </c>
    </row>
    <row r="55" spans="1:16" ht="12.75">
      <c r="A55" s="12" t="s">
        <v>33</v>
      </c>
      <c r="B55" s="16" t="s">
        <v>102</v>
      </c>
      <c r="C55" s="16" t="s">
        <v>103</v>
      </c>
      <c r="D55" s="12" t="s">
        <v>52</v>
      </c>
      <c r="E55" s="17" t="s">
        <v>104</v>
      </c>
      <c r="F55" s="18" t="s">
        <v>64</v>
      </c>
      <c r="G55" s="19">
        <v>1012.07</v>
      </c>
      <c r="H55" s="20"/>
      <c r="I55" s="20"/>
      <c r="O55">
        <f>(I55*21)/100</f>
        <v>0</v>
      </c>
      <c r="P55" t="s">
        <v>11</v>
      </c>
    </row>
    <row r="56" spans="1:5" ht="12.75">
      <c r="A56" s="21" t="s">
        <v>38</v>
      </c>
      <c r="E56" s="22" t="s">
        <v>105</v>
      </c>
    </row>
    <row r="57" spans="1:5" ht="12.75">
      <c r="A57" s="23" t="s">
        <v>40</v>
      </c>
      <c r="E57" s="24" t="s">
        <v>106</v>
      </c>
    </row>
    <row r="58" spans="1:5" ht="140.25">
      <c r="A58" t="s">
        <v>42</v>
      </c>
      <c r="E58" s="22" t="s">
        <v>107</v>
      </c>
    </row>
    <row r="59" spans="1:16" ht="12.75">
      <c r="A59" s="12" t="s">
        <v>33</v>
      </c>
      <c r="B59" s="16" t="s">
        <v>108</v>
      </c>
      <c r="C59" s="16" t="s">
        <v>109</v>
      </c>
      <c r="D59" s="12" t="s">
        <v>52</v>
      </c>
      <c r="E59" s="17" t="s">
        <v>110</v>
      </c>
      <c r="F59" s="18" t="s">
        <v>45</v>
      </c>
      <c r="G59" s="19">
        <v>31.539</v>
      </c>
      <c r="H59" s="20"/>
      <c r="I59" s="20"/>
      <c r="O59">
        <f>(I59*21)/100</f>
        <v>0</v>
      </c>
      <c r="P59" t="s">
        <v>11</v>
      </c>
    </row>
    <row r="60" spans="1:5" ht="12.75">
      <c r="A60" s="21" t="s">
        <v>38</v>
      </c>
      <c r="E60" s="22" t="s">
        <v>111</v>
      </c>
    </row>
    <row r="61" spans="1:5" ht="12.75">
      <c r="A61" s="23" t="s">
        <v>40</v>
      </c>
      <c r="E61" s="24" t="s">
        <v>112</v>
      </c>
    </row>
    <row r="62" spans="1:5" ht="216.75">
      <c r="A62" t="s">
        <v>42</v>
      </c>
      <c r="E62" s="22" t="s">
        <v>113</v>
      </c>
    </row>
    <row r="63" spans="1:18" ht="12.75" customHeight="1">
      <c r="A63" s="5" t="s">
        <v>31</v>
      </c>
      <c r="B63" s="5"/>
      <c r="C63" s="25" t="s">
        <v>74</v>
      </c>
      <c r="D63" s="5"/>
      <c r="E63" s="14" t="s">
        <v>114</v>
      </c>
      <c r="F63" s="5"/>
      <c r="G63" s="5"/>
      <c r="H63" s="5"/>
      <c r="I63" s="26">
        <f>0+Q63</f>
        <v>0</v>
      </c>
      <c r="O63">
        <f>0+R63</f>
        <v>0</v>
      </c>
      <c r="Q63">
        <f>0+I64</f>
        <v>0</v>
      </c>
      <c r="R63">
        <f>0+O64</f>
        <v>0</v>
      </c>
    </row>
    <row r="64" spans="1:16" ht="12.75">
      <c r="A64" s="12" t="s">
        <v>33</v>
      </c>
      <c r="B64" s="16" t="s">
        <v>115</v>
      </c>
      <c r="C64" s="16" t="s">
        <v>116</v>
      </c>
      <c r="D64" s="12" t="s">
        <v>52</v>
      </c>
      <c r="E64" s="17" t="s">
        <v>117</v>
      </c>
      <c r="F64" s="18" t="s">
        <v>118</v>
      </c>
      <c r="G64" s="19">
        <v>6</v>
      </c>
      <c r="H64" s="20"/>
      <c r="I64" s="20"/>
      <c r="O64">
        <f>(I64*21)/100</f>
        <v>0</v>
      </c>
      <c r="P64" t="s">
        <v>11</v>
      </c>
    </row>
    <row r="65" spans="1:5" ht="12.75">
      <c r="A65" s="21" t="s">
        <v>38</v>
      </c>
      <c r="E65" s="22" t="s">
        <v>119</v>
      </c>
    </row>
    <row r="66" spans="1:5" ht="12.75">
      <c r="A66" s="23" t="s">
        <v>40</v>
      </c>
      <c r="E66" s="24" t="s">
        <v>120</v>
      </c>
    </row>
    <row r="67" spans="1:5" ht="38.25">
      <c r="A67" t="s">
        <v>42</v>
      </c>
      <c r="E67" s="22" t="s">
        <v>121</v>
      </c>
    </row>
    <row r="68" spans="1:18" ht="12.75" customHeight="1">
      <c r="A68" s="5" t="s">
        <v>31</v>
      </c>
      <c r="B68" s="5"/>
      <c r="C68" s="25" t="s">
        <v>28</v>
      </c>
      <c r="D68" s="5"/>
      <c r="E68" s="14" t="s">
        <v>122</v>
      </c>
      <c r="F68" s="5"/>
      <c r="G68" s="5"/>
      <c r="H68" s="5"/>
      <c r="I68" s="26">
        <f>0+Q68</f>
        <v>0</v>
      </c>
      <c r="O68">
        <f>0+R68</f>
        <v>0</v>
      </c>
      <c r="Q68">
        <f>0+I69+I73</f>
        <v>0</v>
      </c>
      <c r="R68">
        <f>0+O69+O73</f>
        <v>0</v>
      </c>
    </row>
    <row r="69" spans="1:16" ht="12.75">
      <c r="A69" s="12" t="s">
        <v>33</v>
      </c>
      <c r="B69" s="16" t="s">
        <v>123</v>
      </c>
      <c r="C69" s="16" t="s">
        <v>124</v>
      </c>
      <c r="D69" s="12" t="s">
        <v>52</v>
      </c>
      <c r="E69" s="17" t="s">
        <v>125</v>
      </c>
      <c r="F69" s="18" t="s">
        <v>77</v>
      </c>
      <c r="G69" s="19">
        <v>19.875</v>
      </c>
      <c r="H69" s="20"/>
      <c r="I69" s="20"/>
      <c r="O69">
        <f>(I69*21)/100</f>
        <v>0</v>
      </c>
      <c r="P69" t="s">
        <v>11</v>
      </c>
    </row>
    <row r="70" spans="1:5" ht="12.75">
      <c r="A70" s="21" t="s">
        <v>38</v>
      </c>
      <c r="E70" s="22" t="s">
        <v>126</v>
      </c>
    </row>
    <row r="71" spans="1:5" ht="12.75">
      <c r="A71" s="23" t="s">
        <v>40</v>
      </c>
      <c r="E71" s="24" t="s">
        <v>127</v>
      </c>
    </row>
    <row r="72" spans="1:5" ht="25.5">
      <c r="A72" t="s">
        <v>42</v>
      </c>
      <c r="E72" s="22" t="s">
        <v>128</v>
      </c>
    </row>
    <row r="73" spans="1:16" ht="12.75">
      <c r="A73" s="12" t="s">
        <v>33</v>
      </c>
      <c r="B73" s="16" t="s">
        <v>129</v>
      </c>
      <c r="C73" s="16" t="s">
        <v>130</v>
      </c>
      <c r="D73" s="12" t="s">
        <v>52</v>
      </c>
      <c r="E73" s="17" t="s">
        <v>131</v>
      </c>
      <c r="F73" s="18" t="s">
        <v>77</v>
      </c>
      <c r="G73" s="19">
        <v>127.413</v>
      </c>
      <c r="H73" s="20"/>
      <c r="I73" s="20"/>
      <c r="O73">
        <f>(I73*21)/100</f>
        <v>0</v>
      </c>
      <c r="P73" t="s">
        <v>11</v>
      </c>
    </row>
    <row r="74" spans="1:5" ht="12.75">
      <c r="A74" s="21" t="s">
        <v>38</v>
      </c>
      <c r="E74" s="22" t="s">
        <v>132</v>
      </c>
    </row>
    <row r="75" spans="1:5" ht="12.75">
      <c r="A75" s="23" t="s">
        <v>40</v>
      </c>
      <c r="E75" s="24" t="s">
        <v>79</v>
      </c>
    </row>
    <row r="76" spans="1:5" ht="38.25">
      <c r="A76" t="s">
        <v>42</v>
      </c>
      <c r="E76" s="22" t="s">
        <v>133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 topLeftCell="B1">
      <selection activeCell="I4" sqref="I4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28"/>
      <c r="C1" s="28"/>
      <c r="D1" s="28"/>
      <c r="E1" s="28"/>
      <c r="F1" s="28"/>
      <c r="G1" s="28"/>
      <c r="H1" s="28"/>
      <c r="I1" s="28"/>
      <c r="P1" t="s">
        <v>10</v>
      </c>
    </row>
    <row r="2" spans="2:16" ht="20.25">
      <c r="B2" s="28"/>
      <c r="C2" s="28"/>
      <c r="D2" s="28"/>
      <c r="E2" s="35" t="s">
        <v>2</v>
      </c>
      <c r="F2" s="28"/>
      <c r="G2" s="28"/>
      <c r="H2" s="29"/>
      <c r="I2" s="29"/>
      <c r="O2" t="e">
        <f>0+O8</f>
        <v>#REF!</v>
      </c>
      <c r="P2" t="s">
        <v>10</v>
      </c>
    </row>
    <row r="3" spans="1:16" ht="15">
      <c r="A3" t="s">
        <v>1</v>
      </c>
      <c r="B3" s="36" t="s">
        <v>3</v>
      </c>
      <c r="C3" s="37" t="s">
        <v>135</v>
      </c>
      <c r="D3" s="37"/>
      <c r="E3" s="7" t="str">
        <f>'02'!E3</f>
        <v>Liberec, opravy po živ. pohromách r.2021</v>
      </c>
      <c r="F3" s="28"/>
      <c r="G3" s="4"/>
      <c r="H3" s="38" t="s">
        <v>136</v>
      </c>
      <c r="I3" s="27">
        <f>0+I8</f>
        <v>0</v>
      </c>
      <c r="O3" t="s">
        <v>9</v>
      </c>
      <c r="P3" t="s">
        <v>11</v>
      </c>
    </row>
    <row r="4" spans="1:16" ht="15">
      <c r="A4" t="s">
        <v>5</v>
      </c>
      <c r="B4" s="39" t="s">
        <v>6</v>
      </c>
      <c r="C4" s="40" t="s">
        <v>136</v>
      </c>
      <c r="D4" s="40"/>
      <c r="E4" s="10" t="str">
        <f>'02'!E4</f>
        <v>Místní komunikace - Ul. Lyžařská</v>
      </c>
      <c r="F4" s="29"/>
      <c r="G4" s="29"/>
      <c r="H4" s="11"/>
      <c r="I4" s="11"/>
      <c r="O4" t="s">
        <v>9</v>
      </c>
      <c r="P4" t="s">
        <v>11</v>
      </c>
    </row>
    <row r="5" spans="1:16" ht="12.75">
      <c r="A5" s="41" t="s">
        <v>14</v>
      </c>
      <c r="B5" s="41" t="s">
        <v>16</v>
      </c>
      <c r="C5" s="41" t="s">
        <v>18</v>
      </c>
      <c r="D5" s="41" t="s">
        <v>19</v>
      </c>
      <c r="E5" s="41" t="s">
        <v>20</v>
      </c>
      <c r="F5" s="41" t="s">
        <v>22</v>
      </c>
      <c r="G5" s="41" t="s">
        <v>24</v>
      </c>
      <c r="H5" s="42" t="s">
        <v>26</v>
      </c>
      <c r="I5" s="43"/>
      <c r="O5" t="s">
        <v>9</v>
      </c>
      <c r="P5" t="s">
        <v>11</v>
      </c>
    </row>
    <row r="6" spans="1:9" ht="12.75">
      <c r="A6" s="44"/>
      <c r="B6" s="44"/>
      <c r="C6" s="44"/>
      <c r="D6" s="44"/>
      <c r="E6" s="44"/>
      <c r="F6" s="44"/>
      <c r="G6" s="44"/>
      <c r="H6" s="45" t="s">
        <v>27</v>
      </c>
      <c r="I6" s="45" t="s">
        <v>29</v>
      </c>
    </row>
    <row r="7" spans="1:9" ht="12.75" customHeight="1">
      <c r="A7" s="45" t="s">
        <v>15</v>
      </c>
      <c r="B7" s="45" t="s">
        <v>17</v>
      </c>
      <c r="C7" s="45" t="s">
        <v>11</v>
      </c>
      <c r="D7" s="45" t="s">
        <v>10</v>
      </c>
      <c r="E7" s="45" t="s">
        <v>21</v>
      </c>
      <c r="F7" s="45" t="s">
        <v>23</v>
      </c>
      <c r="G7" s="45" t="s">
        <v>25</v>
      </c>
      <c r="H7" s="45" t="s">
        <v>28</v>
      </c>
      <c r="I7" s="45" t="s">
        <v>30</v>
      </c>
    </row>
    <row r="8" spans="1:18" ht="12.75">
      <c r="A8" s="11" t="s">
        <v>31</v>
      </c>
      <c r="B8" s="11"/>
      <c r="C8" s="46" t="s">
        <v>15</v>
      </c>
      <c r="D8" s="11"/>
      <c r="E8" s="47" t="s">
        <v>32</v>
      </c>
      <c r="F8" s="11"/>
      <c r="G8" s="11"/>
      <c r="H8" s="11"/>
      <c r="I8" s="48">
        <f>SUM(I9:I14)</f>
        <v>0</v>
      </c>
      <c r="O8" t="e">
        <f>0+R8</f>
        <v>#REF!</v>
      </c>
      <c r="Q8" t="e">
        <f>0+I9+#REF!+I12+I14</f>
        <v>#REF!</v>
      </c>
      <c r="R8" t="e">
        <f>0+O9+#REF!+O12+O14</f>
        <v>#REF!</v>
      </c>
    </row>
    <row r="9" spans="1:16" ht="12.75">
      <c r="A9" s="12" t="s">
        <v>33</v>
      </c>
      <c r="B9" s="16" t="s">
        <v>17</v>
      </c>
      <c r="C9" s="16" t="s">
        <v>51</v>
      </c>
      <c r="D9" s="12" t="s">
        <v>52</v>
      </c>
      <c r="E9" s="17" t="s">
        <v>53</v>
      </c>
      <c r="F9" s="18" t="s">
        <v>54</v>
      </c>
      <c r="G9" s="19">
        <v>1</v>
      </c>
      <c r="H9" s="20">
        <v>0</v>
      </c>
      <c r="I9" s="20">
        <f>ROUND(ROUND(H9,2)*ROUND(G9,3),2)</f>
        <v>0</v>
      </c>
      <c r="O9">
        <f>(I9*21)/100</f>
        <v>0</v>
      </c>
      <c r="P9" t="s">
        <v>11</v>
      </c>
    </row>
    <row r="10" spans="1:5" ht="165.75">
      <c r="A10" s="21" t="s">
        <v>38</v>
      </c>
      <c r="E10" s="22" t="s">
        <v>137</v>
      </c>
    </row>
    <row r="11" spans="1:5" ht="12.75">
      <c r="A11" t="s">
        <v>42</v>
      </c>
      <c r="E11" s="22" t="s">
        <v>56</v>
      </c>
    </row>
    <row r="12" spans="1:16" ht="12.75">
      <c r="A12" s="12" t="s">
        <v>33</v>
      </c>
      <c r="B12" s="16">
        <v>2</v>
      </c>
      <c r="C12" s="16" t="s">
        <v>138</v>
      </c>
      <c r="D12" s="12" t="s">
        <v>52</v>
      </c>
      <c r="E12" s="49" t="s">
        <v>139</v>
      </c>
      <c r="F12" s="18" t="s">
        <v>54</v>
      </c>
      <c r="G12" s="19">
        <v>1</v>
      </c>
      <c r="H12" s="20">
        <v>0</v>
      </c>
      <c r="I12" s="20">
        <f>ROUND(ROUND(H12,2)*ROUND(G12,3),2)</f>
        <v>0</v>
      </c>
      <c r="O12">
        <f>(I12*21)/100</f>
        <v>0</v>
      </c>
      <c r="P12" t="s">
        <v>15</v>
      </c>
    </row>
    <row r="13" spans="1:5" ht="38.25">
      <c r="A13" s="23" t="s">
        <v>40</v>
      </c>
      <c r="E13" s="50" t="s">
        <v>140</v>
      </c>
    </row>
    <row r="14" spans="1:16" ht="12.75">
      <c r="A14" s="12" t="s">
        <v>33</v>
      </c>
      <c r="B14" s="16">
        <v>3</v>
      </c>
      <c r="C14" s="16" t="s">
        <v>141</v>
      </c>
      <c r="D14" s="12" t="s">
        <v>52</v>
      </c>
      <c r="E14" s="17" t="s">
        <v>142</v>
      </c>
      <c r="F14" s="18" t="s">
        <v>54</v>
      </c>
      <c r="G14" s="19">
        <v>1</v>
      </c>
      <c r="H14" s="20">
        <v>0</v>
      </c>
      <c r="I14" s="20">
        <f>ROUND(ROUND(H14,2)*ROUND(G14,3),2)</f>
        <v>0</v>
      </c>
      <c r="O14">
        <f>(I14*21)/100</f>
        <v>0</v>
      </c>
      <c r="P14" t="s">
        <v>11</v>
      </c>
    </row>
    <row r="15" spans="1:5" ht="25.5">
      <c r="A15" s="21" t="s">
        <v>38</v>
      </c>
      <c r="E15" s="22" t="s">
        <v>143</v>
      </c>
    </row>
  </sheetData>
  <mergeCells count="10">
    <mergeCell ref="E5:E6"/>
    <mergeCell ref="F5:F6"/>
    <mergeCell ref="C3:D3"/>
    <mergeCell ref="C4:D4"/>
    <mergeCell ref="G5:G6"/>
    <mergeCell ref="H5:I5"/>
    <mergeCell ref="A5:A6"/>
    <mergeCell ref="B5:B6"/>
    <mergeCell ref="C5:C6"/>
    <mergeCell ref="D5:D6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Růžičková Kristýna</dc:creator>
  <cp:keywords/>
  <dc:description/>
  <cp:lastModifiedBy>Růžičková Kristýna</cp:lastModifiedBy>
  <dcterms:created xsi:type="dcterms:W3CDTF">2023-12-13T07:27:23Z</dcterms:created>
  <dcterms:modified xsi:type="dcterms:W3CDTF">2024-01-03T09:08:43Z</dcterms:modified>
  <cp:category/>
  <cp:version/>
  <cp:contentType/>
  <cp:contentStatus/>
</cp:coreProperties>
</file>