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300" activeTab="1"/>
  </bookViews>
  <sheets>
    <sheet name="Rekapitulace" sheetId="1" r:id="rId1"/>
    <sheet name="03" sheetId="2" r:id="rId2"/>
  </sheets>
  <definedNames/>
  <calcPr calcId="162913"/>
</workbook>
</file>

<file path=xl/sharedStrings.xml><?xml version="1.0" encoding="utf-8"?>
<sst xmlns="http://schemas.openxmlformats.org/spreadsheetml/2006/main" count="288" uniqueCount="145">
  <si>
    <t>Firma: Firma</t>
  </si>
  <si>
    <t>Rekapitulace ceny</t>
  </si>
  <si>
    <t>Stavba: 20221204 - Povodňové škody 2021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</si>
  <si>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</si>
  <si>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</si>
  <si>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</si>
  <si>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</si>
  <si>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</si>
  <si>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</si>
  <si>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</si>
  <si>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</si>
  <si>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</si>
  <si>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</si>
  <si>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</si>
  <si>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</si>
  <si>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20221204</t>
  </si>
  <si>
    <t>Povodňové škody 2021</t>
  </si>
  <si>
    <t>O</t>
  </si>
  <si>
    <t>Rozpočet:</t>
  </si>
  <si>
    <t>0,00</t>
  </si>
  <si>
    <t>15,00</t>
  </si>
  <si>
    <t>21,00</t>
  </si>
  <si>
    <t>3</t>
  </si>
  <si>
    <t>2</t>
  </si>
  <si>
    <t>03</t>
  </si>
  <si>
    <t>ul. Na Mlýnku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</si>
  <si>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</si>
  <si>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</si>
  <si>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</si>
  <si>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</si>
  <si>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</si>
  <si>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</si>
  <si>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</si>
  <si>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</si>
  <si>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</si>
  <si>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</si>
  <si>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</si>
  <si>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</si>
  <si>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</si>
  <si>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</si>
  <si>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</si>
  <si>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</si>
  <si>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</si>
  <si>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</si>
  <si>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</si>
  <si>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</si>
  <si>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02910</t>
  </si>
  <si>
    <t/>
  </si>
  <si>
    <t>OSTATNÍ POŽADAVKY - ZEMĚMĚŘIČSKÁ MĚŘENÍ</t>
  </si>
  <si>
    <t>KČ</t>
  </si>
  <si>
    <t>PP</t>
  </si>
  <si>
    <t>geodetické práce, vytyčení stavby</t>
  </si>
  <si>
    <t>VV</t>
  </si>
  <si>
    <t>1=1,000 [A]</t>
  </si>
  <si>
    <t>TS</t>
  </si>
  <si>
    <t>zahrnuje veškeré náklady spojené s objednatelem požadovanými pracemi</t>
  </si>
  <si>
    <t>02911</t>
  </si>
  <si>
    <t>OSTATNÍ POŽADAVKY - GEODETICKÉ ZAMĚŘENÍ</t>
  </si>
  <si>
    <t>HM</t>
  </si>
  <si>
    <t>zaměření po dokončení stavby</t>
  </si>
  <si>
    <t>02943</t>
  </si>
  <si>
    <t>OSTATNÍ POŽADAVKY - VYPRACOVÁNÍ RDS</t>
  </si>
  <si>
    <t>KPL</t>
  </si>
  <si>
    <t>02944</t>
  </si>
  <si>
    <t>OSTAT POŽADAVKY - DOKUMENTACE SKUTEČ PROVEDENÍ V DIGIT FORMĚ</t>
  </si>
  <si>
    <t>Bude obsahovat zejména čitelný Koordinační situační výkres a charakteristické příčné řezy se zákresem původního stavu před realizací stavby, zákres projektovaného návrhu a zákres realizované stavby. V koordinační situaci budou též hranice stavbou dotčených a sousedních pozemků včetně jejich čísel. 
Z výkresů bude patrný soulad a případné odchylky realizovaného díla od PD. Realizovaná stavba bude přiměřeně okótována tak, aby bylo možné z výkresů provést kontrolu výměr skutečně provedených prací a soulad realizované stavby s vyhláškou 398/2009. Další přílohou bude zákres stavby do katastrální mapy. Dokumentace bude předána v počtu 3 ks tisk a 3 ks CD/DVD.</t>
  </si>
  <si>
    <t>03100</t>
  </si>
  <si>
    <t>ZAŘÍZENÍ STAVENIŠTĚ - ZŘÍZENÍ, PROVOZ, DEMONTÁŽ</t>
  </si>
  <si>
    <t>kompletní zázemí stavby včetně oplocení, stavebních buněk, oplocení, mobilního WC, přechodné dopravní značení, výstražného značení a všech souvisejících prací</t>
  </si>
  <si>
    <t>zahrnuje objednatelem povolené náklady na pořízení (event. pronájem), provozování, udržování a likvidaci zhotovitelova zařízení</t>
  </si>
  <si>
    <t>7</t>
  </si>
  <si>
    <t>03720</t>
  </si>
  <si>
    <t>POMOC PRÁCE ZAJIŠŤ NEBO ZŘÍZ REGULACI A OCHRANU DOPRAVY</t>
  </si>
  <si>
    <t>Stanovení DIO - určí dodavatel stavby dle svého harmonogramu prací</t>
  </si>
  <si>
    <t>zahrnuje objednatelem povolené náklady na požadovaná zařízení zhotovitele</t>
  </si>
  <si>
    <t>31</t>
  </si>
  <si>
    <t>02730</t>
  </si>
  <si>
    <t>POMOC PRÁCE ZŘÍZ NEBO ZAJIŠŤ OCHRANU INŽENÝRSKÝCH SÍTÍ</t>
  </si>
  <si>
    <t>vytyčení a ochrana sítí</t>
  </si>
  <si>
    <t>zahrnuje veškeré náklady spojené s objednatelem požadovanými zařízeními</t>
  </si>
  <si>
    <t>33</t>
  </si>
  <si>
    <t>015112</t>
  </si>
  <si>
    <t>POPLATKY ZA LIKVIDACŮ ODPADŮ NEKONTAMINOVANÝCH - 17 05 04 VYTĚŽENÉ ZEMINY A HORNINY - II. TŘÍDA TĚŽITELNOSTI</t>
  </si>
  <si>
    <t>T</t>
  </si>
  <si>
    <t>skládkovné za vytěženou zeminu - položky 123934</t>
  </si>
  <si>
    <t>7,5*1,8=13,500 [A]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</si>
  <si>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</si>
  <si>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34</t>
  </si>
  <si>
    <t>015130</t>
  </si>
  <si>
    <t>POPLATKY ZA LIKVIDACŮ ODPADŮ NEKONTAMINOVANÝCH - 17 03 02 VYBOURANÝ ASFALTOVÝ BETON BEZ DEHTU</t>
  </si>
  <si>
    <t>recyklace odfrézovaného krytu - položka 113725</t>
  </si>
  <si>
    <t>209,2*1,4=292,880 [A]</t>
  </si>
  <si>
    <t>Zemní práce</t>
  </si>
  <si>
    <t>173103</t>
  </si>
  <si>
    <t>ZEMNÍ KRAJNICE A DOSYPÁVKY SE ZHUT DO 100% PS</t>
  </si>
  <si>
    <t>M3</t>
  </si>
  <si>
    <t>dosypávky podél vnějších betonových obrub ze zeminy vhodné k násypu</t>
  </si>
  <si>
    <t>(120,030+21+182,30)*0,2+25*0,3=72,166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</si>
  <si>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</si>
  <si>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23</t>
  </si>
  <si>
    <t>113725</t>
  </si>
  <si>
    <t>FRÉZOVÁNÍ ZPEVNĚNÝCH PLOCH ASFALTOVÝCH, ODVOZ DO 8KM</t>
  </si>
  <si>
    <t>4184*0,05=209,200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</si>
  <si>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</si>
  <si>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35</t>
  </si>
  <si>
    <t>132934</t>
  </si>
  <si>
    <t>HLOUBENÍ RÝH ŠÍŘ DO 2M PAŽ I NEPAŽ TŘ. III, ODVOZ DO 5KM</t>
  </si>
  <si>
    <t>odkop svahu pro rozšíření krajnice</t>
  </si>
  <si>
    <t>25*0,3=7,500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</si>
  <si>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</si>
  <si>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Komunikace</t>
  </si>
  <si>
    <t>572213</t>
  </si>
  <si>
    <t>SPOJOVACÍ POSTŘIK Z EMULZE DO 0,5KG/M2</t>
  </si>
  <si>
    <t>M2</t>
  </si>
  <si>
    <t>spojovací postřik PS-E 0,20-0,30 kg/m2 mezi ACO 11+ a stávající podklad</t>
  </si>
  <si>
    <t>vozovka: 4184*1,03=4 309,520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</si>
  <si>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</si>
  <si>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11</t>
  </si>
  <si>
    <t>574A03</t>
  </si>
  <si>
    <t>ASFALTOVÝ BETON PRO OBRUSNÉ VRSTVY ACO 11</t>
  </si>
  <si>
    <t>Nový povrch vozovky v tl. 50 mm</t>
  </si>
  <si>
    <t>vozovka: 4184*0,05*1,03=215,476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</si>
  <si>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</si>
  <si>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8</t>
  </si>
  <si>
    <t>Potrubí</t>
  </si>
  <si>
    <t>36</t>
  </si>
  <si>
    <t>89923</t>
  </si>
  <si>
    <t>VÝŠKOVÁ ÚPRAVA KRYCÍCH HRNCŮ</t>
  </si>
  <si>
    <t>KUS</t>
  </si>
  <si>
    <t>28=28,000 [A]</t>
  </si>
  <si>
    <t>- položka výškové úpravy zahrnuje všechny nutné práce a materiály pro zvýšení nebo snížení zařízení (včetně nutné úpravy stávajícího povrchu vozovky nebo chodníku).</t>
  </si>
  <si>
    <t>Ostatní konstrukce a práce</t>
  </si>
  <si>
    <t>21</t>
  </si>
  <si>
    <t>919111</t>
  </si>
  <si>
    <t>ŘEZÁNÍ ASFALTOVÉHO KRYTU VOZOVEK TL DO 50MM</t>
  </si>
  <si>
    <t>M</t>
  </si>
  <si>
    <t>řezání podél silničních obrub - provedení komůrkové spáry pro zálivku asfaltu</t>
  </si>
  <si>
    <t>napojení na stávající asfaltový kryt vozovky: 8,2+11,2=19,400 [A]</t>
  </si>
  <si>
    <t>položka zahrnuje řezání vozovkové vrstvy v předepsané tloušťce, včetně spotřeby vody</t>
  </si>
  <si>
    <t>22</t>
  </si>
  <si>
    <t>931311</t>
  </si>
  <si>
    <t>TĚSNĚNÍ DILATAČ SPAR ASF ZÁLIVKOU PRŮŘ DO 100MM2</t>
  </si>
  <si>
    <t>napojení na stávající asfaltový kryt vozovky a zálivka podél betonových obrub</t>
  </si>
  <si>
    <t>položka zahrnuje dodávku a osazení předepsaného materiálu, očištění ploch spáry před úpravou, očištění okolí spáry po úpravě  
nezahrnuje těsnící profil</t>
  </si>
  <si>
    <t>předprojektová příprava (PAU), vypracování realizační Dokumentace stavby, pasportizace, fotodokumentace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</si>
</sst>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0" fillId="3" borderId="4" xfId="0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3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wrapText="1"/>
    </xf>
    <xf numFmtId="4" fontId="3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8" t="s">
        <v>0</v>
      </c>
      <c r="C1" s="8"/>
      <c r="D1" s="8"/>
      <c r="E1" s="8"/>
    </row>
    <row r="2" spans="1:5" ht="12.75" customHeight="1">
      <c r="A2" s="7"/>
      <c r="B2" s="6" t="s">
        <v>1</v>
      </c>
      <c r="C2" s="8"/>
      <c r="D2" s="8"/>
      <c r="E2" s="8"/>
    </row>
    <row r="3" spans="1:5" ht="20.1" customHeight="1">
      <c r="A3" s="7"/>
      <c r="B3" s="7"/>
      <c r="C3" s="8"/>
      <c r="D3" s="8"/>
      <c r="E3" s="8"/>
    </row>
    <row r="4" spans="1:5" ht="20.1" customHeight="1">
      <c r="A4" s="8"/>
      <c r="B4" s="5" t="s">
        <v>2</v>
      </c>
      <c r="C4" s="7"/>
      <c r="D4" s="7"/>
      <c r="E4" s="8"/>
    </row>
    <row r="5" spans="1:5" ht="12.75" customHeight="1">
      <c r="A5" s="8"/>
      <c r="B5" s="7" t="s">
        <v>3</v>
      </c>
      <c r="C5" s="7"/>
      <c r="D5" s="7"/>
      <c r="E5" s="8"/>
    </row>
    <row r="6" spans="1:5" ht="12.75" customHeight="1">
      <c r="A6" s="8"/>
      <c r="B6" s="10" t="s">
        <v>4</v>
      </c>
      <c r="C6" s="13">
        <f>SUM(C10:C10)</f>
        <v>0</v>
      </c>
      <c r="D6" s="8"/>
      <c r="E6" s="8"/>
    </row>
    <row r="7" spans="1:5" ht="12.75" customHeight="1">
      <c r="A7" s="8"/>
      <c r="B7" s="10" t="s">
        <v>5</v>
      </c>
      <c r="C7" s="13">
        <f>SUM(E10:E10)</f>
        <v>0</v>
      </c>
      <c r="D7" s="8"/>
      <c r="E7" s="8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1" t="s">
        <v>6</v>
      </c>
      <c r="B9" s="11" t="s">
        <v>7</v>
      </c>
      <c r="C9" s="11" t="s">
        <v>8</v>
      </c>
      <c r="D9" s="11" t="s">
        <v>9</v>
      </c>
      <c r="E9" s="11" t="s">
        <v>10</v>
      </c>
    </row>
    <row r="10" spans="1:5" ht="12.75" customHeight="1">
      <c r="A10" s="22" t="s">
        <v>24</v>
      </c>
      <c r="B10" s="22" t="s">
        <v>25</v>
      </c>
      <c r="C10" s="23">
        <f>'03'!I3</f>
        <v>0</v>
      </c>
      <c r="D10" s="23">
        <f>'03'!O2</f>
        <v>0</v>
      </c>
      <c r="E10" s="23">
        <f>C10+D10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abSelected="1" workbookViewId="0" topLeftCell="A1">
      <pane ySplit="7" topLeftCell="A8" activePane="bottomLeft" state="frozen"/>
      <selection pane="bottomLeft" activeCell="M22" sqref="M2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0+O8+O45+O58+O67+O72</f>
        <v>0</v>
      </c>
      <c r="P2" t="s">
        <v>22</v>
      </c>
    </row>
    <row r="3" spans="1:16" ht="15" customHeight="1">
      <c r="A3" t="s">
        <v>12</v>
      </c>
      <c r="B3" s="16" t="s">
        <v>14</v>
      </c>
      <c r="C3" s="4" t="s">
        <v>15</v>
      </c>
      <c r="D3" s="7"/>
      <c r="E3" s="17" t="s">
        <v>16</v>
      </c>
      <c r="F3" s="8"/>
      <c r="G3" s="15"/>
      <c r="H3" s="14" t="s">
        <v>24</v>
      </c>
      <c r="I3" s="39">
        <f>0+I8+I45+I58+I67+I72</f>
        <v>0</v>
      </c>
      <c r="O3" t="s">
        <v>19</v>
      </c>
      <c r="P3" t="s">
        <v>23</v>
      </c>
    </row>
    <row r="4" spans="1:16" ht="15" customHeight="1">
      <c r="A4" t="s">
        <v>17</v>
      </c>
      <c r="B4" s="19" t="s">
        <v>18</v>
      </c>
      <c r="C4" s="3" t="s">
        <v>24</v>
      </c>
      <c r="D4" s="2"/>
      <c r="E4" s="20" t="s">
        <v>25</v>
      </c>
      <c r="F4" s="12"/>
      <c r="G4" s="12"/>
      <c r="H4" s="21"/>
      <c r="I4" s="21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O5" t="s">
        <v>21</v>
      </c>
      <c r="P5" t="s">
        <v>23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39</v>
      </c>
      <c r="I6" s="18" t="s">
        <v>41</v>
      </c>
    </row>
    <row r="7" spans="1:9" ht="12.75" customHeight="1">
      <c r="A7" s="18" t="s">
        <v>27</v>
      </c>
      <c r="B7" s="18" t="s">
        <v>29</v>
      </c>
      <c r="C7" s="18" t="s">
        <v>23</v>
      </c>
      <c r="D7" s="18" t="s">
        <v>22</v>
      </c>
      <c r="E7" s="18" t="s">
        <v>33</v>
      </c>
      <c r="F7" s="18" t="s">
        <v>35</v>
      </c>
      <c r="G7" s="18" t="s">
        <v>37</v>
      </c>
      <c r="H7" s="18" t="s">
        <v>40</v>
      </c>
      <c r="I7" s="18" t="s">
        <v>42</v>
      </c>
    </row>
    <row r="8" spans="1:18" ht="12.75" customHeight="1">
      <c r="A8" s="21" t="s">
        <v>43</v>
      </c>
      <c r="B8" s="21"/>
      <c r="C8" s="25" t="s">
        <v>27</v>
      </c>
      <c r="D8" s="21"/>
      <c r="E8" s="26" t="s">
        <v>44</v>
      </c>
      <c r="F8" s="21"/>
      <c r="G8" s="21"/>
      <c r="H8" s="21"/>
      <c r="I8" s="27">
        <f>0+Q8</f>
        <v>0</v>
      </c>
      <c r="O8">
        <f>0+R8</f>
        <v>0</v>
      </c>
      <c r="Q8">
        <f>0+I9+I13+I17+I21+I25+I29+I33+I37+I41</f>
        <v>0</v>
      </c>
      <c r="R8">
        <f>0+O9+O13+O17+O21+O25+O29+O33+O37+O41</f>
        <v>0</v>
      </c>
    </row>
    <row r="9" spans="1:16" ht="12.75">
      <c r="A9" s="24" t="s">
        <v>45</v>
      </c>
      <c r="B9" s="28" t="s">
        <v>29</v>
      </c>
      <c r="C9" s="28" t="s">
        <v>46</v>
      </c>
      <c r="D9" s="24" t="s">
        <v>47</v>
      </c>
      <c r="E9" s="29" t="s">
        <v>48</v>
      </c>
      <c r="F9" s="30" t="s">
        <v>49</v>
      </c>
      <c r="G9" s="31">
        <v>1</v>
      </c>
      <c r="H9" s="32">
        <v>0</v>
      </c>
      <c r="I9" s="32">
        <f>ROUND(ROUND(H9,2)*ROUND(G9,3),2)</f>
        <v>0</v>
      </c>
      <c r="O9">
        <f>(I9*21)/100</f>
        <v>0</v>
      </c>
      <c r="P9" t="s">
        <v>23</v>
      </c>
    </row>
    <row r="10" spans="1:5" ht="12.75">
      <c r="A10" s="33" t="s">
        <v>50</v>
      </c>
      <c r="E10" s="34" t="s">
        <v>51</v>
      </c>
    </row>
    <row r="11" spans="1:5" ht="12.75">
      <c r="A11" s="35" t="s">
        <v>52</v>
      </c>
      <c r="E11" s="36" t="s">
        <v>53</v>
      </c>
    </row>
    <row r="12" spans="1:5" ht="12.75">
      <c r="A12" t="s">
        <v>54</v>
      </c>
      <c r="E12" s="34" t="s">
        <v>55</v>
      </c>
    </row>
    <row r="13" spans="1:16" ht="12.75">
      <c r="A13" s="24" t="s">
        <v>45</v>
      </c>
      <c r="B13" s="28" t="s">
        <v>23</v>
      </c>
      <c r="C13" s="28" t="s">
        <v>56</v>
      </c>
      <c r="D13" s="24" t="s">
        <v>47</v>
      </c>
      <c r="E13" s="29" t="s">
        <v>57</v>
      </c>
      <c r="F13" s="30" t="s">
        <v>58</v>
      </c>
      <c r="G13" s="31">
        <v>1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3" t="s">
        <v>50</v>
      </c>
      <c r="E14" s="34" t="s">
        <v>59</v>
      </c>
    </row>
    <row r="15" spans="1:5" ht="12.75">
      <c r="A15" s="35" t="s">
        <v>52</v>
      </c>
      <c r="E15" s="36" t="s">
        <v>53</v>
      </c>
    </row>
    <row r="16" spans="1:5" ht="12.75">
      <c r="A16" t="s">
        <v>54</v>
      </c>
      <c r="E16" s="34" t="s">
        <v>55</v>
      </c>
    </row>
    <row r="17" spans="1:16" ht="12.75">
      <c r="A17" s="24" t="s">
        <v>45</v>
      </c>
      <c r="B17" s="28" t="s">
        <v>22</v>
      </c>
      <c r="C17" s="28" t="s">
        <v>60</v>
      </c>
      <c r="D17" s="24" t="s">
        <v>47</v>
      </c>
      <c r="E17" s="29" t="s">
        <v>61</v>
      </c>
      <c r="F17" s="30" t="s">
        <v>62</v>
      </c>
      <c r="G17" s="31">
        <v>1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23</v>
      </c>
    </row>
    <row r="18" spans="1:5" ht="25.5">
      <c r="A18" s="33" t="s">
        <v>50</v>
      </c>
      <c r="E18" s="34" t="s">
        <v>144</v>
      </c>
    </row>
    <row r="19" spans="1:5" ht="12.75">
      <c r="A19" s="35" t="s">
        <v>52</v>
      </c>
      <c r="E19" s="36" t="s">
        <v>53</v>
      </c>
    </row>
    <row r="20" spans="1:5" ht="12.75">
      <c r="A20" t="s">
        <v>54</v>
      </c>
      <c r="E20" s="34" t="s">
        <v>55</v>
      </c>
    </row>
    <row r="21" spans="1:16" ht="12.75">
      <c r="A21" s="24" t="s">
        <v>45</v>
      </c>
      <c r="B21" s="28" t="s">
        <v>33</v>
      </c>
      <c r="C21" s="28" t="s">
        <v>63</v>
      </c>
      <c r="D21" s="24" t="s">
        <v>47</v>
      </c>
      <c r="E21" s="29" t="s">
        <v>64</v>
      </c>
      <c r="F21" s="30" t="s">
        <v>62</v>
      </c>
      <c r="G21" s="31">
        <v>1</v>
      </c>
      <c r="H21" s="32">
        <v>0</v>
      </c>
      <c r="I21" s="32">
        <f>ROUND(ROUND(H21,2)*ROUND(G21,3),2)</f>
        <v>0</v>
      </c>
      <c r="O21">
        <f>(I21*21)/100</f>
        <v>0</v>
      </c>
      <c r="P21" t="s">
        <v>23</v>
      </c>
    </row>
    <row r="22" spans="1:5" ht="114.75">
      <c r="A22" s="33" t="s">
        <v>50</v>
      </c>
      <c r="E22" s="34" t="s">
        <v>65</v>
      </c>
    </row>
    <row r="23" spans="1:5" ht="12.75">
      <c r="A23" s="35" t="s">
        <v>52</v>
      </c>
      <c r="E23" s="36" t="s">
        <v>53</v>
      </c>
    </row>
    <row r="24" spans="1:5" ht="12.75">
      <c r="A24" t="s">
        <v>54</v>
      </c>
      <c r="E24" s="34" t="s">
        <v>55</v>
      </c>
    </row>
    <row r="25" spans="1:16" ht="12.75">
      <c r="A25" s="24" t="s">
        <v>45</v>
      </c>
      <c r="B25" s="28" t="s">
        <v>37</v>
      </c>
      <c r="C25" s="28" t="s">
        <v>66</v>
      </c>
      <c r="D25" s="24" t="s">
        <v>47</v>
      </c>
      <c r="E25" s="29" t="s">
        <v>67</v>
      </c>
      <c r="F25" s="30" t="s">
        <v>49</v>
      </c>
      <c r="G25" s="31">
        <v>1</v>
      </c>
      <c r="H25" s="32">
        <v>0</v>
      </c>
      <c r="I25" s="32">
        <f>ROUND(ROUND(H25,2)*ROUND(G25,3),2)</f>
        <v>0</v>
      </c>
      <c r="O25">
        <f>(I25*21)/100</f>
        <v>0</v>
      </c>
      <c r="P25" t="s">
        <v>23</v>
      </c>
    </row>
    <row r="26" spans="1:5" ht="25.5">
      <c r="A26" s="33" t="s">
        <v>50</v>
      </c>
      <c r="E26" s="34" t="s">
        <v>68</v>
      </c>
    </row>
    <row r="27" spans="1:5" ht="12.75">
      <c r="A27" s="35" t="s">
        <v>52</v>
      </c>
      <c r="E27" s="36" t="s">
        <v>53</v>
      </c>
    </row>
    <row r="28" spans="1:5" ht="25.5">
      <c r="A28" t="s">
        <v>54</v>
      </c>
      <c r="E28" s="34" t="s">
        <v>69</v>
      </c>
    </row>
    <row r="29" spans="1:16" ht="12.75">
      <c r="A29" s="24" t="s">
        <v>45</v>
      </c>
      <c r="B29" s="28" t="s">
        <v>70</v>
      </c>
      <c r="C29" s="28" t="s">
        <v>71</v>
      </c>
      <c r="D29" s="24" t="s">
        <v>47</v>
      </c>
      <c r="E29" s="29" t="s">
        <v>72</v>
      </c>
      <c r="F29" s="30" t="s">
        <v>49</v>
      </c>
      <c r="G29" s="31">
        <v>1</v>
      </c>
      <c r="H29" s="32">
        <v>0</v>
      </c>
      <c r="I29" s="32">
        <f>ROUND(ROUND(H29,2)*ROUND(G29,3),2)</f>
        <v>0</v>
      </c>
      <c r="O29">
        <f>(I29*21)/100</f>
        <v>0</v>
      </c>
      <c r="P29" t="s">
        <v>23</v>
      </c>
    </row>
    <row r="30" spans="1:5" ht="12.75">
      <c r="A30" s="33" t="s">
        <v>50</v>
      </c>
      <c r="E30" s="34" t="s">
        <v>73</v>
      </c>
    </row>
    <row r="31" spans="1:5" ht="12.75">
      <c r="A31" s="35" t="s">
        <v>52</v>
      </c>
      <c r="E31" s="36" t="s">
        <v>53</v>
      </c>
    </row>
    <row r="32" spans="1:5" ht="12.75">
      <c r="A32" t="s">
        <v>54</v>
      </c>
      <c r="E32" s="34" t="s">
        <v>74</v>
      </c>
    </row>
    <row r="33" spans="1:16" ht="12.75">
      <c r="A33" s="24" t="s">
        <v>45</v>
      </c>
      <c r="B33" s="28" t="s">
        <v>75</v>
      </c>
      <c r="C33" s="28" t="s">
        <v>76</v>
      </c>
      <c r="D33" s="24" t="s">
        <v>47</v>
      </c>
      <c r="E33" s="29" t="s">
        <v>77</v>
      </c>
      <c r="F33" s="30" t="s">
        <v>62</v>
      </c>
      <c r="G33" s="31">
        <v>1</v>
      </c>
      <c r="H33" s="32">
        <v>0</v>
      </c>
      <c r="I33" s="32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3" t="s">
        <v>50</v>
      </c>
      <c r="E34" s="34" t="s">
        <v>78</v>
      </c>
    </row>
    <row r="35" spans="1:5" ht="12.75">
      <c r="A35" s="35" t="s">
        <v>52</v>
      </c>
      <c r="E35" s="36" t="s">
        <v>53</v>
      </c>
    </row>
    <row r="36" spans="1:5" ht="12.75">
      <c r="A36" t="s">
        <v>54</v>
      </c>
      <c r="E36" s="34" t="s">
        <v>79</v>
      </c>
    </row>
    <row r="37" spans="1:16" ht="25.5">
      <c r="A37" s="24" t="s">
        <v>45</v>
      </c>
      <c r="B37" s="28" t="s">
        <v>80</v>
      </c>
      <c r="C37" s="28" t="s">
        <v>81</v>
      </c>
      <c r="D37" s="24" t="s">
        <v>47</v>
      </c>
      <c r="E37" s="29" t="s">
        <v>82</v>
      </c>
      <c r="F37" s="30" t="s">
        <v>83</v>
      </c>
      <c r="G37" s="31">
        <v>13.5</v>
      </c>
      <c r="H37" s="32">
        <v>0</v>
      </c>
      <c r="I37" s="32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3" t="s">
        <v>50</v>
      </c>
      <c r="E38" s="34" t="s">
        <v>84</v>
      </c>
    </row>
    <row r="39" spans="1:5" ht="12.75">
      <c r="A39" s="35" t="s">
        <v>52</v>
      </c>
      <c r="E39" s="36" t="s">
        <v>85</v>
      </c>
    </row>
    <row r="40" spans="1:5" ht="140.25">
      <c r="A40" t="s">
        <v>54</v>
      </c>
      <c r="E40" s="34" t="s">
        <v>86</v>
      </c>
    </row>
    <row r="41" spans="1:16" ht="25.5">
      <c r="A41" s="24" t="s">
        <v>45</v>
      </c>
      <c r="B41" s="28" t="s">
        <v>87</v>
      </c>
      <c r="C41" s="28" t="s">
        <v>88</v>
      </c>
      <c r="D41" s="24" t="s">
        <v>47</v>
      </c>
      <c r="E41" s="29" t="s">
        <v>89</v>
      </c>
      <c r="F41" s="30" t="s">
        <v>83</v>
      </c>
      <c r="G41" s="31">
        <v>292.88</v>
      </c>
      <c r="H41" s="32">
        <v>0</v>
      </c>
      <c r="I41" s="32">
        <f>ROUND(ROUND(H41,2)*ROUND(G41,3),2)</f>
        <v>0</v>
      </c>
      <c r="O41">
        <f>(I41*21)/100</f>
        <v>0</v>
      </c>
      <c r="P41" t="s">
        <v>23</v>
      </c>
    </row>
    <row r="42" spans="1:5" ht="12.75">
      <c r="A42" s="33" t="s">
        <v>50</v>
      </c>
      <c r="E42" s="34" t="s">
        <v>90</v>
      </c>
    </row>
    <row r="43" spans="1:5" ht="12.75">
      <c r="A43" s="35" t="s">
        <v>52</v>
      </c>
      <c r="E43" s="36" t="s">
        <v>91</v>
      </c>
    </row>
    <row r="44" spans="1:5" ht="140.25">
      <c r="A44" t="s">
        <v>54</v>
      </c>
      <c r="E44" s="34" t="s">
        <v>86</v>
      </c>
    </row>
    <row r="45" spans="1:18" ht="12.75" customHeight="1">
      <c r="A45" s="12" t="s">
        <v>43</v>
      </c>
      <c r="B45" s="12"/>
      <c r="C45" s="37" t="s">
        <v>29</v>
      </c>
      <c r="D45" s="12"/>
      <c r="E45" s="26" t="s">
        <v>92</v>
      </c>
      <c r="F45" s="12"/>
      <c r="G45" s="12"/>
      <c r="H45" s="12"/>
      <c r="I45" s="38">
        <f>0+Q45</f>
        <v>0</v>
      </c>
      <c r="O45">
        <f>0+R45</f>
        <v>0</v>
      </c>
      <c r="Q45">
        <f>0+I46+I50+I54</f>
        <v>0</v>
      </c>
      <c r="R45">
        <f>0+O46+O50+O54</f>
        <v>0</v>
      </c>
    </row>
    <row r="46" spans="1:16" ht="12.75">
      <c r="A46" s="24" t="s">
        <v>45</v>
      </c>
      <c r="B46" s="28" t="s">
        <v>33</v>
      </c>
      <c r="C46" s="28" t="s">
        <v>93</v>
      </c>
      <c r="D46" s="24" t="s">
        <v>47</v>
      </c>
      <c r="E46" s="29" t="s">
        <v>94</v>
      </c>
      <c r="F46" s="30" t="s">
        <v>95</v>
      </c>
      <c r="G46" s="31">
        <v>72.166</v>
      </c>
      <c r="H46" s="32">
        <v>0</v>
      </c>
      <c r="I46" s="32">
        <f>ROUND(ROUND(H46,2)*ROUND(G46,3),2)</f>
        <v>0</v>
      </c>
      <c r="O46">
        <f>(I46*21)/100</f>
        <v>0</v>
      </c>
      <c r="P46" t="s">
        <v>23</v>
      </c>
    </row>
    <row r="47" spans="1:5" ht="12.75">
      <c r="A47" s="33" t="s">
        <v>50</v>
      </c>
      <c r="E47" s="34" t="s">
        <v>96</v>
      </c>
    </row>
    <row r="48" spans="1:5" ht="12.75">
      <c r="A48" s="35" t="s">
        <v>52</v>
      </c>
      <c r="E48" s="36" t="s">
        <v>97</v>
      </c>
    </row>
    <row r="49" spans="1:5" ht="242.25">
      <c r="A49" t="s">
        <v>54</v>
      </c>
      <c r="E49" s="34" t="s">
        <v>98</v>
      </c>
    </row>
    <row r="50" spans="1:16" ht="12.75">
      <c r="A50" s="24" t="s">
        <v>45</v>
      </c>
      <c r="B50" s="28" t="s">
        <v>99</v>
      </c>
      <c r="C50" s="28" t="s">
        <v>100</v>
      </c>
      <c r="D50" s="24" t="s">
        <v>47</v>
      </c>
      <c r="E50" s="29" t="s">
        <v>101</v>
      </c>
      <c r="F50" s="30" t="s">
        <v>95</v>
      </c>
      <c r="G50" s="31">
        <v>209.2</v>
      </c>
      <c r="H50" s="32">
        <v>0</v>
      </c>
      <c r="I50" s="32">
        <f>ROUND(ROUND(H50,2)*ROUND(G50,3),2)</f>
        <v>0</v>
      </c>
      <c r="O50">
        <f>(I50*21)/100</f>
        <v>0</v>
      </c>
      <c r="P50" t="s">
        <v>23</v>
      </c>
    </row>
    <row r="51" spans="1:5" ht="12.75">
      <c r="A51" s="33" t="s">
        <v>50</v>
      </c>
      <c r="E51" s="34" t="s">
        <v>47</v>
      </c>
    </row>
    <row r="52" spans="1:5" ht="12.75">
      <c r="A52" s="35" t="s">
        <v>52</v>
      </c>
      <c r="E52" s="36" t="s">
        <v>102</v>
      </c>
    </row>
    <row r="53" spans="1:5" ht="63.75">
      <c r="A53" t="s">
        <v>54</v>
      </c>
      <c r="E53" s="34" t="s">
        <v>103</v>
      </c>
    </row>
    <row r="54" spans="1:16" ht="12.75">
      <c r="A54" s="24" t="s">
        <v>45</v>
      </c>
      <c r="B54" s="28" t="s">
        <v>104</v>
      </c>
      <c r="C54" s="28" t="s">
        <v>105</v>
      </c>
      <c r="D54" s="24" t="s">
        <v>47</v>
      </c>
      <c r="E54" s="29" t="s">
        <v>106</v>
      </c>
      <c r="F54" s="30" t="s">
        <v>95</v>
      </c>
      <c r="G54" s="31">
        <v>7.5</v>
      </c>
      <c r="H54" s="32">
        <v>0</v>
      </c>
      <c r="I54" s="32">
        <f>ROUND(ROUND(H54,2)*ROUND(G54,3),2)</f>
        <v>0</v>
      </c>
      <c r="O54">
        <f>(I54*21)/100</f>
        <v>0</v>
      </c>
      <c r="P54" t="s">
        <v>23</v>
      </c>
    </row>
    <row r="55" spans="1:5" ht="12.75">
      <c r="A55" s="33" t="s">
        <v>50</v>
      </c>
      <c r="E55" s="34" t="s">
        <v>107</v>
      </c>
    </row>
    <row r="56" spans="1:5" ht="12.75">
      <c r="A56" s="35" t="s">
        <v>52</v>
      </c>
      <c r="E56" s="36" t="s">
        <v>108</v>
      </c>
    </row>
    <row r="57" spans="1:5" ht="318.75">
      <c r="A57" t="s">
        <v>54</v>
      </c>
      <c r="E57" s="34" t="s">
        <v>109</v>
      </c>
    </row>
    <row r="58" spans="1:18" ht="12.75" customHeight="1">
      <c r="A58" s="12" t="s">
        <v>43</v>
      </c>
      <c r="B58" s="12"/>
      <c r="C58" s="37" t="s">
        <v>35</v>
      </c>
      <c r="D58" s="12"/>
      <c r="E58" s="26" t="s">
        <v>110</v>
      </c>
      <c r="F58" s="12"/>
      <c r="G58" s="12"/>
      <c r="H58" s="12"/>
      <c r="I58" s="38">
        <f>0+Q58</f>
        <v>0</v>
      </c>
      <c r="O58">
        <f>0+R58</f>
        <v>0</v>
      </c>
      <c r="Q58">
        <f>0+I59+I63</f>
        <v>0</v>
      </c>
      <c r="R58">
        <f>0+O59+O63</f>
        <v>0</v>
      </c>
    </row>
    <row r="59" spans="1:16" ht="12.75">
      <c r="A59" s="24" t="s">
        <v>45</v>
      </c>
      <c r="B59" s="28" t="s">
        <v>42</v>
      </c>
      <c r="C59" s="28" t="s">
        <v>111</v>
      </c>
      <c r="D59" s="24" t="s">
        <v>47</v>
      </c>
      <c r="E59" s="29" t="s">
        <v>112</v>
      </c>
      <c r="F59" s="30" t="s">
        <v>113</v>
      </c>
      <c r="G59" s="31">
        <v>4309.52</v>
      </c>
      <c r="H59" s="32">
        <v>0</v>
      </c>
      <c r="I59" s="32">
        <f>ROUND(ROUND(H59,2)*ROUND(G59,3),2)</f>
        <v>0</v>
      </c>
      <c r="O59">
        <f>(I59*21)/100</f>
        <v>0</v>
      </c>
      <c r="P59" t="s">
        <v>23</v>
      </c>
    </row>
    <row r="60" spans="1:5" ht="12.75">
      <c r="A60" s="33" t="s">
        <v>50</v>
      </c>
      <c r="E60" s="34" t="s">
        <v>114</v>
      </c>
    </row>
    <row r="61" spans="1:5" ht="12.75">
      <c r="A61" s="35" t="s">
        <v>52</v>
      </c>
      <c r="E61" s="36" t="s">
        <v>115</v>
      </c>
    </row>
    <row r="62" spans="1:5" ht="51">
      <c r="A62" t="s">
        <v>54</v>
      </c>
      <c r="E62" s="34" t="s">
        <v>116</v>
      </c>
    </row>
    <row r="63" spans="1:16" ht="12.75">
      <c r="A63" s="24" t="s">
        <v>45</v>
      </c>
      <c r="B63" s="28" t="s">
        <v>117</v>
      </c>
      <c r="C63" s="28" t="s">
        <v>118</v>
      </c>
      <c r="D63" s="24" t="s">
        <v>47</v>
      </c>
      <c r="E63" s="29" t="s">
        <v>119</v>
      </c>
      <c r="F63" s="30" t="s">
        <v>95</v>
      </c>
      <c r="G63" s="31">
        <v>215.476</v>
      </c>
      <c r="H63" s="32">
        <v>0</v>
      </c>
      <c r="I63" s="32">
        <f>ROUND(ROUND(H63,2)*ROUND(G63,3),2)</f>
        <v>0</v>
      </c>
      <c r="O63">
        <f>(I63*21)/100</f>
        <v>0</v>
      </c>
      <c r="P63" t="s">
        <v>23</v>
      </c>
    </row>
    <row r="64" spans="1:5" ht="12.75">
      <c r="A64" s="33" t="s">
        <v>50</v>
      </c>
      <c r="E64" s="34" t="s">
        <v>120</v>
      </c>
    </row>
    <row r="65" spans="1:5" ht="12.75">
      <c r="A65" s="35" t="s">
        <v>52</v>
      </c>
      <c r="E65" s="36" t="s">
        <v>121</v>
      </c>
    </row>
    <row r="66" spans="1:5" ht="140.25">
      <c r="A66" t="s">
        <v>54</v>
      </c>
      <c r="E66" s="34" t="s">
        <v>122</v>
      </c>
    </row>
    <row r="67" spans="1:18" ht="12.75" customHeight="1">
      <c r="A67" s="12" t="s">
        <v>43</v>
      </c>
      <c r="B67" s="12"/>
      <c r="C67" s="37" t="s">
        <v>123</v>
      </c>
      <c r="D67" s="12"/>
      <c r="E67" s="26" t="s">
        <v>124</v>
      </c>
      <c r="F67" s="12"/>
      <c r="G67" s="12"/>
      <c r="H67" s="12"/>
      <c r="I67" s="38">
        <f>0+Q67</f>
        <v>0</v>
      </c>
      <c r="O67">
        <f>0+R67</f>
        <v>0</v>
      </c>
      <c r="Q67">
        <f>0+I68</f>
        <v>0</v>
      </c>
      <c r="R67">
        <f>0+O68</f>
        <v>0</v>
      </c>
    </row>
    <row r="68" spans="1:16" ht="12.75">
      <c r="A68" s="24" t="s">
        <v>45</v>
      </c>
      <c r="B68" s="28" t="s">
        <v>125</v>
      </c>
      <c r="C68" s="28" t="s">
        <v>126</v>
      </c>
      <c r="D68" s="24" t="s">
        <v>47</v>
      </c>
      <c r="E68" s="29" t="s">
        <v>127</v>
      </c>
      <c r="F68" s="30" t="s">
        <v>128</v>
      </c>
      <c r="G68" s="31">
        <v>28</v>
      </c>
      <c r="H68" s="32">
        <v>0</v>
      </c>
      <c r="I68" s="32">
        <f>ROUND(ROUND(H68,2)*ROUND(G68,3),2)</f>
        <v>0</v>
      </c>
      <c r="O68">
        <f>(I68*21)/100</f>
        <v>0</v>
      </c>
      <c r="P68" t="s">
        <v>23</v>
      </c>
    </row>
    <row r="69" spans="1:5" ht="12.75">
      <c r="A69" s="33" t="s">
        <v>50</v>
      </c>
      <c r="E69" s="34" t="s">
        <v>47</v>
      </c>
    </row>
    <row r="70" spans="1:5" ht="12.75">
      <c r="A70" s="35" t="s">
        <v>52</v>
      </c>
      <c r="E70" s="36" t="s">
        <v>129</v>
      </c>
    </row>
    <row r="71" spans="1:5" ht="38.25">
      <c r="A71" t="s">
        <v>54</v>
      </c>
      <c r="E71" s="34" t="s">
        <v>130</v>
      </c>
    </row>
    <row r="72" spans="1:18" ht="12.75" customHeight="1">
      <c r="A72" s="12" t="s">
        <v>43</v>
      </c>
      <c r="B72" s="12"/>
      <c r="C72" s="37" t="s">
        <v>40</v>
      </c>
      <c r="D72" s="12"/>
      <c r="E72" s="26" t="s">
        <v>131</v>
      </c>
      <c r="F72" s="12"/>
      <c r="G72" s="12"/>
      <c r="H72" s="12"/>
      <c r="I72" s="38">
        <f>0+Q72</f>
        <v>0</v>
      </c>
      <c r="O72">
        <f>0+R72</f>
        <v>0</v>
      </c>
      <c r="Q72">
        <f>0+I73+I77</f>
        <v>0</v>
      </c>
      <c r="R72">
        <f>0+O73+O77</f>
        <v>0</v>
      </c>
    </row>
    <row r="73" spans="1:16" ht="12.75">
      <c r="A73" s="24" t="s">
        <v>45</v>
      </c>
      <c r="B73" s="28" t="s">
        <v>132</v>
      </c>
      <c r="C73" s="28" t="s">
        <v>133</v>
      </c>
      <c r="D73" s="24" t="s">
        <v>47</v>
      </c>
      <c r="E73" s="29" t="s">
        <v>134</v>
      </c>
      <c r="F73" s="30" t="s">
        <v>135</v>
      </c>
      <c r="G73" s="31">
        <v>19.4</v>
      </c>
      <c r="H73" s="32">
        <v>0</v>
      </c>
      <c r="I73" s="32">
        <f>ROUND(ROUND(H73,2)*ROUND(G73,3),2)</f>
        <v>0</v>
      </c>
      <c r="O73">
        <f>(I73*21)/100</f>
        <v>0</v>
      </c>
      <c r="P73" t="s">
        <v>23</v>
      </c>
    </row>
    <row r="74" spans="1:5" ht="12.75">
      <c r="A74" s="33" t="s">
        <v>50</v>
      </c>
      <c r="E74" s="34" t="s">
        <v>136</v>
      </c>
    </row>
    <row r="75" spans="1:5" ht="12.75">
      <c r="A75" s="35" t="s">
        <v>52</v>
      </c>
      <c r="E75" s="36" t="s">
        <v>137</v>
      </c>
    </row>
    <row r="76" spans="1:5" ht="25.5">
      <c r="A76" t="s">
        <v>54</v>
      </c>
      <c r="E76" s="34" t="s">
        <v>138</v>
      </c>
    </row>
    <row r="77" spans="1:16" ht="12.75">
      <c r="A77" s="24" t="s">
        <v>45</v>
      </c>
      <c r="B77" s="28" t="s">
        <v>139</v>
      </c>
      <c r="C77" s="28" t="s">
        <v>140</v>
      </c>
      <c r="D77" s="24" t="s">
        <v>47</v>
      </c>
      <c r="E77" s="29" t="s">
        <v>141</v>
      </c>
      <c r="F77" s="30" t="s">
        <v>135</v>
      </c>
      <c r="G77" s="31">
        <v>19.4</v>
      </c>
      <c r="H77" s="32">
        <v>0</v>
      </c>
      <c r="I77" s="32">
        <f>ROUND(ROUND(H77,2)*ROUND(G77,3),2)</f>
        <v>0</v>
      </c>
      <c r="O77">
        <f>(I77*21)/100</f>
        <v>0</v>
      </c>
      <c r="P77" t="s">
        <v>23</v>
      </c>
    </row>
    <row r="78" spans="1:5" ht="12.75">
      <c r="A78" s="33" t="s">
        <v>50</v>
      </c>
      <c r="E78" s="34" t="s">
        <v>142</v>
      </c>
    </row>
    <row r="79" spans="1:5" ht="12.75">
      <c r="A79" s="35" t="s">
        <v>52</v>
      </c>
      <c r="E79" s="36" t="s">
        <v>137</v>
      </c>
    </row>
    <row r="80" spans="1:5" ht="38.25">
      <c r="A80" t="s">
        <v>54</v>
      </c>
      <c r="E80" s="34" t="s">
        <v>143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Růžičková Kristýna</cp:lastModifiedBy>
  <dcterms:modified xsi:type="dcterms:W3CDTF">2024-01-03T09:38:48Z</dcterms:modified>
  <cp:category/>
  <cp:version/>
  <cp:contentType/>
  <cp:contentStatus/>
</cp:coreProperties>
</file>