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8800" windowHeight="12300" activeTab="1"/>
  </bookViews>
  <sheets>
    <sheet name="Rekapitulace" sheetId="1" r:id="rId1"/>
    <sheet name="01" sheetId="2" r:id="rId2"/>
  </sheets>
  <definedNames/>
  <calcPr calcId="162913"/>
</workbook>
</file>

<file path=xl/sharedStrings.xml><?xml version="1.0" encoding="utf-8"?>
<sst xmlns="http://schemas.openxmlformats.org/spreadsheetml/2006/main" count="392" uniqueCount="188">
  <si>
    <t>Firma: Firma</t>
  </si>
  <si>
    <t>Rekapitulace ceny</t>
  </si>
  <si>
    <t>Stavba: 20221204 - Povodňové škody 2021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</si>
  <si>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</si>
  <si>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</si>
  <si>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</si>
  <si>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</si>
  <si>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</si>
  <si>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</si>
  <si>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</si>
  <si>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</si>
  <si>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</si>
  <si>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</si>
  <si>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</si>
  <si>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</si>
  <si>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20221204</t>
  </si>
  <si>
    <t>Povodňové škody 2021</t>
  </si>
  <si>
    <t>O</t>
  </si>
  <si>
    <t>Rozpočet:</t>
  </si>
  <si>
    <t>0,00</t>
  </si>
  <si>
    <t>15,00</t>
  </si>
  <si>
    <t>21,00</t>
  </si>
  <si>
    <t>3</t>
  </si>
  <si>
    <t>2</t>
  </si>
  <si>
    <t>01</t>
  </si>
  <si>
    <t>ul. Strážní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</si>
  <si>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</si>
  <si>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</si>
  <si>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</si>
  <si>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</si>
  <si>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</si>
  <si>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</si>
  <si>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</si>
  <si>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</si>
  <si>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</si>
  <si>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</si>
  <si>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</si>
  <si>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</si>
  <si>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</si>
  <si>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</si>
  <si>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</si>
  <si>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</si>
  <si>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</si>
  <si>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</si>
  <si>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</si>
  <si>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</si>
  <si>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02910</t>
  </si>
  <si>
    <t/>
  </si>
  <si>
    <t>OSTATNÍ POŽADAVKY - ZEMĚMĚŘIČSKÁ MĚŘENÍ</t>
  </si>
  <si>
    <t>KČ</t>
  </si>
  <si>
    <t>PP</t>
  </si>
  <si>
    <t>geodetické práce, vytyčení stavby</t>
  </si>
  <si>
    <t>VV</t>
  </si>
  <si>
    <t>1=1,000 [A]</t>
  </si>
  <si>
    <t>TS</t>
  </si>
  <si>
    <t>zahrnuje veškeré náklady spojené s objednatelem požadovanými pracemi</t>
  </si>
  <si>
    <t>02911</t>
  </si>
  <si>
    <t>OSTATNÍ POŽADAVKY - GEODETICKÉ ZAMĚŘENÍ</t>
  </si>
  <si>
    <t>HM</t>
  </si>
  <si>
    <t>zaměření po dokončení stavby</t>
  </si>
  <si>
    <t>02943</t>
  </si>
  <si>
    <t>OSTATNÍ POŽADAVKY - VYPRACOVÁNÍ RDS</t>
  </si>
  <si>
    <t>KPL</t>
  </si>
  <si>
    <t>02944</t>
  </si>
  <si>
    <t>OSTAT POŽADAVKY - DOKUMENTACE SKUTEČ PROVEDENÍ V DIGIT FORMĚ</t>
  </si>
  <si>
    <t>Bude obsahovat zejména čitelný Koordinační situační výkres a charakteristické příčné řezy se zákresem původního stavu před realizací stavby, zákres projektovaného návrhu a zákres realizované stavby. V koordinační situaci budou též hranice stavbou dotčených a sousedních pozemků včetně jejich čísel. 
Z výkresů bude patrný soulad a případné odchylky realizovaného díla od PD. Realizovaná stavba bude přiměřeně okótována tak, aby bylo možné z výkresů provést kontrolu výměr skutečně provedených prací a soulad realizované stavby s vyhláškou 398/2009. Další přílohou bude zákres stavby do katastrální mapy. Dokumentace bude předána v počtu 3 ks tisk a 3 ks CD/DVD.</t>
  </si>
  <si>
    <t>03100</t>
  </si>
  <si>
    <t>ZAŘÍZENÍ STAVENIŠTĚ - ZŘÍZENÍ, PROVOZ, DEMONTÁŽ</t>
  </si>
  <si>
    <t>kompletní zázemí stavby včetně oplocení, stavebních buněk, oplocení, mobilního WC, přechodné dopravní značení, výstražného značení a všech souvisejících prací</t>
  </si>
  <si>
    <t>zahrnuje objednatelem povolené náklady na pořízení (event. pronájem), provozování, udržování a likvidaci zhotovitelova zařízení</t>
  </si>
  <si>
    <t>7</t>
  </si>
  <si>
    <t>03720</t>
  </si>
  <si>
    <t>POMOC PRÁCE ZAJIŠŤ NEBO ZŘÍZ REGULACI A OCHRANU DOPRAVY</t>
  </si>
  <si>
    <t>Stanovení DIO - určí dodavatel stavby dle svého harmonogramu prací</t>
  </si>
  <si>
    <t>zahrnuje objednatelem povolené náklady na požadovaná zařízení zhotovitele</t>
  </si>
  <si>
    <t>31</t>
  </si>
  <si>
    <t>02730</t>
  </si>
  <si>
    <t>POMOC PRÁCE ZŘÍZ NEBO ZAJIŠŤ OCHRANU INŽENÝRSKÝCH SÍTÍ</t>
  </si>
  <si>
    <t>vytyčení a ochrana sítí</t>
  </si>
  <si>
    <t>zahrnuje veškeré náklady spojené s objednatelem požadovanými zařízeními</t>
  </si>
  <si>
    <t>33</t>
  </si>
  <si>
    <t>015112</t>
  </si>
  <si>
    <t>POPLATKY ZA LIKVIDACŮ ODPADŮ NEKONTAMINOVANÝCH - 17 05 04 VYTĚŽENÉ ZEMINY A HORNINY - II. TŘÍDA TĚŽITELNOSTI</t>
  </si>
  <si>
    <t>T</t>
  </si>
  <si>
    <t>skládkovné za vytěženou zeminu - položky 123934,132934,</t>
  </si>
  <si>
    <t>(23,1+48)*1,8=127,980 [A]</t>
  </si>
  <si>
    <t>1. Položka obsahuje:  
 – veškeré poplatky provozovateli skládky, recyklační linky nebo jiného zařízení na zpracování nebo likvidaci odpadů související s převzetím, uložením, zpracováním nebo likvidací odpadu  
2. Položka neobsahuje:  
 – náklady spojené s dopravou odpadu z místa stavby na místo převzetí provozovatelem skládky, recyklační linky nebo jiného zařízení na zpracování nebo likvidaci odpadů  
3. Způsob měření:  
Tunou se rozumí hmotnost odpadu vytříděného v souladu se zákonem č. 185/2001 Sb., o nakládání s odpady, v platném znění.</t>
  </si>
  <si>
    <t>34</t>
  </si>
  <si>
    <t>015130</t>
  </si>
  <si>
    <t>POPLATKY ZA LIKVIDACŮ ODPADŮ NEKONTAMINOVANÝCH - 17 03 02 VYBOURANÝ ASFALTOVÝ BETON BEZ DEHTU</t>
  </si>
  <si>
    <t>recyklace odfrézovaného krytu - položka 113725</t>
  </si>
  <si>
    <t>128,250*1,4=179,550 [A]</t>
  </si>
  <si>
    <t>Zemní práce</t>
  </si>
  <si>
    <t>12110</t>
  </si>
  <si>
    <t>SEJMUTÍ ORNICE NEBO LESNÍ PŮDY</t>
  </si>
  <si>
    <t>M3</t>
  </si>
  <si>
    <t>Sejmutí ornice v místě příkopu a její uskladnění na deponii stavby pro pozdější opětovné rozprostření. Předpokládaná tl. sejmutí ornice je 100 mm, bude upřesněno při stavbě během provádění</t>
  </si>
  <si>
    <t>160*0,1=16,000 [A]</t>
  </si>
  <si>
    <t>položka zahrnuje sejmutí ornice bez ohledu na tloušťku vrstvy a její vodorovnou dopravu  
nezahrnuje uložení na trvalou skládku</t>
  </si>
  <si>
    <t>173103</t>
  </si>
  <si>
    <t>ZEMNÍ KRAJNICE A DOSYPÁVKY SE ZHUT DO 100% PS</t>
  </si>
  <si>
    <t>dosypávky podél okrajů vozovky</t>
  </si>
  <si>
    <t>(665*2)*0,2=266,000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</si>
  <si>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svahování, hutnění a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</si>
  <si>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18230</t>
  </si>
  <si>
    <t>ROZPROSTŘENÍ ORNICE V ROVINĚ</t>
  </si>
  <si>
    <t>rozprostření sejmuté ornice v tl. 100 mm podél vozovky</t>
  </si>
  <si>
    <t>položka zahrnuje:  
nutné přemístění ornice z dočasných skládek vzdálených do 50m  
rozprostření ornice v předepsané tloušťce v rovině a ve svahu do 1:5</t>
  </si>
  <si>
    <t>23</t>
  </si>
  <si>
    <t>113725</t>
  </si>
  <si>
    <t>FRÉZOVÁNÍ ZPEVNĚNÝCH PLOCH ASFALTOVÝCH, ODVOZ DO 8KM</t>
  </si>
  <si>
    <t>frézování stávajícího povrchu v tl. 50 mm</t>
  </si>
  <si>
    <t>3965*0,05=198,250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</si>
  <si>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</si>
  <si>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24</t>
  </si>
  <si>
    <t>132934</t>
  </si>
  <si>
    <t>HLOUBENÍ RÝH ŠÍŘ DO 2M PAŽ I NEPAŽ TŘ. III, ODVOZ DO 5KM</t>
  </si>
  <si>
    <t>Hloubení příkopu podél pozemku 1107</t>
  </si>
  <si>
    <t>80*(2*0,6*0,5)=48,000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</si>
  <si>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</si>
  <si>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25</t>
  </si>
  <si>
    <t>123934</t>
  </si>
  <si>
    <t>ODKOP PRO SPOD STAVBU SILNIC A ŽELEZNIC TŘ. III, ODVOZ DO 5KM</t>
  </si>
  <si>
    <t>Odkop v místě zpevnění okrajů vozovky š. 0,5 m</t>
  </si>
  <si>
    <t>(80+30)*0,5*0,42=23,100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</si>
  <si>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</si>
  <si>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26</t>
  </si>
  <si>
    <t>18120</t>
  </si>
  <si>
    <t>ÚPRAVA PLÁNĚ SE ZHUTNĚNÍM V HORNINĚ TŘ. II</t>
  </si>
  <si>
    <t>M2</t>
  </si>
  <si>
    <t>úprava pláně včetně vyrovnání výškových rozdílů. Míru zhutnění určuje projekt - viz. výkr. A.3. Včetně hutnících zkoušek v počtu 4</t>
  </si>
  <si>
    <t>(80+30)*0,5=55,000 [A]</t>
  </si>
  <si>
    <t>položka zahrnuje úpravu pláně včetně vyrovnání výškových rozdílů. Míru zhutnění určuje projekt.</t>
  </si>
  <si>
    <t>Komunikace</t>
  </si>
  <si>
    <t>572213</t>
  </si>
  <si>
    <t>SPOJOVACÍ POSTŘIK Z EMULZE DO 0,5KG/M2</t>
  </si>
  <si>
    <t>spojovací postřik PS-E 0,20-0,30 kg/m2 pod ACO 11</t>
  </si>
  <si>
    <t>vozovka: 3965*1,03=4 083,950 [A]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</si>
  <si>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</si>
  <si>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11</t>
  </si>
  <si>
    <t>574A03</t>
  </si>
  <si>
    <t>ASFALTOVÝ BETON PRO OBRUSNÉ VRSTVY ACO 11</t>
  </si>
  <si>
    <t>Nový povrch vozovky v tl. 50 mm</t>
  </si>
  <si>
    <t>vozovka: 3965*0,05*1,03=204,198 [A]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</si>
  <si>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</si>
  <si>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13</t>
  </si>
  <si>
    <t>574E06</t>
  </si>
  <si>
    <t>ASFALTOVÝ BETON PRO PODKLADNÍ VRSTVY ACP 16+, 16S</t>
  </si>
  <si>
    <t>podkladní vrstva vozovky v tl. 70 mm - zpevnění okrajů vozovky</t>
  </si>
  <si>
    <t>vozovka: (80+30)*0,5*0,07=3,850 [A]</t>
  </si>
  <si>
    <t>27</t>
  </si>
  <si>
    <t>572133</t>
  </si>
  <si>
    <t>INFILTRAČNÍ POSTŘIK Z EMULZE DO 1,5KG/M2</t>
  </si>
  <si>
    <t>infiltrační postřik PI-E 0,60-1,30 kg/m3 mezi vrstvu ACP16+ a štěrkodrť - zpevnění okrajů vozovky</t>
  </si>
  <si>
    <t>28</t>
  </si>
  <si>
    <t>56330</t>
  </si>
  <si>
    <t>VOZOVKOVÉ VRSTVY ZE ŠTĚRKODRTI</t>
  </si>
  <si>
    <t>zpevnění okrajů vozovky</t>
  </si>
  <si>
    <t>(80+30)*0,5*(0,15+0,15)=16,500 [A]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</si>
  <si>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</si>
  <si>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8</t>
  </si>
  <si>
    <t>Potrubí</t>
  </si>
  <si>
    <t>35</t>
  </si>
  <si>
    <t>89923</t>
  </si>
  <si>
    <t>VÝŠKOVÁ ÚPRAVA KRYCÍCH HRNCŮ</t>
  </si>
  <si>
    <t>KUS</t>
  </si>
  <si>
    <t>12=12,000 [A]</t>
  </si>
  <si>
    <t>- položka výškové úpravy zahrnuje všechny nutné práce a materiály pro zvýšení nebo snížení zařízení (včetně nutné úpravy stávajícího povrchu vozovky nebo chodníku).</t>
  </si>
  <si>
    <t>Ostatní konstrukce a práce</t>
  </si>
  <si>
    <t>20</t>
  </si>
  <si>
    <t>917224</t>
  </si>
  <si>
    <t>SILNIČNÍ A CHODNÍKOVÉ OBRUBY Z BETONOVÝCH OBRUBNÍKŮ ŠÍŘ 150MM</t>
  </si>
  <si>
    <t>M</t>
  </si>
  <si>
    <t>silniční obrubník 150/250/1000 do betonového lože s opěrkou min. tl. 100 mm, včetně řezání, bet. lože dle platných ČSN a všech souvisejících prací, osazení 100 mm nad povrch stávající vozovky - podél zdi u pozemku 1123/1</t>
  </si>
  <si>
    <t>34=34,000 [A]</t>
  </si>
  <si>
    <t>Položka zahrnuje:  
dodání a pokládku betonových obrubníků o rozměrech předepsaných zadávací dokumentací  
betonové lože i boční betonovou opěrku.</t>
  </si>
  <si>
    <t>21</t>
  </si>
  <si>
    <t>919111</t>
  </si>
  <si>
    <t>ŘEZÁNÍ ASFALTOVÉHO KRYTU VOZOVEK TL DO 50MM</t>
  </si>
  <si>
    <t>řezání podél silničních obrub - provedení komůrkové spáry pro zálivku asfaltu</t>
  </si>
  <si>
    <t>řezání podél silničních obrub - provedení komůrkové spáry pro zálivku asfaltu: 34=34,000 [A] 
napojení na stávající asfaltový kryt vozovky: 5,5+6=11,500 [B] 
Celkem: A+B=45,500 [C]</t>
  </si>
  <si>
    <t>položka zahrnuje řezání vozovkové vrstvy v předepsané tloušťce, včetně spotřeby vody</t>
  </si>
  <si>
    <t>22</t>
  </si>
  <si>
    <t>931311</t>
  </si>
  <si>
    <t>TĚSNĚNÍ DILATAČ SPAR ASF ZÁLIVKOU PRŮŘ DO 100MM2</t>
  </si>
  <si>
    <t>napojení na stávající asfaltový kryt vozovky a zálivka podél betonových obrub</t>
  </si>
  <si>
    <t>položka zahrnuje dodávku a osazení předepsaného materiálu, očištění ploch spáry před úpravou, očištění okolí spáry po úpravě  
nezahrnuje těsnící profil</t>
  </si>
  <si>
    <t>předprojektová příprava (PAU), vypracování realizační Dokumentace stavby, pasportizace, fotodokumentace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</si>
</sst>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</numFmts>
  <fonts count="7">
    <font>
      <sz val="10"/>
      <name val="Arial"/>
      <family val="2"/>
    </font>
    <font>
      <b/>
      <sz val="16"/>
      <color rgb="FF00000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B441A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/>
    <xf numFmtId="0" fontId="5" fillId="3" borderId="2" xfId="0" applyFont="1" applyFill="1" applyBorder="1" applyAlignment="1">
      <alignment horizontal="right"/>
    </xf>
    <xf numFmtId="0" fontId="5" fillId="3" borderId="0" xfId="0" applyFont="1" applyFill="1" applyAlignment="1">
      <alignment horizontal="right"/>
    </xf>
    <xf numFmtId="0" fontId="2" fillId="3" borderId="0" xfId="0" applyFont="1" applyFill="1"/>
    <xf numFmtId="0" fontId="1" fillId="3" borderId="0" xfId="0" applyFont="1" applyFill="1" applyAlignment="1">
      <alignment horizontal="center" vertical="center"/>
    </xf>
    <xf numFmtId="0" fontId="0" fillId="3" borderId="0" xfId="0" applyFont="1" applyFill="1"/>
    <xf numFmtId="0" fontId="0" fillId="3" borderId="0" xfId="0" applyFont="1" applyFill="1"/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0" fillId="3" borderId="2" xfId="0" applyFont="1" applyFill="1" applyBorder="1"/>
    <xf numFmtId="4" fontId="3" fillId="3" borderId="0" xfId="0" applyNumberFormat="1" applyFont="1" applyFill="1" applyAlignment="1">
      <alignment horizontal="right"/>
    </xf>
    <xf numFmtId="0" fontId="0" fillId="3" borderId="1" xfId="0" applyFont="1" applyFill="1" applyBorder="1" applyAlignment="1">
      <alignment horizontal="center"/>
    </xf>
    <xf numFmtId="0" fontId="0" fillId="3" borderId="3" xfId="0" applyFont="1" applyFill="1" applyBorder="1"/>
    <xf numFmtId="0" fontId="5" fillId="3" borderId="0" xfId="0" applyFont="1" applyFill="1"/>
    <xf numFmtId="0" fontId="5" fillId="3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/>
    <xf numFmtId="0" fontId="5" fillId="3" borderId="2" xfId="0" applyFont="1" applyFill="1" applyBorder="1" applyAlignment="1">
      <alignment horizontal="left"/>
    </xf>
    <xf numFmtId="0" fontId="0" fillId="3" borderId="4" xfId="0" applyFont="1" applyFill="1" applyBorder="1"/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3" fillId="3" borderId="4" xfId="0" applyFont="1" applyFill="1" applyBorder="1" applyAlignment="1">
      <alignment horizontal="right"/>
    </xf>
    <xf numFmtId="0" fontId="3" fillId="3" borderId="4" xfId="0" applyFont="1" applyFill="1" applyBorder="1" applyAlignment="1">
      <alignment wrapText="1"/>
    </xf>
    <xf numFmtId="4" fontId="3" fillId="3" borderId="4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right"/>
    </xf>
    <xf numFmtId="4" fontId="3" fillId="3" borderId="2" xfId="0" applyNumberFormat="1" applyFont="1" applyFill="1" applyBorder="1" applyAlignment="1">
      <alignment horizontal="center"/>
    </xf>
    <xf numFmtId="4" fontId="0" fillId="3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workbookViewId="0" topLeftCell="A1">
      <selection activeCell="A1" sqref="A1:A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7"/>
      <c r="B1" s="8" t="s">
        <v>0</v>
      </c>
      <c r="C1" s="8"/>
      <c r="D1" s="8"/>
      <c r="E1" s="8"/>
    </row>
    <row r="2" spans="1:5" ht="12.75" customHeight="1">
      <c r="A2" s="7"/>
      <c r="B2" s="6" t="s">
        <v>1</v>
      </c>
      <c r="C2" s="8"/>
      <c r="D2" s="8"/>
      <c r="E2" s="8"/>
    </row>
    <row r="3" spans="1:5" ht="20.1" customHeight="1">
      <c r="A3" s="7"/>
      <c r="B3" s="7"/>
      <c r="C3" s="8"/>
      <c r="D3" s="8"/>
      <c r="E3" s="8"/>
    </row>
    <row r="4" spans="1:5" ht="20.1" customHeight="1">
      <c r="A4" s="8"/>
      <c r="B4" s="5" t="s">
        <v>2</v>
      </c>
      <c r="C4" s="7"/>
      <c r="D4" s="7"/>
      <c r="E4" s="8"/>
    </row>
    <row r="5" spans="1:5" ht="12.75" customHeight="1">
      <c r="A5" s="8"/>
      <c r="B5" s="7" t="s">
        <v>3</v>
      </c>
      <c r="C5" s="7"/>
      <c r="D5" s="7"/>
      <c r="E5" s="8"/>
    </row>
    <row r="6" spans="1:5" ht="12.75" customHeight="1">
      <c r="A6" s="8"/>
      <c r="B6" s="10" t="s">
        <v>4</v>
      </c>
      <c r="C6" s="13">
        <f>SUM(C10:C10)</f>
        <v>0</v>
      </c>
      <c r="D6" s="8"/>
      <c r="E6" s="8"/>
    </row>
    <row r="7" spans="1:5" ht="12.75" customHeight="1">
      <c r="A7" s="8"/>
      <c r="B7" s="10" t="s">
        <v>5</v>
      </c>
      <c r="C7" s="13">
        <f>SUM(E10:E10)</f>
        <v>0</v>
      </c>
      <c r="D7" s="8"/>
      <c r="E7" s="8"/>
    </row>
    <row r="8" spans="1:5" ht="12.75" customHeight="1">
      <c r="A8" s="12"/>
      <c r="B8" s="12"/>
      <c r="C8" s="12"/>
      <c r="D8" s="12"/>
      <c r="E8" s="12"/>
    </row>
    <row r="9" spans="1:5" ht="12.75" customHeight="1">
      <c r="A9" s="11" t="s">
        <v>6</v>
      </c>
      <c r="B9" s="11" t="s">
        <v>7</v>
      </c>
      <c r="C9" s="11" t="s">
        <v>8</v>
      </c>
      <c r="D9" s="11" t="s">
        <v>9</v>
      </c>
      <c r="E9" s="11" t="s">
        <v>10</v>
      </c>
    </row>
    <row r="10" spans="1:5" ht="12.75" customHeight="1">
      <c r="A10" s="22" t="s">
        <v>24</v>
      </c>
      <c r="B10" s="22" t="s">
        <v>25</v>
      </c>
      <c r="C10" s="23">
        <f>'01'!I3</f>
        <v>0</v>
      </c>
      <c r="D10" s="23">
        <f>'01'!O2</f>
        <v>0</v>
      </c>
      <c r="E10" s="23">
        <f>C10+D10</f>
        <v>0</v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2"/>
  <sheetViews>
    <sheetView tabSelected="1" workbookViewId="0" topLeftCell="A1">
      <pane ySplit="7" topLeftCell="A8" activePane="bottomLeft" state="frozen"/>
      <selection pane="bottomLeft" activeCell="N17" sqref="N17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22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0+O8+O45+O74+O95+O100</f>
        <v>0</v>
      </c>
      <c r="P2" t="s">
        <v>22</v>
      </c>
    </row>
    <row r="3" spans="1:16" ht="15" customHeight="1">
      <c r="A3" t="s">
        <v>12</v>
      </c>
      <c r="B3" s="16" t="s">
        <v>14</v>
      </c>
      <c r="C3" s="4" t="s">
        <v>15</v>
      </c>
      <c r="D3" s="7"/>
      <c r="E3" s="17" t="s">
        <v>16</v>
      </c>
      <c r="F3" s="8"/>
      <c r="G3" s="15"/>
      <c r="H3" s="14" t="s">
        <v>24</v>
      </c>
      <c r="I3" s="39">
        <f>0+I8+I45+I74+I95+I100</f>
        <v>0</v>
      </c>
      <c r="O3" t="s">
        <v>19</v>
      </c>
      <c r="P3" t="s">
        <v>23</v>
      </c>
    </row>
    <row r="4" spans="1:16" ht="15" customHeight="1">
      <c r="A4" t="s">
        <v>17</v>
      </c>
      <c r="B4" s="19" t="s">
        <v>18</v>
      </c>
      <c r="C4" s="3" t="s">
        <v>24</v>
      </c>
      <c r="D4" s="2"/>
      <c r="E4" s="20" t="s">
        <v>25</v>
      </c>
      <c r="F4" s="12"/>
      <c r="G4" s="12"/>
      <c r="H4" s="21"/>
      <c r="I4" s="21"/>
      <c r="O4" t="s">
        <v>20</v>
      </c>
      <c r="P4" t="s">
        <v>23</v>
      </c>
    </row>
    <row r="5" spans="1:16" ht="12.75" customHeight="1">
      <c r="A5" s="1" t="s">
        <v>26</v>
      </c>
      <c r="B5" s="1" t="s">
        <v>28</v>
      </c>
      <c r="C5" s="1" t="s">
        <v>30</v>
      </c>
      <c r="D5" s="1" t="s">
        <v>31</v>
      </c>
      <c r="E5" s="1" t="s">
        <v>32</v>
      </c>
      <c r="F5" s="1" t="s">
        <v>34</v>
      </c>
      <c r="G5" s="1" t="s">
        <v>36</v>
      </c>
      <c r="H5" s="1" t="s">
        <v>38</v>
      </c>
      <c r="I5" s="1"/>
      <c r="O5" t="s">
        <v>21</v>
      </c>
      <c r="P5" t="s">
        <v>23</v>
      </c>
    </row>
    <row r="6" spans="1:9" ht="12.75" customHeight="1">
      <c r="A6" s="1"/>
      <c r="B6" s="1"/>
      <c r="C6" s="1"/>
      <c r="D6" s="1"/>
      <c r="E6" s="1"/>
      <c r="F6" s="1"/>
      <c r="G6" s="1"/>
      <c r="H6" s="18" t="s">
        <v>39</v>
      </c>
      <c r="I6" s="18" t="s">
        <v>41</v>
      </c>
    </row>
    <row r="7" spans="1:9" ht="12.75" customHeight="1">
      <c r="A7" s="18" t="s">
        <v>27</v>
      </c>
      <c r="B7" s="18" t="s">
        <v>29</v>
      </c>
      <c r="C7" s="18" t="s">
        <v>23</v>
      </c>
      <c r="D7" s="18" t="s">
        <v>22</v>
      </c>
      <c r="E7" s="18" t="s">
        <v>33</v>
      </c>
      <c r="F7" s="18" t="s">
        <v>35</v>
      </c>
      <c r="G7" s="18" t="s">
        <v>37</v>
      </c>
      <c r="H7" s="18" t="s">
        <v>40</v>
      </c>
      <c r="I7" s="18" t="s">
        <v>42</v>
      </c>
    </row>
    <row r="8" spans="1:18" ht="12.75" customHeight="1">
      <c r="A8" s="21" t="s">
        <v>43</v>
      </c>
      <c r="B8" s="21"/>
      <c r="C8" s="25" t="s">
        <v>27</v>
      </c>
      <c r="D8" s="21"/>
      <c r="E8" s="26" t="s">
        <v>44</v>
      </c>
      <c r="F8" s="21"/>
      <c r="G8" s="21"/>
      <c r="H8" s="21"/>
      <c r="I8" s="27">
        <f>0+Q8</f>
        <v>0</v>
      </c>
      <c r="O8">
        <f>0+R8</f>
        <v>0</v>
      </c>
      <c r="Q8">
        <f>0+I9+I13+I17+I21+I25+I29+I33+I37+I41</f>
        <v>0</v>
      </c>
      <c r="R8">
        <f>0+O9+O13+O17+O21+O25+O29+O33+O37+O41</f>
        <v>0</v>
      </c>
    </row>
    <row r="9" spans="1:16" ht="12.75">
      <c r="A9" s="24" t="s">
        <v>45</v>
      </c>
      <c r="B9" s="28" t="s">
        <v>29</v>
      </c>
      <c r="C9" s="28" t="s">
        <v>46</v>
      </c>
      <c r="D9" s="24" t="s">
        <v>47</v>
      </c>
      <c r="E9" s="29" t="s">
        <v>48</v>
      </c>
      <c r="F9" s="30" t="s">
        <v>49</v>
      </c>
      <c r="G9" s="31">
        <v>1</v>
      </c>
      <c r="H9" s="32">
        <v>0</v>
      </c>
      <c r="I9" s="32">
        <f>ROUND(ROUND(H9,2)*ROUND(G9,3),2)</f>
        <v>0</v>
      </c>
      <c r="O9">
        <f>(I9*21)/100</f>
        <v>0</v>
      </c>
      <c r="P9" t="s">
        <v>23</v>
      </c>
    </row>
    <row r="10" spans="1:5" ht="12.75">
      <c r="A10" s="33" t="s">
        <v>50</v>
      </c>
      <c r="E10" s="34" t="s">
        <v>51</v>
      </c>
    </row>
    <row r="11" spans="1:5" ht="12.75">
      <c r="A11" s="35" t="s">
        <v>52</v>
      </c>
      <c r="E11" s="36" t="s">
        <v>53</v>
      </c>
    </row>
    <row r="12" spans="1:5" ht="12.75">
      <c r="A12" t="s">
        <v>54</v>
      </c>
      <c r="E12" s="34" t="s">
        <v>55</v>
      </c>
    </row>
    <row r="13" spans="1:16" ht="12.75">
      <c r="A13" s="24" t="s">
        <v>45</v>
      </c>
      <c r="B13" s="28" t="s">
        <v>23</v>
      </c>
      <c r="C13" s="28" t="s">
        <v>56</v>
      </c>
      <c r="D13" s="24" t="s">
        <v>47</v>
      </c>
      <c r="E13" s="29" t="s">
        <v>57</v>
      </c>
      <c r="F13" s="30" t="s">
        <v>58</v>
      </c>
      <c r="G13" s="31">
        <v>1</v>
      </c>
      <c r="H13" s="32">
        <v>0</v>
      </c>
      <c r="I13" s="32">
        <f>ROUND(ROUND(H13,2)*ROUND(G13,3),2)</f>
        <v>0</v>
      </c>
      <c r="O13">
        <f>(I13*21)/100</f>
        <v>0</v>
      </c>
      <c r="P13" t="s">
        <v>23</v>
      </c>
    </row>
    <row r="14" spans="1:5" ht="12.75">
      <c r="A14" s="33" t="s">
        <v>50</v>
      </c>
      <c r="E14" s="34" t="s">
        <v>59</v>
      </c>
    </row>
    <row r="15" spans="1:5" ht="12.75">
      <c r="A15" s="35" t="s">
        <v>52</v>
      </c>
      <c r="E15" s="36" t="s">
        <v>53</v>
      </c>
    </row>
    <row r="16" spans="1:5" ht="12.75">
      <c r="A16" t="s">
        <v>54</v>
      </c>
      <c r="E16" s="34" t="s">
        <v>55</v>
      </c>
    </row>
    <row r="17" spans="1:16" ht="12.75">
      <c r="A17" s="24" t="s">
        <v>45</v>
      </c>
      <c r="B17" s="28" t="s">
        <v>22</v>
      </c>
      <c r="C17" s="28" t="s">
        <v>60</v>
      </c>
      <c r="D17" s="24" t="s">
        <v>47</v>
      </c>
      <c r="E17" s="29" t="s">
        <v>61</v>
      </c>
      <c r="F17" s="30" t="s">
        <v>62</v>
      </c>
      <c r="G17" s="31">
        <v>1</v>
      </c>
      <c r="H17" s="32">
        <v>0</v>
      </c>
      <c r="I17" s="32">
        <f>ROUND(ROUND(H17,2)*ROUND(G17,3),2)</f>
        <v>0</v>
      </c>
      <c r="O17">
        <f>(I17*21)/100</f>
        <v>0</v>
      </c>
      <c r="P17" t="s">
        <v>23</v>
      </c>
    </row>
    <row r="18" spans="1:5" ht="25.5">
      <c r="A18" s="33" t="s">
        <v>50</v>
      </c>
      <c r="E18" s="34" t="s">
        <v>187</v>
      </c>
    </row>
    <row r="19" spans="1:5" ht="12.75">
      <c r="A19" s="35" t="s">
        <v>52</v>
      </c>
      <c r="E19" s="36" t="s">
        <v>53</v>
      </c>
    </row>
    <row r="20" spans="1:5" ht="12.75">
      <c r="A20" t="s">
        <v>54</v>
      </c>
      <c r="E20" s="34" t="s">
        <v>55</v>
      </c>
    </row>
    <row r="21" spans="1:16" ht="12.75">
      <c r="A21" s="24" t="s">
        <v>45</v>
      </c>
      <c r="B21" s="28" t="s">
        <v>33</v>
      </c>
      <c r="C21" s="28" t="s">
        <v>63</v>
      </c>
      <c r="D21" s="24" t="s">
        <v>47</v>
      </c>
      <c r="E21" s="29" t="s">
        <v>64</v>
      </c>
      <c r="F21" s="30" t="s">
        <v>62</v>
      </c>
      <c r="G21" s="31">
        <v>1</v>
      </c>
      <c r="H21" s="32">
        <v>0</v>
      </c>
      <c r="I21" s="32">
        <f>ROUND(ROUND(H21,2)*ROUND(G21,3),2)</f>
        <v>0</v>
      </c>
      <c r="O21">
        <f>(I21*21)/100</f>
        <v>0</v>
      </c>
      <c r="P21" t="s">
        <v>23</v>
      </c>
    </row>
    <row r="22" spans="1:5" ht="114.75">
      <c r="A22" s="33" t="s">
        <v>50</v>
      </c>
      <c r="E22" s="34" t="s">
        <v>65</v>
      </c>
    </row>
    <row r="23" spans="1:5" ht="12.75">
      <c r="A23" s="35" t="s">
        <v>52</v>
      </c>
      <c r="E23" s="36" t="s">
        <v>53</v>
      </c>
    </row>
    <row r="24" spans="1:5" ht="12.75">
      <c r="A24" t="s">
        <v>54</v>
      </c>
      <c r="E24" s="34" t="s">
        <v>55</v>
      </c>
    </row>
    <row r="25" spans="1:16" ht="12.75">
      <c r="A25" s="24" t="s">
        <v>45</v>
      </c>
      <c r="B25" s="28" t="s">
        <v>37</v>
      </c>
      <c r="C25" s="28" t="s">
        <v>66</v>
      </c>
      <c r="D25" s="24" t="s">
        <v>47</v>
      </c>
      <c r="E25" s="29" t="s">
        <v>67</v>
      </c>
      <c r="F25" s="30" t="s">
        <v>49</v>
      </c>
      <c r="G25" s="31">
        <v>1</v>
      </c>
      <c r="H25" s="32">
        <v>0</v>
      </c>
      <c r="I25" s="32">
        <f>ROUND(ROUND(H25,2)*ROUND(G25,3),2)</f>
        <v>0</v>
      </c>
      <c r="O25">
        <f>(I25*21)/100</f>
        <v>0</v>
      </c>
      <c r="P25" t="s">
        <v>23</v>
      </c>
    </row>
    <row r="26" spans="1:5" ht="25.5">
      <c r="A26" s="33" t="s">
        <v>50</v>
      </c>
      <c r="E26" s="34" t="s">
        <v>68</v>
      </c>
    </row>
    <row r="27" spans="1:5" ht="12.75">
      <c r="A27" s="35" t="s">
        <v>52</v>
      </c>
      <c r="E27" s="36" t="s">
        <v>53</v>
      </c>
    </row>
    <row r="28" spans="1:5" ht="25.5">
      <c r="A28" t="s">
        <v>54</v>
      </c>
      <c r="E28" s="34" t="s">
        <v>69</v>
      </c>
    </row>
    <row r="29" spans="1:16" ht="12.75">
      <c r="A29" s="24" t="s">
        <v>45</v>
      </c>
      <c r="B29" s="28" t="s">
        <v>70</v>
      </c>
      <c r="C29" s="28" t="s">
        <v>71</v>
      </c>
      <c r="D29" s="24" t="s">
        <v>47</v>
      </c>
      <c r="E29" s="29" t="s">
        <v>72</v>
      </c>
      <c r="F29" s="30" t="s">
        <v>49</v>
      </c>
      <c r="G29" s="31">
        <v>1</v>
      </c>
      <c r="H29" s="32">
        <v>0</v>
      </c>
      <c r="I29" s="32">
        <f>ROUND(ROUND(H29,2)*ROUND(G29,3),2)</f>
        <v>0</v>
      </c>
      <c r="O29">
        <f>(I29*21)/100</f>
        <v>0</v>
      </c>
      <c r="P29" t="s">
        <v>23</v>
      </c>
    </row>
    <row r="30" spans="1:5" ht="12.75">
      <c r="A30" s="33" t="s">
        <v>50</v>
      </c>
      <c r="E30" s="34" t="s">
        <v>73</v>
      </c>
    </row>
    <row r="31" spans="1:5" ht="12.75">
      <c r="A31" s="35" t="s">
        <v>52</v>
      </c>
      <c r="E31" s="36" t="s">
        <v>53</v>
      </c>
    </row>
    <row r="32" spans="1:5" ht="12.75">
      <c r="A32" t="s">
        <v>54</v>
      </c>
      <c r="E32" s="34" t="s">
        <v>74</v>
      </c>
    </row>
    <row r="33" spans="1:16" ht="12.75">
      <c r="A33" s="24" t="s">
        <v>45</v>
      </c>
      <c r="B33" s="28" t="s">
        <v>75</v>
      </c>
      <c r="C33" s="28" t="s">
        <v>76</v>
      </c>
      <c r="D33" s="24" t="s">
        <v>47</v>
      </c>
      <c r="E33" s="29" t="s">
        <v>77</v>
      </c>
      <c r="F33" s="30" t="s">
        <v>62</v>
      </c>
      <c r="G33" s="31">
        <v>1</v>
      </c>
      <c r="H33" s="32">
        <v>0</v>
      </c>
      <c r="I33" s="32">
        <f>ROUND(ROUND(H33,2)*ROUND(G33,3),2)</f>
        <v>0</v>
      </c>
      <c r="O33">
        <f>(I33*21)/100</f>
        <v>0</v>
      </c>
      <c r="P33" t="s">
        <v>23</v>
      </c>
    </row>
    <row r="34" spans="1:5" ht="12.75">
      <c r="A34" s="33" t="s">
        <v>50</v>
      </c>
      <c r="E34" s="34" t="s">
        <v>78</v>
      </c>
    </row>
    <row r="35" spans="1:5" ht="12.75">
      <c r="A35" s="35" t="s">
        <v>52</v>
      </c>
      <c r="E35" s="36" t="s">
        <v>53</v>
      </c>
    </row>
    <row r="36" spans="1:5" ht="12.75">
      <c r="A36" t="s">
        <v>54</v>
      </c>
      <c r="E36" s="34" t="s">
        <v>79</v>
      </c>
    </row>
    <row r="37" spans="1:16" ht="25.5">
      <c r="A37" s="24" t="s">
        <v>45</v>
      </c>
      <c r="B37" s="28" t="s">
        <v>80</v>
      </c>
      <c r="C37" s="28" t="s">
        <v>81</v>
      </c>
      <c r="D37" s="24" t="s">
        <v>47</v>
      </c>
      <c r="E37" s="29" t="s">
        <v>82</v>
      </c>
      <c r="F37" s="30" t="s">
        <v>83</v>
      </c>
      <c r="G37" s="31">
        <v>127.98</v>
      </c>
      <c r="H37" s="32">
        <v>0</v>
      </c>
      <c r="I37" s="32">
        <f>ROUND(ROUND(H37,2)*ROUND(G37,3),2)</f>
        <v>0</v>
      </c>
      <c r="O37">
        <f>(I37*21)/100</f>
        <v>0</v>
      </c>
      <c r="P37" t="s">
        <v>23</v>
      </c>
    </row>
    <row r="38" spans="1:5" ht="12.75">
      <c r="A38" s="33" t="s">
        <v>50</v>
      </c>
      <c r="E38" s="34" t="s">
        <v>84</v>
      </c>
    </row>
    <row r="39" spans="1:5" ht="12.75">
      <c r="A39" s="35" t="s">
        <v>52</v>
      </c>
      <c r="E39" s="36" t="s">
        <v>85</v>
      </c>
    </row>
    <row r="40" spans="1:5" ht="140.25">
      <c r="A40" t="s">
        <v>54</v>
      </c>
      <c r="E40" s="34" t="s">
        <v>86</v>
      </c>
    </row>
    <row r="41" spans="1:16" ht="25.5">
      <c r="A41" s="24" t="s">
        <v>45</v>
      </c>
      <c r="B41" s="28" t="s">
        <v>87</v>
      </c>
      <c r="C41" s="28" t="s">
        <v>88</v>
      </c>
      <c r="D41" s="24" t="s">
        <v>47</v>
      </c>
      <c r="E41" s="29" t="s">
        <v>89</v>
      </c>
      <c r="F41" s="30" t="s">
        <v>83</v>
      </c>
      <c r="G41" s="31">
        <v>179.55</v>
      </c>
      <c r="H41" s="32">
        <v>0</v>
      </c>
      <c r="I41" s="32">
        <f>ROUND(ROUND(H41,2)*ROUND(G41,3),2)</f>
        <v>0</v>
      </c>
      <c r="O41">
        <f>(I41*21)/100</f>
        <v>0</v>
      </c>
      <c r="P41" t="s">
        <v>23</v>
      </c>
    </row>
    <row r="42" spans="1:5" ht="12.75">
      <c r="A42" s="33" t="s">
        <v>50</v>
      </c>
      <c r="E42" s="34" t="s">
        <v>90</v>
      </c>
    </row>
    <row r="43" spans="1:5" ht="12.75">
      <c r="A43" s="35" t="s">
        <v>52</v>
      </c>
      <c r="E43" s="36" t="s">
        <v>91</v>
      </c>
    </row>
    <row r="44" spans="1:5" ht="140.25">
      <c r="A44" t="s">
        <v>54</v>
      </c>
      <c r="E44" s="34" t="s">
        <v>86</v>
      </c>
    </row>
    <row r="45" spans="1:18" ht="12.75" customHeight="1">
      <c r="A45" s="12" t="s">
        <v>43</v>
      </c>
      <c r="B45" s="12"/>
      <c r="C45" s="37" t="s">
        <v>29</v>
      </c>
      <c r="D45" s="12"/>
      <c r="E45" s="26" t="s">
        <v>92</v>
      </c>
      <c r="F45" s="12"/>
      <c r="G45" s="12"/>
      <c r="H45" s="12"/>
      <c r="I45" s="38">
        <f>0+Q45</f>
        <v>0</v>
      </c>
      <c r="O45">
        <f>0+R45</f>
        <v>0</v>
      </c>
      <c r="Q45">
        <f>0+I46+I50+I54+I58+I62+I66+I70</f>
        <v>0</v>
      </c>
      <c r="R45">
        <f>0+O46+O50+O54+O58+O62+O66+O70</f>
        <v>0</v>
      </c>
    </row>
    <row r="46" spans="1:16" ht="12.75">
      <c r="A46" s="24" t="s">
        <v>45</v>
      </c>
      <c r="B46" s="28" t="s">
        <v>29</v>
      </c>
      <c r="C46" s="28" t="s">
        <v>93</v>
      </c>
      <c r="D46" s="24" t="s">
        <v>47</v>
      </c>
      <c r="E46" s="29" t="s">
        <v>94</v>
      </c>
      <c r="F46" s="30" t="s">
        <v>95</v>
      </c>
      <c r="G46" s="31">
        <v>16</v>
      </c>
      <c r="H46" s="32">
        <v>0</v>
      </c>
      <c r="I46" s="32">
        <f>ROUND(ROUND(H46,2)*ROUND(G46,3),2)</f>
        <v>0</v>
      </c>
      <c r="O46">
        <f>(I46*21)/100</f>
        <v>0</v>
      </c>
      <c r="P46" t="s">
        <v>23</v>
      </c>
    </row>
    <row r="47" spans="1:5" ht="38.25">
      <c r="A47" s="33" t="s">
        <v>50</v>
      </c>
      <c r="E47" s="34" t="s">
        <v>96</v>
      </c>
    </row>
    <row r="48" spans="1:5" ht="12.75">
      <c r="A48" s="35" t="s">
        <v>52</v>
      </c>
      <c r="E48" s="36" t="s">
        <v>97</v>
      </c>
    </row>
    <row r="49" spans="1:5" ht="38.25">
      <c r="A49" t="s">
        <v>54</v>
      </c>
      <c r="E49" s="34" t="s">
        <v>98</v>
      </c>
    </row>
    <row r="50" spans="1:16" ht="12.75">
      <c r="A50" s="24" t="s">
        <v>45</v>
      </c>
      <c r="B50" s="28" t="s">
        <v>33</v>
      </c>
      <c r="C50" s="28" t="s">
        <v>99</v>
      </c>
      <c r="D50" s="24" t="s">
        <v>47</v>
      </c>
      <c r="E50" s="29" t="s">
        <v>100</v>
      </c>
      <c r="F50" s="30" t="s">
        <v>95</v>
      </c>
      <c r="G50" s="31">
        <v>266</v>
      </c>
      <c r="H50" s="32">
        <v>0</v>
      </c>
      <c r="I50" s="32">
        <f>ROUND(ROUND(H50,2)*ROUND(G50,3),2)</f>
        <v>0</v>
      </c>
      <c r="O50">
        <f>(I50*21)/100</f>
        <v>0</v>
      </c>
      <c r="P50" t="s">
        <v>23</v>
      </c>
    </row>
    <row r="51" spans="1:5" ht="12.75">
      <c r="A51" s="33" t="s">
        <v>50</v>
      </c>
      <c r="E51" s="34" t="s">
        <v>101</v>
      </c>
    </row>
    <row r="52" spans="1:5" ht="12.75">
      <c r="A52" s="35" t="s">
        <v>52</v>
      </c>
      <c r="E52" s="36" t="s">
        <v>102</v>
      </c>
    </row>
    <row r="53" spans="1:5" ht="242.25">
      <c r="A53" t="s">
        <v>54</v>
      </c>
      <c r="E53" s="34" t="s">
        <v>103</v>
      </c>
    </row>
    <row r="54" spans="1:16" ht="12.75">
      <c r="A54" s="24" t="s">
        <v>45</v>
      </c>
      <c r="B54" s="28" t="s">
        <v>37</v>
      </c>
      <c r="C54" s="28" t="s">
        <v>104</v>
      </c>
      <c r="D54" s="24" t="s">
        <v>47</v>
      </c>
      <c r="E54" s="29" t="s">
        <v>105</v>
      </c>
      <c r="F54" s="30" t="s">
        <v>95</v>
      </c>
      <c r="G54" s="31">
        <v>16</v>
      </c>
      <c r="H54" s="32">
        <v>0</v>
      </c>
      <c r="I54" s="32">
        <f>ROUND(ROUND(H54,2)*ROUND(G54,3),2)</f>
        <v>0</v>
      </c>
      <c r="O54">
        <f>(I54*21)/100</f>
        <v>0</v>
      </c>
      <c r="P54" t="s">
        <v>23</v>
      </c>
    </row>
    <row r="55" spans="1:5" ht="12.75">
      <c r="A55" s="33" t="s">
        <v>50</v>
      </c>
      <c r="E55" s="34" t="s">
        <v>106</v>
      </c>
    </row>
    <row r="56" spans="1:5" ht="12.75">
      <c r="A56" s="35" t="s">
        <v>52</v>
      </c>
      <c r="E56" s="36" t="s">
        <v>97</v>
      </c>
    </row>
    <row r="57" spans="1:5" ht="38.25">
      <c r="A57" t="s">
        <v>54</v>
      </c>
      <c r="E57" s="34" t="s">
        <v>107</v>
      </c>
    </row>
    <row r="58" spans="1:16" ht="12.75">
      <c r="A58" s="24" t="s">
        <v>45</v>
      </c>
      <c r="B58" s="28" t="s">
        <v>108</v>
      </c>
      <c r="C58" s="28" t="s">
        <v>109</v>
      </c>
      <c r="D58" s="24" t="s">
        <v>47</v>
      </c>
      <c r="E58" s="29" t="s">
        <v>110</v>
      </c>
      <c r="F58" s="30" t="s">
        <v>95</v>
      </c>
      <c r="G58" s="31">
        <v>198.25</v>
      </c>
      <c r="H58" s="32">
        <v>0</v>
      </c>
      <c r="I58" s="32">
        <f>ROUND(ROUND(H58,2)*ROUND(G58,3),2)</f>
        <v>0</v>
      </c>
      <c r="O58">
        <f>(I58*21)/100</f>
        <v>0</v>
      </c>
      <c r="P58" t="s">
        <v>23</v>
      </c>
    </row>
    <row r="59" spans="1:5" ht="12.75">
      <c r="A59" s="33" t="s">
        <v>50</v>
      </c>
      <c r="E59" s="34" t="s">
        <v>111</v>
      </c>
    </row>
    <row r="60" spans="1:5" ht="12.75">
      <c r="A60" s="35" t="s">
        <v>52</v>
      </c>
      <c r="E60" s="36" t="s">
        <v>112</v>
      </c>
    </row>
    <row r="61" spans="1:5" ht="63.75">
      <c r="A61" t="s">
        <v>54</v>
      </c>
      <c r="E61" s="34" t="s">
        <v>113</v>
      </c>
    </row>
    <row r="62" spans="1:16" ht="12.75">
      <c r="A62" s="24" t="s">
        <v>45</v>
      </c>
      <c r="B62" s="28" t="s">
        <v>114</v>
      </c>
      <c r="C62" s="28" t="s">
        <v>115</v>
      </c>
      <c r="D62" s="24" t="s">
        <v>47</v>
      </c>
      <c r="E62" s="29" t="s">
        <v>116</v>
      </c>
      <c r="F62" s="30" t="s">
        <v>95</v>
      </c>
      <c r="G62" s="31">
        <v>48</v>
      </c>
      <c r="H62" s="32">
        <v>0</v>
      </c>
      <c r="I62" s="32">
        <f>ROUND(ROUND(H62,2)*ROUND(G62,3),2)</f>
        <v>0</v>
      </c>
      <c r="O62">
        <f>(I62*21)/100</f>
        <v>0</v>
      </c>
      <c r="P62" t="s">
        <v>23</v>
      </c>
    </row>
    <row r="63" spans="1:5" ht="12.75">
      <c r="A63" s="33" t="s">
        <v>50</v>
      </c>
      <c r="E63" s="34" t="s">
        <v>117</v>
      </c>
    </row>
    <row r="64" spans="1:5" ht="12.75">
      <c r="A64" s="35" t="s">
        <v>52</v>
      </c>
      <c r="E64" s="36" t="s">
        <v>118</v>
      </c>
    </row>
    <row r="65" spans="1:5" ht="318.75">
      <c r="A65" t="s">
        <v>54</v>
      </c>
      <c r="E65" s="34" t="s">
        <v>119</v>
      </c>
    </row>
    <row r="66" spans="1:16" ht="12.75">
      <c r="A66" s="24" t="s">
        <v>45</v>
      </c>
      <c r="B66" s="28" t="s">
        <v>120</v>
      </c>
      <c r="C66" s="28" t="s">
        <v>121</v>
      </c>
      <c r="D66" s="24" t="s">
        <v>47</v>
      </c>
      <c r="E66" s="29" t="s">
        <v>122</v>
      </c>
      <c r="F66" s="30" t="s">
        <v>95</v>
      </c>
      <c r="G66" s="31">
        <v>23.1</v>
      </c>
      <c r="H66" s="32">
        <v>0</v>
      </c>
      <c r="I66" s="32">
        <f>ROUND(ROUND(H66,2)*ROUND(G66,3),2)</f>
        <v>0</v>
      </c>
      <c r="O66">
        <f>(I66*21)/100</f>
        <v>0</v>
      </c>
      <c r="P66" t="s">
        <v>23</v>
      </c>
    </row>
    <row r="67" spans="1:5" ht="12.75">
      <c r="A67" s="33" t="s">
        <v>50</v>
      </c>
      <c r="E67" s="34" t="s">
        <v>123</v>
      </c>
    </row>
    <row r="68" spans="1:5" ht="12.75">
      <c r="A68" s="35" t="s">
        <v>52</v>
      </c>
      <c r="E68" s="36" t="s">
        <v>124</v>
      </c>
    </row>
    <row r="69" spans="1:5" ht="369.75">
      <c r="A69" t="s">
        <v>54</v>
      </c>
      <c r="E69" s="34" t="s">
        <v>125</v>
      </c>
    </row>
    <row r="70" spans="1:16" ht="12.75">
      <c r="A70" s="24" t="s">
        <v>45</v>
      </c>
      <c r="B70" s="28" t="s">
        <v>126</v>
      </c>
      <c r="C70" s="28" t="s">
        <v>127</v>
      </c>
      <c r="D70" s="24" t="s">
        <v>47</v>
      </c>
      <c r="E70" s="29" t="s">
        <v>128</v>
      </c>
      <c r="F70" s="30" t="s">
        <v>129</v>
      </c>
      <c r="G70" s="31">
        <v>55</v>
      </c>
      <c r="H70" s="32">
        <v>0</v>
      </c>
      <c r="I70" s="32">
        <f>ROUND(ROUND(H70,2)*ROUND(G70,3),2)</f>
        <v>0</v>
      </c>
      <c r="O70">
        <f>(I70*21)/100</f>
        <v>0</v>
      </c>
      <c r="P70" t="s">
        <v>23</v>
      </c>
    </row>
    <row r="71" spans="1:5" ht="25.5">
      <c r="A71" s="33" t="s">
        <v>50</v>
      </c>
      <c r="E71" s="34" t="s">
        <v>130</v>
      </c>
    </row>
    <row r="72" spans="1:5" ht="12.75">
      <c r="A72" s="35" t="s">
        <v>52</v>
      </c>
      <c r="E72" s="36" t="s">
        <v>131</v>
      </c>
    </row>
    <row r="73" spans="1:5" ht="25.5">
      <c r="A73" t="s">
        <v>54</v>
      </c>
      <c r="E73" s="34" t="s">
        <v>132</v>
      </c>
    </row>
    <row r="74" spans="1:18" ht="12.75" customHeight="1">
      <c r="A74" s="12" t="s">
        <v>43</v>
      </c>
      <c r="B74" s="12"/>
      <c r="C74" s="37" t="s">
        <v>35</v>
      </c>
      <c r="D74" s="12"/>
      <c r="E74" s="26" t="s">
        <v>133</v>
      </c>
      <c r="F74" s="12"/>
      <c r="G74" s="12"/>
      <c r="H74" s="12"/>
      <c r="I74" s="38">
        <f>0+Q74</f>
        <v>0</v>
      </c>
      <c r="O74">
        <f>0+R74</f>
        <v>0</v>
      </c>
      <c r="Q74">
        <f>0+I75+I79+I83+I87+I91</f>
        <v>0</v>
      </c>
      <c r="R74">
        <f>0+O75+O79+O83+O87+O91</f>
        <v>0</v>
      </c>
    </row>
    <row r="75" spans="1:16" ht="12.75">
      <c r="A75" s="24" t="s">
        <v>45</v>
      </c>
      <c r="B75" s="28" t="s">
        <v>42</v>
      </c>
      <c r="C75" s="28" t="s">
        <v>134</v>
      </c>
      <c r="D75" s="24" t="s">
        <v>47</v>
      </c>
      <c r="E75" s="29" t="s">
        <v>135</v>
      </c>
      <c r="F75" s="30" t="s">
        <v>129</v>
      </c>
      <c r="G75" s="31">
        <v>4083.95</v>
      </c>
      <c r="H75" s="32">
        <v>0</v>
      </c>
      <c r="I75" s="32">
        <f>ROUND(ROUND(H75,2)*ROUND(G75,3),2)</f>
        <v>0</v>
      </c>
      <c r="O75">
        <f>(I75*21)/100</f>
        <v>0</v>
      </c>
      <c r="P75" t="s">
        <v>23</v>
      </c>
    </row>
    <row r="76" spans="1:5" ht="12.75">
      <c r="A76" s="33" t="s">
        <v>50</v>
      </c>
      <c r="E76" s="34" t="s">
        <v>136</v>
      </c>
    </row>
    <row r="77" spans="1:5" ht="12.75">
      <c r="A77" s="35" t="s">
        <v>52</v>
      </c>
      <c r="E77" s="36" t="s">
        <v>137</v>
      </c>
    </row>
    <row r="78" spans="1:5" ht="51">
      <c r="A78" t="s">
        <v>54</v>
      </c>
      <c r="E78" s="34" t="s">
        <v>138</v>
      </c>
    </row>
    <row r="79" spans="1:16" ht="12.75">
      <c r="A79" s="24" t="s">
        <v>45</v>
      </c>
      <c r="B79" s="28" t="s">
        <v>139</v>
      </c>
      <c r="C79" s="28" t="s">
        <v>140</v>
      </c>
      <c r="D79" s="24" t="s">
        <v>47</v>
      </c>
      <c r="E79" s="29" t="s">
        <v>141</v>
      </c>
      <c r="F79" s="30" t="s">
        <v>95</v>
      </c>
      <c r="G79" s="31">
        <v>204.198</v>
      </c>
      <c r="H79" s="32">
        <v>0</v>
      </c>
      <c r="I79" s="32">
        <f>ROUND(ROUND(H79,2)*ROUND(G79,3),2)</f>
        <v>0</v>
      </c>
      <c r="O79">
        <f>(I79*21)/100</f>
        <v>0</v>
      </c>
      <c r="P79" t="s">
        <v>23</v>
      </c>
    </row>
    <row r="80" spans="1:5" ht="12.75">
      <c r="A80" s="33" t="s">
        <v>50</v>
      </c>
      <c r="E80" s="34" t="s">
        <v>142</v>
      </c>
    </row>
    <row r="81" spans="1:5" ht="12.75">
      <c r="A81" s="35" t="s">
        <v>52</v>
      </c>
      <c r="E81" s="36" t="s">
        <v>143</v>
      </c>
    </row>
    <row r="82" spans="1:5" ht="140.25">
      <c r="A82" t="s">
        <v>54</v>
      </c>
      <c r="E82" s="34" t="s">
        <v>144</v>
      </c>
    </row>
    <row r="83" spans="1:16" ht="12.75">
      <c r="A83" s="24" t="s">
        <v>45</v>
      </c>
      <c r="B83" s="28" t="s">
        <v>145</v>
      </c>
      <c r="C83" s="28" t="s">
        <v>146</v>
      </c>
      <c r="D83" s="24" t="s">
        <v>47</v>
      </c>
      <c r="E83" s="29" t="s">
        <v>147</v>
      </c>
      <c r="F83" s="30" t="s">
        <v>95</v>
      </c>
      <c r="G83" s="31">
        <v>3.85</v>
      </c>
      <c r="H83" s="32">
        <v>0</v>
      </c>
      <c r="I83" s="32">
        <f>ROUND(ROUND(H83,2)*ROUND(G83,3),2)</f>
        <v>0</v>
      </c>
      <c r="O83">
        <f>(I83*21)/100</f>
        <v>0</v>
      </c>
      <c r="P83" t="s">
        <v>23</v>
      </c>
    </row>
    <row r="84" spans="1:5" ht="12.75">
      <c r="A84" s="33" t="s">
        <v>50</v>
      </c>
      <c r="E84" s="34" t="s">
        <v>148</v>
      </c>
    </row>
    <row r="85" spans="1:5" ht="12.75">
      <c r="A85" s="35" t="s">
        <v>52</v>
      </c>
      <c r="E85" s="36" t="s">
        <v>149</v>
      </c>
    </row>
    <row r="86" spans="1:5" ht="140.25">
      <c r="A86" t="s">
        <v>54</v>
      </c>
      <c r="E86" s="34" t="s">
        <v>144</v>
      </c>
    </row>
    <row r="87" spans="1:16" ht="12.75">
      <c r="A87" s="24" t="s">
        <v>45</v>
      </c>
      <c r="B87" s="28" t="s">
        <v>150</v>
      </c>
      <c r="C87" s="28" t="s">
        <v>151</v>
      </c>
      <c r="D87" s="24" t="s">
        <v>47</v>
      </c>
      <c r="E87" s="29" t="s">
        <v>152</v>
      </c>
      <c r="F87" s="30" t="s">
        <v>129</v>
      </c>
      <c r="G87" s="31">
        <v>55</v>
      </c>
      <c r="H87" s="32">
        <v>0</v>
      </c>
      <c r="I87" s="32">
        <f>ROUND(ROUND(H87,2)*ROUND(G87,3),2)</f>
        <v>0</v>
      </c>
      <c r="O87">
        <f>(I87*21)/100</f>
        <v>0</v>
      </c>
      <c r="P87" t="s">
        <v>23</v>
      </c>
    </row>
    <row r="88" spans="1:5" ht="25.5">
      <c r="A88" s="33" t="s">
        <v>50</v>
      </c>
      <c r="E88" s="34" t="s">
        <v>153</v>
      </c>
    </row>
    <row r="89" spans="1:5" ht="12.75">
      <c r="A89" s="35" t="s">
        <v>52</v>
      </c>
      <c r="E89" s="36" t="s">
        <v>131</v>
      </c>
    </row>
    <row r="90" spans="1:5" ht="51">
      <c r="A90" t="s">
        <v>54</v>
      </c>
      <c r="E90" s="34" t="s">
        <v>138</v>
      </c>
    </row>
    <row r="91" spans="1:16" ht="12.75">
      <c r="A91" s="24" t="s">
        <v>45</v>
      </c>
      <c r="B91" s="28" t="s">
        <v>154</v>
      </c>
      <c r="C91" s="28" t="s">
        <v>155</v>
      </c>
      <c r="D91" s="24" t="s">
        <v>47</v>
      </c>
      <c r="E91" s="29" t="s">
        <v>156</v>
      </c>
      <c r="F91" s="30" t="s">
        <v>95</v>
      </c>
      <c r="G91" s="31">
        <v>16.5</v>
      </c>
      <c r="H91" s="32">
        <v>0</v>
      </c>
      <c r="I91" s="32">
        <f>ROUND(ROUND(H91,2)*ROUND(G91,3),2)</f>
        <v>0</v>
      </c>
      <c r="O91">
        <f>(I91*21)/100</f>
        <v>0</v>
      </c>
      <c r="P91" t="s">
        <v>23</v>
      </c>
    </row>
    <row r="92" spans="1:5" ht="12.75">
      <c r="A92" s="33" t="s">
        <v>50</v>
      </c>
      <c r="E92" s="34" t="s">
        <v>157</v>
      </c>
    </row>
    <row r="93" spans="1:5" ht="12.75">
      <c r="A93" s="35" t="s">
        <v>52</v>
      </c>
      <c r="E93" s="36" t="s">
        <v>158</v>
      </c>
    </row>
    <row r="94" spans="1:5" ht="51">
      <c r="A94" t="s">
        <v>54</v>
      </c>
      <c r="E94" s="34" t="s">
        <v>159</v>
      </c>
    </row>
    <row r="95" spans="1:18" ht="12.75" customHeight="1">
      <c r="A95" s="12" t="s">
        <v>43</v>
      </c>
      <c r="B95" s="12"/>
      <c r="C95" s="37" t="s">
        <v>160</v>
      </c>
      <c r="D95" s="12"/>
      <c r="E95" s="26" t="s">
        <v>161</v>
      </c>
      <c r="F95" s="12"/>
      <c r="G95" s="12"/>
      <c r="H95" s="12"/>
      <c r="I95" s="38">
        <f>0+Q95</f>
        <v>0</v>
      </c>
      <c r="O95">
        <f>0+R95</f>
        <v>0</v>
      </c>
      <c r="Q95">
        <f>0+I96</f>
        <v>0</v>
      </c>
      <c r="R95">
        <f>0+O96</f>
        <v>0</v>
      </c>
    </row>
    <row r="96" spans="1:16" ht="12.75">
      <c r="A96" s="24" t="s">
        <v>45</v>
      </c>
      <c r="B96" s="28" t="s">
        <v>162</v>
      </c>
      <c r="C96" s="28" t="s">
        <v>163</v>
      </c>
      <c r="D96" s="24" t="s">
        <v>47</v>
      </c>
      <c r="E96" s="29" t="s">
        <v>164</v>
      </c>
      <c r="F96" s="30" t="s">
        <v>165</v>
      </c>
      <c r="G96" s="31">
        <v>12</v>
      </c>
      <c r="H96" s="32">
        <v>0</v>
      </c>
      <c r="I96" s="32">
        <f>ROUND(ROUND(H96,2)*ROUND(G96,3),2)</f>
        <v>0</v>
      </c>
      <c r="O96">
        <f>(I96*21)/100</f>
        <v>0</v>
      </c>
      <c r="P96" t="s">
        <v>23</v>
      </c>
    </row>
    <row r="97" spans="1:5" ht="12.75">
      <c r="A97" s="33" t="s">
        <v>50</v>
      </c>
      <c r="E97" s="34" t="s">
        <v>47</v>
      </c>
    </row>
    <row r="98" spans="1:5" ht="12.75">
      <c r="A98" s="35" t="s">
        <v>52</v>
      </c>
      <c r="E98" s="36" t="s">
        <v>166</v>
      </c>
    </row>
    <row r="99" spans="1:5" ht="38.25">
      <c r="A99" t="s">
        <v>54</v>
      </c>
      <c r="E99" s="34" t="s">
        <v>167</v>
      </c>
    </row>
    <row r="100" spans="1:18" ht="12.75" customHeight="1">
      <c r="A100" s="12" t="s">
        <v>43</v>
      </c>
      <c r="B100" s="12"/>
      <c r="C100" s="37" t="s">
        <v>40</v>
      </c>
      <c r="D100" s="12"/>
      <c r="E100" s="26" t="s">
        <v>168</v>
      </c>
      <c r="F100" s="12"/>
      <c r="G100" s="12"/>
      <c r="H100" s="12"/>
      <c r="I100" s="38">
        <f>0+Q100</f>
        <v>0</v>
      </c>
      <c r="O100">
        <f>0+R100</f>
        <v>0</v>
      </c>
      <c r="Q100">
        <f>0+I101+I105+I109</f>
        <v>0</v>
      </c>
      <c r="R100">
        <f>0+O101+O105+O109</f>
        <v>0</v>
      </c>
    </row>
    <row r="101" spans="1:16" ht="12.75">
      <c r="A101" s="24" t="s">
        <v>45</v>
      </c>
      <c r="B101" s="28" t="s">
        <v>169</v>
      </c>
      <c r="C101" s="28" t="s">
        <v>170</v>
      </c>
      <c r="D101" s="24" t="s">
        <v>47</v>
      </c>
      <c r="E101" s="29" t="s">
        <v>171</v>
      </c>
      <c r="F101" s="30" t="s">
        <v>172</v>
      </c>
      <c r="G101" s="31">
        <v>34</v>
      </c>
      <c r="H101" s="32">
        <v>0</v>
      </c>
      <c r="I101" s="32">
        <f>ROUND(ROUND(H101,2)*ROUND(G101,3),2)</f>
        <v>0</v>
      </c>
      <c r="O101">
        <f>(I101*21)/100</f>
        <v>0</v>
      </c>
      <c r="P101" t="s">
        <v>23</v>
      </c>
    </row>
    <row r="102" spans="1:5" ht="38.25">
      <c r="A102" s="33" t="s">
        <v>50</v>
      </c>
      <c r="E102" s="34" t="s">
        <v>173</v>
      </c>
    </row>
    <row r="103" spans="1:5" ht="12.75">
      <c r="A103" s="35" t="s">
        <v>52</v>
      </c>
      <c r="E103" s="36" t="s">
        <v>174</v>
      </c>
    </row>
    <row r="104" spans="1:5" ht="51">
      <c r="A104" t="s">
        <v>54</v>
      </c>
      <c r="E104" s="34" t="s">
        <v>175</v>
      </c>
    </row>
    <row r="105" spans="1:16" ht="12.75">
      <c r="A105" s="24" t="s">
        <v>45</v>
      </c>
      <c r="B105" s="28" t="s">
        <v>176</v>
      </c>
      <c r="C105" s="28" t="s">
        <v>177</v>
      </c>
      <c r="D105" s="24" t="s">
        <v>47</v>
      </c>
      <c r="E105" s="29" t="s">
        <v>178</v>
      </c>
      <c r="F105" s="30" t="s">
        <v>172</v>
      </c>
      <c r="G105" s="31">
        <v>45.5</v>
      </c>
      <c r="H105" s="32">
        <v>0</v>
      </c>
      <c r="I105" s="32">
        <f>ROUND(ROUND(H105,2)*ROUND(G105,3),2)</f>
        <v>0</v>
      </c>
      <c r="O105">
        <f>(I105*21)/100</f>
        <v>0</v>
      </c>
      <c r="P105" t="s">
        <v>23</v>
      </c>
    </row>
    <row r="106" spans="1:5" ht="12.75">
      <c r="A106" s="33" t="s">
        <v>50</v>
      </c>
      <c r="E106" s="34" t="s">
        <v>179</v>
      </c>
    </row>
    <row r="107" spans="1:5" ht="51">
      <c r="A107" s="35" t="s">
        <v>52</v>
      </c>
      <c r="E107" s="36" t="s">
        <v>180</v>
      </c>
    </row>
    <row r="108" spans="1:5" ht="25.5">
      <c r="A108" t="s">
        <v>54</v>
      </c>
      <c r="E108" s="34" t="s">
        <v>181</v>
      </c>
    </row>
    <row r="109" spans="1:16" ht="12.75">
      <c r="A109" s="24" t="s">
        <v>45</v>
      </c>
      <c r="B109" s="28" t="s">
        <v>182</v>
      </c>
      <c r="C109" s="28" t="s">
        <v>183</v>
      </c>
      <c r="D109" s="24" t="s">
        <v>47</v>
      </c>
      <c r="E109" s="29" t="s">
        <v>184</v>
      </c>
      <c r="F109" s="30" t="s">
        <v>172</v>
      </c>
      <c r="G109" s="31">
        <v>45.5</v>
      </c>
      <c r="H109" s="32">
        <v>0</v>
      </c>
      <c r="I109" s="32">
        <f>ROUND(ROUND(H109,2)*ROUND(G109,3),2)</f>
        <v>0</v>
      </c>
      <c r="O109">
        <f>(I109*21)/100</f>
        <v>0</v>
      </c>
      <c r="P109" t="s">
        <v>23</v>
      </c>
    </row>
    <row r="110" spans="1:5" ht="12.75">
      <c r="A110" s="33" t="s">
        <v>50</v>
      </c>
      <c r="E110" s="34" t="s">
        <v>185</v>
      </c>
    </row>
    <row r="111" spans="1:5" ht="51">
      <c r="A111" s="35" t="s">
        <v>52</v>
      </c>
      <c r="E111" s="36" t="s">
        <v>180</v>
      </c>
    </row>
    <row r="112" spans="1:5" ht="38.25">
      <c r="A112" t="s">
        <v>54</v>
      </c>
      <c r="E112" s="34" t="s">
        <v>186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Růžičková Kristýna</cp:lastModifiedBy>
  <dcterms:modified xsi:type="dcterms:W3CDTF">2024-01-03T09:40:31Z</dcterms:modified>
  <cp:category/>
  <cp:version/>
  <cp:contentType/>
  <cp:contentStatus/>
</cp:coreProperties>
</file>