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t - Stav+zti" sheetId="2" r:id="rId2"/>
    <sheet name="mr - MaR" sheetId="3" r:id="rId3"/>
    <sheet name="ut - ut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'st - Stav+zti'!$C$131:$K$574</definedName>
    <definedName name="_xlnm.Print_Area" localSheetId="1">'st - Stav+zti'!$C$4:$J$76,'st - Stav+zti'!$C$82:$J$113,'st - Stav+zti'!$C$119:$J$574</definedName>
    <definedName name="_xlnm.Print_Titles" localSheetId="1">'st - Stav+zti'!$131:$131</definedName>
    <definedName name="_xlnm._FilterDatabase" localSheetId="2" hidden="1">'mr - MaR'!$C$118:$K$197</definedName>
    <definedName name="_xlnm.Print_Area" localSheetId="2">'mr - MaR'!$C$4:$J$76,'mr - MaR'!$C$82:$J$100,'mr - MaR'!$C$106:$J$197</definedName>
    <definedName name="_xlnm.Print_Titles" localSheetId="2">'mr - MaR'!$118:$118</definedName>
    <definedName name="_xlnm._FilterDatabase" localSheetId="3" hidden="1">'ut - ut'!$C$123:$K$307</definedName>
    <definedName name="_xlnm.Print_Area" localSheetId="3">'ut - ut'!$C$4:$J$76,'ut - ut'!$C$82:$J$105,'ut - ut'!$C$111:$J$307</definedName>
    <definedName name="_xlnm.Print_Titles" localSheetId="3">'ut - ut'!$123:$123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BI127"/>
  <c r="BH127"/>
  <c r="BG127"/>
  <c r="BF127"/>
  <c r="T127"/>
  <c r="T126"/>
  <c r="R127"/>
  <c r="R126"/>
  <c r="P127"/>
  <c r="P126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118"/>
  <c r="E7"/>
  <c r="E114"/>
  <c i="3" r="J37"/>
  <c r="J36"/>
  <c i="1" r="AY96"/>
  <c i="3" r="J35"/>
  <c i="1" r="AX96"/>
  <c i="3"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85"/>
  <c i="2" r="J563"/>
  <c r="J482"/>
  <c r="J243"/>
  <c r="J134"/>
  <c r="J37"/>
  <c r="J36"/>
  <c i="1" r="AY95"/>
  <c i="2" r="J35"/>
  <c i="1" r="AX95"/>
  <c i="2"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J111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J107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T363"/>
  <c r="R364"/>
  <c r="R363"/>
  <c r="P364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J102"/>
  <c r="BI240"/>
  <c r="BH240"/>
  <c r="BG240"/>
  <c r="BF240"/>
  <c r="T240"/>
  <c r="T239"/>
  <c r="R240"/>
  <c r="R239"/>
  <c r="P240"/>
  <c r="P239"/>
  <c r="BI236"/>
  <c r="BH236"/>
  <c r="BG236"/>
  <c r="BF236"/>
  <c r="T236"/>
  <c r="T235"/>
  <c r="R236"/>
  <c r="R235"/>
  <c r="P236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98"/>
  <c r="F126"/>
  <c r="E124"/>
  <c r="F89"/>
  <c r="E87"/>
  <c r="J24"/>
  <c r="E24"/>
  <c r="J129"/>
  <c r="J23"/>
  <c r="J21"/>
  <c r="E21"/>
  <c r="J128"/>
  <c r="J20"/>
  <c r="J18"/>
  <c r="E18"/>
  <c r="F92"/>
  <c r="J17"/>
  <c r="J15"/>
  <c r="E15"/>
  <c r="F128"/>
  <c r="J14"/>
  <c r="J12"/>
  <c r="J126"/>
  <c r="E7"/>
  <c r="E122"/>
  <c i="1" r="L90"/>
  <c r="AM90"/>
  <c r="AM89"/>
  <c r="L89"/>
  <c r="AM87"/>
  <c r="L87"/>
  <c r="L85"/>
  <c r="L84"/>
  <c i="2" r="J573"/>
  <c r="BK571"/>
  <c r="BK569"/>
  <c r="BK567"/>
  <c r="J565"/>
  <c r="J558"/>
  <c r="J554"/>
  <c r="BK548"/>
  <c r="J542"/>
  <c r="J538"/>
  <c r="BK531"/>
  <c r="BK527"/>
  <c r="J522"/>
  <c r="BK517"/>
  <c r="J512"/>
  <c r="BK506"/>
  <c r="BK500"/>
  <c r="BK494"/>
  <c r="J489"/>
  <c r="J484"/>
  <c r="J473"/>
  <c r="BK468"/>
  <c r="BK462"/>
  <c r="BK457"/>
  <c r="BK452"/>
  <c r="J447"/>
  <c r="BK441"/>
  <c r="BK435"/>
  <c r="BK429"/>
  <c r="J424"/>
  <c r="BK420"/>
  <c r="J416"/>
  <c r="J411"/>
  <c r="BK406"/>
  <c r="BK401"/>
  <c r="BK396"/>
  <c r="BK391"/>
  <c r="J385"/>
  <c r="BK378"/>
  <c r="BK373"/>
  <c r="J367"/>
  <c r="J360"/>
  <c r="J356"/>
  <c r="BK352"/>
  <c r="BK348"/>
  <c r="J342"/>
  <c r="J336"/>
  <c r="J329"/>
  <c r="BK326"/>
  <c r="J320"/>
  <c r="BK311"/>
  <c r="J305"/>
  <c r="BK299"/>
  <c r="J294"/>
  <c r="J288"/>
  <c r="BK282"/>
  <c r="J279"/>
  <c r="J274"/>
  <c r="J269"/>
  <c r="BK264"/>
  <c r="BK258"/>
  <c r="BK252"/>
  <c r="J248"/>
  <c r="BK240"/>
  <c r="BK233"/>
  <c r="BK229"/>
  <c r="J224"/>
  <c r="J220"/>
  <c r="BK214"/>
  <c r="J209"/>
  <c r="BK203"/>
  <c r="J197"/>
  <c r="BK191"/>
  <c r="J185"/>
  <c r="J179"/>
  <c r="J173"/>
  <c r="BK168"/>
  <c r="J162"/>
  <c r="J156"/>
  <c r="J150"/>
  <c r="BK144"/>
  <c r="BK139"/>
  <c r="BK565"/>
  <c r="BK558"/>
  <c r="BK554"/>
  <c r="J548"/>
  <c r="BK542"/>
  <c r="BK538"/>
  <c r="BK533"/>
  <c r="J527"/>
  <c r="BK522"/>
  <c r="J517"/>
  <c r="BK512"/>
  <c r="J506"/>
  <c r="J503"/>
  <c r="BK497"/>
  <c r="BK491"/>
  <c r="J486"/>
  <c r="BK479"/>
  <c r="J476"/>
  <c r="J470"/>
  <c r="BK465"/>
  <c r="J457"/>
  <c r="J452"/>
  <c r="BK447"/>
  <c r="J441"/>
  <c r="J435"/>
  <c r="J429"/>
  <c r="J422"/>
  <c r="J418"/>
  <c r="BK416"/>
  <c r="BK409"/>
  <c r="J404"/>
  <c r="J398"/>
  <c r="J393"/>
  <c r="BK388"/>
  <c r="J383"/>
  <c r="J380"/>
  <c r="J378"/>
  <c r="J373"/>
  <c r="BK367"/>
  <c r="BK360"/>
  <c r="BK356"/>
  <c r="J352"/>
  <c r="J348"/>
  <c r="BK342"/>
  <c r="BK334"/>
  <c r="BK329"/>
  <c r="J326"/>
  <c r="BK320"/>
  <c r="J314"/>
  <c r="BK308"/>
  <c r="BK302"/>
  <c r="J297"/>
  <c r="BK291"/>
  <c r="BK285"/>
  <c r="BK276"/>
  <c r="BK271"/>
  <c r="BK266"/>
  <c r="J261"/>
  <c r="BK255"/>
  <c r="J250"/>
  <c r="J245"/>
  <c r="BK236"/>
  <c r="BK231"/>
  <c r="BK226"/>
  <c r="BK222"/>
  <c r="J217"/>
  <c r="J211"/>
  <c r="J206"/>
  <c r="J203"/>
  <c r="BK197"/>
  <c r="J191"/>
  <c r="BK185"/>
  <c r="BK179"/>
  <c r="BK173"/>
  <c r="J168"/>
  <c r="BK162"/>
  <c r="BK156"/>
  <c r="BK150"/>
  <c r="J144"/>
  <c r="J139"/>
  <c i="1" r="AS94"/>
  <c i="3" r="J177"/>
  <c r="J171"/>
  <c r="BK165"/>
  <c r="J159"/>
  <c r="J152"/>
  <c r="BK146"/>
  <c r="J133"/>
  <c r="BK127"/>
  <c r="BK124"/>
  <c r="J195"/>
  <c r="BK192"/>
  <c r="BK183"/>
  <c r="J174"/>
  <c r="BK168"/>
  <c r="J165"/>
  <c r="BK155"/>
  <c r="BK149"/>
  <c r="J143"/>
  <c r="J136"/>
  <c r="J130"/>
  <c r="J127"/>
  <c r="BK121"/>
  <c i="4" r="BK306"/>
  <c r="J306"/>
  <c r="BK302"/>
  <c r="J296"/>
  <c r="J292"/>
  <c r="BK290"/>
  <c r="BK286"/>
  <c r="J282"/>
  <c r="BK278"/>
  <c r="BK273"/>
  <c r="J271"/>
  <c r="BK267"/>
  <c r="J265"/>
  <c r="J259"/>
  <c r="BK253"/>
  <c r="J248"/>
  <c r="BK243"/>
  <c r="BK238"/>
  <c r="J234"/>
  <c r="BK230"/>
  <c r="J225"/>
  <c r="J221"/>
  <c r="BK216"/>
  <c r="BK212"/>
  <c r="J210"/>
  <c r="BK206"/>
  <c r="BK201"/>
  <c r="J195"/>
  <c r="J189"/>
  <c r="J185"/>
  <c r="J180"/>
  <c r="BK175"/>
  <c r="J170"/>
  <c r="J166"/>
  <c r="BK162"/>
  <c r="J156"/>
  <c r="BK152"/>
  <c r="J147"/>
  <c r="BK142"/>
  <c r="J135"/>
  <c r="J127"/>
  <c r="J302"/>
  <c r="J298"/>
  <c r="J294"/>
  <c r="J290"/>
  <c r="J286"/>
  <c r="BK282"/>
  <c r="BK276"/>
  <c r="BK271"/>
  <c r="J269"/>
  <c r="BK265"/>
  <c r="BK261"/>
  <c r="J257"/>
  <c r="J253"/>
  <c r="J245"/>
  <c r="BK240"/>
  <c r="BK236"/>
  <c r="BK232"/>
  <c r="BK228"/>
  <c r="J223"/>
  <c r="J214"/>
  <c r="BK210"/>
  <c r="J206"/>
  <c r="J201"/>
  <c r="BK195"/>
  <c r="BK189"/>
  <c r="BK185"/>
  <c r="BK180"/>
  <c r="J175"/>
  <c r="BK170"/>
  <c r="BK166"/>
  <c r="J162"/>
  <c r="BK158"/>
  <c r="J152"/>
  <c r="J149"/>
  <c r="J145"/>
  <c r="BK138"/>
  <c r="BK131"/>
  <c i="2" r="BK573"/>
  <c r="J571"/>
  <c r="J569"/>
  <c r="J567"/>
  <c r="J560"/>
  <c r="J556"/>
  <c r="BK551"/>
  <c r="BK545"/>
  <c r="BK540"/>
  <c r="BK536"/>
  <c r="J533"/>
  <c r="BK524"/>
  <c r="BK520"/>
  <c r="J514"/>
  <c r="BK509"/>
  <c r="BK503"/>
  <c r="J497"/>
  <c r="J491"/>
  <c r="BK486"/>
  <c r="J479"/>
  <c r="BK470"/>
  <c r="J465"/>
  <c r="BK459"/>
  <c r="J455"/>
  <c r="BK450"/>
  <c r="BK444"/>
  <c r="J438"/>
  <c r="BK432"/>
  <c r="BK426"/>
  <c r="BK422"/>
  <c r="BK418"/>
  <c r="J414"/>
  <c r="J409"/>
  <c r="BK404"/>
  <c r="BK398"/>
  <c r="BK393"/>
  <c r="J388"/>
  <c r="BK383"/>
  <c r="BK375"/>
  <c r="BK370"/>
  <c r="BK364"/>
  <c r="J358"/>
  <c r="J354"/>
  <c r="J350"/>
  <c r="BK345"/>
  <c r="J339"/>
  <c r="J334"/>
  <c r="J331"/>
  <c r="BK323"/>
  <c r="J317"/>
  <c r="BK314"/>
  <c r="J308"/>
  <c r="J302"/>
  <c r="BK297"/>
  <c r="J291"/>
  <c r="J285"/>
  <c r="BK279"/>
  <c r="J276"/>
  <c r="J271"/>
  <c r="J266"/>
  <c r="BK261"/>
  <c r="J255"/>
  <c r="BK250"/>
  <c r="BK245"/>
  <c r="J236"/>
  <c r="J231"/>
  <c r="J226"/>
  <c r="J222"/>
  <c r="BK217"/>
  <c r="BK211"/>
  <c r="BK206"/>
  <c r="J200"/>
  <c r="BK194"/>
  <c r="BK188"/>
  <c r="BK182"/>
  <c r="J176"/>
  <c r="J170"/>
  <c r="J165"/>
  <c r="BK159"/>
  <c r="J153"/>
  <c r="J147"/>
  <c r="BK142"/>
  <c r="J136"/>
  <c r="BK560"/>
  <c r="BK556"/>
  <c r="J551"/>
  <c r="J545"/>
  <c r="J540"/>
  <c r="J536"/>
  <c r="J531"/>
  <c r="J524"/>
  <c r="J520"/>
  <c r="BK514"/>
  <c r="J509"/>
  <c r="J500"/>
  <c r="J494"/>
  <c r="BK489"/>
  <c r="BK484"/>
  <c r="BK476"/>
  <c r="BK473"/>
  <c r="J468"/>
  <c r="J462"/>
  <c r="J459"/>
  <c r="BK455"/>
  <c r="J450"/>
  <c r="J444"/>
  <c r="BK438"/>
  <c r="J432"/>
  <c r="J426"/>
  <c r="BK424"/>
  <c r="J420"/>
  <c r="BK414"/>
  <c r="BK411"/>
  <c r="J406"/>
  <c r="J401"/>
  <c r="J396"/>
  <c r="J391"/>
  <c r="BK385"/>
  <c r="BK380"/>
  <c r="J375"/>
  <c r="J370"/>
  <c r="J364"/>
  <c r="BK358"/>
  <c r="BK354"/>
  <c r="BK350"/>
  <c r="J345"/>
  <c r="BK339"/>
  <c r="BK336"/>
  <c r="BK331"/>
  <c r="J323"/>
  <c r="BK317"/>
  <c r="J311"/>
  <c r="BK305"/>
  <c r="J299"/>
  <c r="BK294"/>
  <c r="BK288"/>
  <c r="J282"/>
  <c r="BK274"/>
  <c r="BK269"/>
  <c r="J264"/>
  <c r="J258"/>
  <c r="J252"/>
  <c r="BK248"/>
  <c r="J240"/>
  <c r="J233"/>
  <c r="J229"/>
  <c r="BK224"/>
  <c r="BK220"/>
  <c r="J214"/>
  <c r="BK209"/>
  <c r="BK200"/>
  <c r="J194"/>
  <c r="J188"/>
  <c r="J182"/>
  <c r="BK176"/>
  <c r="BK170"/>
  <c r="BK165"/>
  <c r="J159"/>
  <c r="BK153"/>
  <c r="BK147"/>
  <c r="J142"/>
  <c r="BK136"/>
  <c i="3" r="BK195"/>
  <c r="J192"/>
  <c r="BK189"/>
  <c r="BK186"/>
  <c r="J183"/>
  <c r="J180"/>
  <c r="BK174"/>
  <c r="J168"/>
  <c r="BK162"/>
  <c r="J155"/>
  <c r="J149"/>
  <c r="BK143"/>
  <c r="BK136"/>
  <c r="BK130"/>
  <c r="J121"/>
  <c r="J189"/>
  <c r="J186"/>
  <c r="BK180"/>
  <c r="BK177"/>
  <c r="BK171"/>
  <c r="J162"/>
  <c r="BK159"/>
  <c r="BK152"/>
  <c r="J146"/>
  <c r="BK140"/>
  <c r="J140"/>
  <c r="BK133"/>
  <c r="J124"/>
  <c i="4" r="J304"/>
  <c r="BK300"/>
  <c r="BK298"/>
  <c r="BK294"/>
  <c r="J288"/>
  <c r="J284"/>
  <c r="J280"/>
  <c r="J276"/>
  <c r="BK269"/>
  <c r="BK263"/>
  <c r="J261"/>
  <c r="BK257"/>
  <c r="J255"/>
  <c r="J250"/>
  <c r="BK245"/>
  <c r="J240"/>
  <c r="J236"/>
  <c r="J232"/>
  <c r="J228"/>
  <c r="BK223"/>
  <c r="BK221"/>
  <c r="J219"/>
  <c r="BK214"/>
  <c r="BK208"/>
  <c r="BK203"/>
  <c r="J198"/>
  <c r="J192"/>
  <c r="J187"/>
  <c r="BK183"/>
  <c r="J177"/>
  <c r="J173"/>
  <c r="J168"/>
  <c r="BK164"/>
  <c r="BK160"/>
  <c r="J158"/>
  <c r="BK154"/>
  <c r="BK149"/>
  <c r="BK145"/>
  <c r="J138"/>
  <c r="J131"/>
  <c r="BK304"/>
  <c r="J300"/>
  <c r="BK296"/>
  <c r="BK292"/>
  <c r="BK288"/>
  <c r="BK284"/>
  <c r="BK280"/>
  <c r="J278"/>
  <c r="J273"/>
  <c r="J267"/>
  <c r="J263"/>
  <c r="BK259"/>
  <c r="BK255"/>
  <c r="BK250"/>
  <c r="BK248"/>
  <c r="J243"/>
  <c r="J238"/>
  <c r="BK234"/>
  <c r="J230"/>
  <c r="BK225"/>
  <c r="BK219"/>
  <c r="J216"/>
  <c r="J212"/>
  <c r="J208"/>
  <c r="J203"/>
  <c r="BK198"/>
  <c r="BK192"/>
  <c r="BK187"/>
  <c r="J183"/>
  <c r="BK177"/>
  <c r="BK173"/>
  <c r="BK168"/>
  <c r="J164"/>
  <c r="J160"/>
  <c r="BK156"/>
  <c r="J154"/>
  <c r="BK147"/>
  <c r="J142"/>
  <c r="BK135"/>
  <c r="BK127"/>
  <c i="2" l="1" r="P135"/>
  <c r="R135"/>
  <c r="P244"/>
  <c r="R244"/>
  <c r="P366"/>
  <c r="T366"/>
  <c r="BK483"/>
  <c r="J483"/>
  <c r="J108"/>
  <c r="R483"/>
  <c r="BK530"/>
  <c r="J530"/>
  <c r="J109"/>
  <c r="R530"/>
  <c r="BK564"/>
  <c r="J564"/>
  <c r="J112"/>
  <c r="T564"/>
  <c r="T562"/>
  <c i="3" r="BK120"/>
  <c r="J120"/>
  <c r="J97"/>
  <c r="R120"/>
  <c r="BK139"/>
  <c r="J139"/>
  <c r="J98"/>
  <c r="R139"/>
  <c r="BK158"/>
  <c r="J158"/>
  <c r="J99"/>
  <c r="T158"/>
  <c i="4" r="BK141"/>
  <c r="J141"/>
  <c r="J101"/>
  <c r="R141"/>
  <c r="BK172"/>
  <c r="J172"/>
  <c r="J102"/>
  <c r="R172"/>
  <c r="BK247"/>
  <c r="J247"/>
  <c r="J103"/>
  <c r="R247"/>
  <c r="BK275"/>
  <c r="J275"/>
  <c r="J104"/>
  <c r="R275"/>
  <c i="2" r="BK135"/>
  <c r="J135"/>
  <c r="J99"/>
  <c r="T135"/>
  <c r="BK244"/>
  <c r="J244"/>
  <c r="J103"/>
  <c r="T244"/>
  <c r="BK366"/>
  <c r="J366"/>
  <c r="J105"/>
  <c r="R366"/>
  <c r="P483"/>
  <c r="T483"/>
  <c r="P530"/>
  <c r="T530"/>
  <c r="P564"/>
  <c r="P562"/>
  <c r="R564"/>
  <c r="R562"/>
  <c i="3" r="P120"/>
  <c r="T120"/>
  <c r="P139"/>
  <c r="T139"/>
  <c r="P158"/>
  <c r="R158"/>
  <c i="4" r="BK134"/>
  <c r="J134"/>
  <c r="J100"/>
  <c r="P134"/>
  <c r="P125"/>
  <c r="P124"/>
  <c i="1" r="AU97"/>
  <c i="4" r="R134"/>
  <c r="R125"/>
  <c r="R124"/>
  <c r="T134"/>
  <c r="T125"/>
  <c r="T124"/>
  <c r="P141"/>
  <c r="T141"/>
  <c r="P172"/>
  <c r="T172"/>
  <c r="P247"/>
  <c r="T247"/>
  <c r="P275"/>
  <c r="T275"/>
  <c i="2" r="BK235"/>
  <c r="J235"/>
  <c r="J100"/>
  <c r="BK363"/>
  <c r="J363"/>
  <c r="J104"/>
  <c i="4" r="BK126"/>
  <c r="J126"/>
  <c r="J98"/>
  <c i="2" r="BK239"/>
  <c r="J239"/>
  <c r="J101"/>
  <c i="4" r="BK130"/>
  <c r="J130"/>
  <c r="J99"/>
  <c r="J89"/>
  <c r="J91"/>
  <c r="J92"/>
  <c r="F120"/>
  <c r="F121"/>
  <c r="BE127"/>
  <c r="BE135"/>
  <c r="BE138"/>
  <c r="BE142"/>
  <c r="BE145"/>
  <c r="BE152"/>
  <c r="BE154"/>
  <c r="BE156"/>
  <c r="BE162"/>
  <c r="BE166"/>
  <c r="BE168"/>
  <c r="BE170"/>
  <c r="BE177"/>
  <c r="BE183"/>
  <c r="BE185"/>
  <c r="BE189"/>
  <c r="BE192"/>
  <c r="BE201"/>
  <c r="BE208"/>
  <c r="BE212"/>
  <c r="BE221"/>
  <c r="BE225"/>
  <c r="BE230"/>
  <c r="BE234"/>
  <c r="BE236"/>
  <c r="BE238"/>
  <c r="BE250"/>
  <c r="BE253"/>
  <c r="BE257"/>
  <c r="BE259"/>
  <c r="BE265"/>
  <c r="BE267"/>
  <c r="BE271"/>
  <c r="BE273"/>
  <c r="BE280"/>
  <c r="BE282"/>
  <c r="BE286"/>
  <c r="BE294"/>
  <c r="BE302"/>
  <c r="BE304"/>
  <c i="3" r="BK119"/>
  <c r="J119"/>
  <c r="J96"/>
  <c i="4" r="E85"/>
  <c r="BE131"/>
  <c r="BE147"/>
  <c r="BE149"/>
  <c r="BE158"/>
  <c r="BE160"/>
  <c r="BE164"/>
  <c r="BE173"/>
  <c r="BE175"/>
  <c r="BE180"/>
  <c r="BE187"/>
  <c r="BE195"/>
  <c r="BE198"/>
  <c r="BE203"/>
  <c r="BE206"/>
  <c r="BE210"/>
  <c r="BE214"/>
  <c r="BE216"/>
  <c r="BE219"/>
  <c r="BE223"/>
  <c r="BE228"/>
  <c r="BE232"/>
  <c r="BE240"/>
  <c r="BE243"/>
  <c r="BE245"/>
  <c r="BE248"/>
  <c r="BE255"/>
  <c r="BE261"/>
  <c r="BE263"/>
  <c r="BE269"/>
  <c r="BE276"/>
  <c r="BE278"/>
  <c r="BE284"/>
  <c r="BE288"/>
  <c r="BE290"/>
  <c r="BE292"/>
  <c r="BE296"/>
  <c r="BE298"/>
  <c r="BE300"/>
  <c r="BE306"/>
  <c i="2" r="BK481"/>
  <c i="3" r="F91"/>
  <c r="F92"/>
  <c r="E109"/>
  <c r="BE124"/>
  <c r="BE130"/>
  <c r="BE133"/>
  <c r="BE146"/>
  <c r="BE155"/>
  <c r="BE165"/>
  <c r="BE168"/>
  <c r="BE177"/>
  <c r="BE180"/>
  <c r="BE189"/>
  <c r="BE195"/>
  <c r="J89"/>
  <c r="J91"/>
  <c r="J92"/>
  <c r="BE121"/>
  <c r="BE127"/>
  <c r="BE136"/>
  <c r="BE140"/>
  <c r="BE143"/>
  <c r="BE149"/>
  <c r="BE152"/>
  <c r="BE159"/>
  <c r="BE162"/>
  <c r="BE171"/>
  <c r="BE174"/>
  <c r="BE183"/>
  <c r="BE186"/>
  <c r="BE192"/>
  <c i="2" r="J89"/>
  <c r="J91"/>
  <c r="J92"/>
  <c r="F129"/>
  <c r="BE144"/>
  <c r="BE147"/>
  <c r="BE150"/>
  <c r="BE153"/>
  <c r="BE156"/>
  <c r="BE159"/>
  <c r="BE165"/>
  <c r="BE168"/>
  <c r="BE173"/>
  <c r="BE182"/>
  <c r="BE185"/>
  <c r="BE191"/>
  <c r="BE194"/>
  <c r="BE206"/>
  <c r="BE214"/>
  <c r="BE217"/>
  <c r="BE220"/>
  <c r="BE222"/>
  <c r="BE224"/>
  <c r="BE229"/>
  <c r="BE231"/>
  <c r="BE240"/>
  <c r="BE252"/>
  <c r="BE258"/>
  <c r="BE266"/>
  <c r="BE269"/>
  <c r="BE271"/>
  <c r="BE274"/>
  <c r="BE282"/>
  <c r="BE285"/>
  <c r="BE288"/>
  <c r="BE294"/>
  <c r="BE299"/>
  <c r="BE305"/>
  <c r="BE314"/>
  <c r="BE317"/>
  <c r="BE326"/>
  <c r="BE329"/>
  <c r="BE331"/>
  <c r="BE336"/>
  <c r="BE339"/>
  <c r="BE342"/>
  <c r="BE348"/>
  <c r="BE350"/>
  <c r="BE354"/>
  <c r="BE356"/>
  <c r="BE360"/>
  <c r="BE375"/>
  <c r="BE378"/>
  <c r="BE383"/>
  <c r="BE385"/>
  <c r="BE391"/>
  <c r="BE396"/>
  <c r="BE409"/>
  <c r="BE411"/>
  <c r="BE414"/>
  <c r="BE416"/>
  <c r="BE422"/>
  <c r="BE429"/>
  <c r="BE432"/>
  <c r="BE435"/>
  <c r="BE441"/>
  <c r="BE447"/>
  <c r="BE452"/>
  <c r="BE462"/>
  <c r="BE470"/>
  <c r="BE476"/>
  <c r="BE484"/>
  <c r="BE489"/>
  <c r="BE494"/>
  <c r="BE500"/>
  <c r="BE506"/>
  <c r="BE509"/>
  <c r="BE512"/>
  <c r="BE517"/>
  <c r="BE524"/>
  <c r="BE531"/>
  <c r="BE536"/>
  <c r="BE538"/>
  <c r="BE542"/>
  <c r="BE554"/>
  <c r="BE560"/>
  <c r="E85"/>
  <c r="F91"/>
  <c r="BE136"/>
  <c r="BE139"/>
  <c r="BE142"/>
  <c r="BE162"/>
  <c r="BE170"/>
  <c r="BE176"/>
  <c r="BE179"/>
  <c r="BE188"/>
  <c r="BE197"/>
  <c r="BE200"/>
  <c r="BE203"/>
  <c r="BE209"/>
  <c r="BE211"/>
  <c r="BE226"/>
  <c r="BE233"/>
  <c r="BE236"/>
  <c r="BE245"/>
  <c r="BE248"/>
  <c r="BE250"/>
  <c r="BE255"/>
  <c r="BE261"/>
  <c r="BE264"/>
  <c r="BE276"/>
  <c r="BE279"/>
  <c r="BE291"/>
  <c r="BE297"/>
  <c r="BE302"/>
  <c r="BE308"/>
  <c r="BE311"/>
  <c r="BE320"/>
  <c r="BE323"/>
  <c r="BE334"/>
  <c r="BE345"/>
  <c r="BE352"/>
  <c r="BE358"/>
  <c r="BE364"/>
  <c r="BE367"/>
  <c r="BE370"/>
  <c r="BE373"/>
  <c r="BE380"/>
  <c r="BE388"/>
  <c r="BE393"/>
  <c r="BE398"/>
  <c r="BE401"/>
  <c r="BE404"/>
  <c r="BE406"/>
  <c r="BE418"/>
  <c r="BE420"/>
  <c r="BE424"/>
  <c r="BE426"/>
  <c r="BE438"/>
  <c r="BE444"/>
  <c r="BE450"/>
  <c r="BE455"/>
  <c r="BE457"/>
  <c r="BE459"/>
  <c r="BE465"/>
  <c r="BE468"/>
  <c r="BE473"/>
  <c r="BE479"/>
  <c r="BE486"/>
  <c r="BE491"/>
  <c r="BE497"/>
  <c r="BE503"/>
  <c r="BE514"/>
  <c r="BE520"/>
  <c r="BE522"/>
  <c r="BE527"/>
  <c r="BE533"/>
  <c r="BE540"/>
  <c r="BE545"/>
  <c r="BE548"/>
  <c r="BE551"/>
  <c r="BE556"/>
  <c r="BE558"/>
  <c r="BE565"/>
  <c r="BE567"/>
  <c r="BE569"/>
  <c r="BE571"/>
  <c r="BE573"/>
  <c r="F34"/>
  <c i="1" r="BA95"/>
  <c i="2" r="F36"/>
  <c i="1" r="BC95"/>
  <c i="2" r="F35"/>
  <c i="1" r="BB95"/>
  <c i="4" r="F34"/>
  <c i="1" r="BA97"/>
  <c i="4" r="F37"/>
  <c i="1" r="BD97"/>
  <c i="4" r="F36"/>
  <c i="1" r="BC97"/>
  <c i="2" r="J34"/>
  <c i="1" r="AW95"/>
  <c i="2" r="F37"/>
  <c i="1" r="BD95"/>
  <c i="3" r="J34"/>
  <c i="1" r="AW96"/>
  <c i="3" r="F34"/>
  <c i="1" r="BA96"/>
  <c i="3" r="F35"/>
  <c i="1" r="BB96"/>
  <c i="3" r="F36"/>
  <c i="1" r="BC96"/>
  <c i="3" r="F37"/>
  <c i="1" r="BD96"/>
  <c i="4" r="J34"/>
  <c i="1" r="AW97"/>
  <c i="4" r="F35"/>
  <c i="1" r="BB97"/>
  <c i="3" l="1" r="T119"/>
  <c i="2" r="P481"/>
  <c i="3" r="R119"/>
  <c i="2" r="R481"/>
  <c r="R133"/>
  <c r="R132"/>
  <c i="3" r="P119"/>
  <c i="1" r="AU96"/>
  <c i="2" r="T481"/>
  <c r="T133"/>
  <c r="T132"/>
  <c r="P133"/>
  <c r="P132"/>
  <c i="1" r="AU95"/>
  <c i="2" r="BK562"/>
  <c r="J562"/>
  <c r="J110"/>
  <c r="BK133"/>
  <c r="J133"/>
  <c r="J97"/>
  <c i="4" r="BK125"/>
  <c r="J125"/>
  <c r="J97"/>
  <c i="2" r="J481"/>
  <c r="J106"/>
  <c r="F33"/>
  <c i="1" r="AZ95"/>
  <c i="2" r="J33"/>
  <c i="1" r="AV95"/>
  <c r="AT95"/>
  <c i="3" r="J33"/>
  <c i="1" r="AV96"/>
  <c r="AT96"/>
  <c i="3" r="F33"/>
  <c i="1" r="AZ96"/>
  <c i="3" r="J30"/>
  <c i="1" r="AG96"/>
  <c i="4" r="F33"/>
  <c i="1" r="AZ97"/>
  <c r="BC94"/>
  <c r="AY94"/>
  <c r="BA94"/>
  <c r="W30"/>
  <c i="4" r="J33"/>
  <c i="1" r="AV97"/>
  <c r="AT97"/>
  <c r="BD94"/>
  <c r="W33"/>
  <c r="BB94"/>
  <c r="W31"/>
  <c i="2" l="1" r="BK132"/>
  <c r="J132"/>
  <c r="J96"/>
  <c i="4" r="BK124"/>
  <c r="J124"/>
  <c r="J96"/>
  <c i="1" r="AN96"/>
  <c i="3" r="J39"/>
  <c i="1" r="AU94"/>
  <c r="AZ94"/>
  <c r="W29"/>
  <c r="AX94"/>
  <c r="W32"/>
  <c r="AW94"/>
  <c r="AK30"/>
  <c i="4" l="1" r="J30"/>
  <c i="1" r="AG97"/>
  <c i="2" r="J30"/>
  <c i="1" r="AG95"/>
  <c r="AN95"/>
  <c r="AV94"/>
  <c r="AK29"/>
  <c i="4" l="1" r="J39"/>
  <c i="2" r="J39"/>
  <c i="1" r="AN97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<sst xmlns="http://schemas.openxmlformats.org/spreadsheetml/2006/main">
  <si>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</si>
  <si>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</si>
  <si>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</si>
  <si>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</si>
  <si>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{bdfd93b3-c7ea-44f9-a66f-3c5f6f0cc996}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</si>
  <si>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</si>
  <si>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</si>
  <si>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</si>
  <si>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</si>
  <si>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</si>
  <si>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</si>
  <si>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</si>
  <si>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</si>
  <si>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</si>
  <si>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lib_pred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</si>
  <si>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</si>
  <si>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</si>
  <si>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PŘEDINVESTICE - ENERGOCENTRUM (ZE STAVBY REKONSTRUKCE A STAVEBNÍ ÚPRAVY MĚSTSKÉHO PLAVECKÉHO BAZÉNU V LIBERCI)</t>
  </si>
  <si>
    <t>KSO:</t>
  </si>
  <si>
    <t>CC-CZ:</t>
  </si>
  <si>
    <t>Místo:</t>
  </si>
  <si>
    <t>Liberec</t>
  </si>
  <si>
    <t>Datum:</t>
  </si>
  <si>
    <t>29. 1. 2024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</si>
  <si>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</si>
  <si>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</si>
  <si>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</si>
  <si>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</si>
  <si>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</si>
  <si>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</si>
  <si>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</si>
  <si>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</si>
  <si>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</si>
  <si>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</si>
  <si>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</si>
  <si>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</si>
  <si>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</si>
  <si>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</si>
  <si>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</si>
  <si>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</si>
  <si>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</si>
  <si>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</si>
  <si>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</si>
  <si>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</si>
  <si>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</si>
  <si>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</si>
  <si>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</si>
  <si>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</si>
  <si>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</si>
  <si>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</si>
  <si>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</si>
  <si>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</si>
  <si>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</si>
  <si>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</si>
  <si>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</si>
  <si>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</si>
  <si>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</si>
  <si>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</si>
  <si>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</si>
  <si>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</si>
  <si>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</si>
  <si>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</si>
  <si>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</si>
  <si>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</si>
  <si>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</si>
  <si>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</si>
  <si>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</si>
  <si>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</si>
  <si>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</si>
  <si>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</si>
  <si>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</si>
  <si>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</si>
  <si>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</si>
  <si>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</si>
  <si>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</si>
  <si>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</si>
  <si>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</si>
  <si>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</si>
  <si>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</si>
  <si>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</t>
  </si>
  <si>
    <t>Stav+zti</t>
  </si>
  <si>
    <t>STA</t>
  </si>
  <si>
    <t>1</t>
  </si>
  <si>
    <t>{145bcc54-5c14-464e-9531-b0e22182d199}</t>
  </si>
  <si>
    <t>2</t>
  </si>
  <si>
    <t>mr</t>
  </si>
  <si>
    <t>MaR</t>
  </si>
  <si>
    <t>{38e8b284-286b-44c6-96eb-aa06651eaa02}</t>
  </si>
  <si>
    <t>ut</t>
  </si>
  <si>
    <t>{e23d5c75-7288-444b-94d5-ad1720fbf95e}</t>
  </si>
  <si>
    <t>KRYCÍ LIST SOUPISU PRACÍ</t>
  </si>
  <si>
    <t>Objekt:</t>
  </si>
  <si>
    <t>st - Stav+zti</t>
  </si>
  <si>
    <t>REKAPITULACE ČLENĚNÍ SOUPISU PRACÍ</t>
  </si>
  <si>
    <t>Kód dílu - Popis</t>
  </si>
  <si>
    <t>Cena celkem [CZK]</t>
  </si>
  <si>
    <t>Náklady ze soupisu prací</t>
  </si>
  <si>
    <t>-1</t>
  </si>
  <si>
    <t>ARS - ARCHITEKTONICKO STAVEBNÍ ŘEŠENÍ</t>
  </si>
  <si>
    <t xml:space="preserve">    BOUR - BOURACÍ PRÁCE</t>
  </si>
  <si>
    <t xml:space="preserve">    HSV - Práce a dodávky HSV</t>
  </si>
  <si>
    <t xml:space="preserve">    HZS - Hodinové zúčtovací sazby</t>
  </si>
  <si>
    <t xml:space="preserve">    PSV - Práce a dodávky PSV</t>
  </si>
  <si>
    <t xml:space="preserve">    NS - NOVÝ STAV</t>
  </si>
  <si>
    <t>D.1.4.ZTI - ZDRAVOTNĚ TECHNICKÉ INSTALACE</t>
  </si>
  <si>
    <t xml:space="preserve">    D.1.4.ZTI. - ZDRAVOTNĚ TECHNICKÉ INSTALACE</t>
  </si>
  <si>
    <t>VRN - VEDLEJŠÍ ROZPOČTOVÉ NÁKLADY</t>
  </si>
  <si>
    <t xml:space="preserve">    VRN. - VEDLEJŠÍ ROZPOČTOVÉ NÁKLADY</t>
  </si>
  <si>
    <t xml:space="preserve">    D1 -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</si>
  <si>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</si>
  <si>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</si>
  <si>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</si>
  <si>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</si>
  <si>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</si>
  <si>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</si>
  <si>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</si>
  <si>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</si>
  <si>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</si>
  <si>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</si>
  <si>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</si>
  <si>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</si>
  <si>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</si>
  <si>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ARS</t>
  </si>
  <si>
    <t>ARCHITEKTONICKO STAVEBNÍ ŘEŠENÍ</t>
  </si>
  <si>
    <t>ROZPOCET</t>
  </si>
  <si>
    <t>BOUR</t>
  </si>
  <si>
    <t>BOURACÍ PRÁCE</t>
  </si>
  <si>
    <t>HSV</t>
  </si>
  <si>
    <t>Práce a dodávky HSV</t>
  </si>
  <si>
    <t>K</t>
  </si>
  <si>
    <t>131351104</t>
  </si>
  <si>
    <t>Hloubení nezapažených jam a zářezů strojně s urovnáním dna do předepsaného profilu a spádu v hornině třídy těžitelnosti II skupiny 4 přes 100 do 500 m3</t>
  </si>
  <si>
    <t>m3</t>
  </si>
  <si>
    <t>4</t>
  </si>
  <si>
    <t>PP</t>
  </si>
  <si>
    <t>Online PSC</t>
  </si>
  <si>
    <t>https://podminky.urs.cz/item/CS_URS_2024_01/131351104</t>
  </si>
  <si>
    <t>133412822</t>
  </si>
  <si>
    <t>Hloubení zapažených šachet ručně v horninách třídy těžitelnosti II skupiny 5, půdorysná plocha výkopu přes 4 do 20 m2</t>
  </si>
  <si>
    <t>https://podminky.urs.cz/item/CS_URS_2024_01/133412822</t>
  </si>
  <si>
    <t>3</t>
  </si>
  <si>
    <t>133555101.1</t>
  </si>
  <si>
    <t>Hloubení zapažených šachet strojně, v případě nutnosti ručně v omezeném prostoru v hornině třídy těžitelnosti III skupiny 6 do 20 m3</t>
  </si>
  <si>
    <t>6</t>
  </si>
  <si>
    <t>139001101</t>
  </si>
  <si>
    <t>Příplatek k cenám hloubených vykopávek za ztížení vykopávky v blízkosti podzemního vedení nebo výbušnin pro jakoukoliv třídu horniny</t>
  </si>
  <si>
    <t>8</t>
  </si>
  <si>
    <t>https://podminky.urs.cz/item/CS_URS_2024_01/139001101</t>
  </si>
  <si>
    <t>5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</si>
  <si>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</si>
  <si>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</si>
  <si>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10</t>
  </si>
  <si>
    <t>https://podminky.urs.cz/item/CS_URS_2024_01/139911123</t>
  </si>
  <si>
    <t>151101102</t>
  </si>
  <si>
    <t>Zřízení pažení a rozepření stěn rýh pro podzemní vedení příložné pro jakoukoliv mezerovitost, hloubky přes 2 do 4 m</t>
  </si>
  <si>
    <t>m2</t>
  </si>
  <si>
    <t>https://podminky.urs.cz/item/CS_URS_2024_01/151101102</t>
  </si>
  <si>
    <t>7</t>
  </si>
  <si>
    <t>151101112</t>
  </si>
  <si>
    <t>Odstranění pažení a rozepření stěn rýh pro podzemní vedení s uložením materiálu na vzdálenost do 3 m od kraje výkopu příložné, hloubky přes 2 do 4 m</t>
  </si>
  <si>
    <t>14</t>
  </si>
  <si>
    <t>https://podminky.urs.cz/item/CS_URS_2024_01/151101112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</si>
  <si>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</si>
  <si>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</si>
  <si>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16</t>
  </si>
  <si>
    <t>https://podminky.urs.cz/item/CS_URS_2024_01/162211321</t>
  </si>
  <si>
    <t>9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</si>
  <si>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</si>
  <si>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</si>
  <si>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18</t>
  </si>
  <si>
    <t>https://podminky.urs.cz/item/CS_URS_2024_01/162211329</t>
  </si>
  <si>
    <t>162211331</t>
  </si>
  <si>
    <t>Vodorovné přemístění výkopku nebo sypaniny stavebním kolečkem s vyprázdněním kolečka na hromady nebo do dopravního prostředku na vzdálenost do 10 m z horniny třídy těžitelnosti III, skupiny 6 a 7</t>
  </si>
  <si>
    <t>20</t>
  </si>
  <si>
    <t>https://podminky.urs.cz/item/CS_URS_2024_01/162211331</t>
  </si>
  <si>
    <t>11</t>
  </si>
  <si>
    <t>162211339</t>
  </si>
  <si>
    <t>Vodorovné přemístění výkopku nebo sypaniny stavebním kolečkem s vyprázdněním kolečka na hromady nebo do dopravního prostředku na vzdálenost do 10 m Příplatek za každých dalších 10 m k ceně -1331</t>
  </si>
  <si>
    <t>22</t>
  </si>
  <si>
    <t>https://podminky.urs.cz/item/CS_URS_2024_01/162211339</t>
  </si>
  <si>
    <t>16275111R</t>
  </si>
  <si>
    <t>Vodorovné přemístění výkopku nebo sypaniny po suchu na obvyklém dopravním prostředku na skládku zajištěnou zhotovitelem stavby</t>
  </si>
  <si>
    <t>24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</si>
  <si>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</si>
  <si>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</si>
  <si>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</si>
  <si>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</si>
  <si>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26</t>
  </si>
  <si>
    <t>https://podminky.urs.cz/item/CS_URS_2024_01/171201231</t>
  </si>
  <si>
    <t>171251201</t>
  </si>
  <si>
    <t>Uložení sypaniny na skládky nebo meziskládky bez hutnění s upravením uložené sypaniny do předepsaného tvaru</t>
  </si>
  <si>
    <t>28</t>
  </si>
  <si>
    <t>https://podminky.urs.cz/item/CS_URS_2024_01/171251201</t>
  </si>
  <si>
    <t>15</t>
  </si>
  <si>
    <t>181911102</t>
  </si>
  <si>
    <t>Úprava pláně vyrovnáním výškových rozdílů ručně v hornině třídy těžitelnosti I skupiny 1 a 2 se zhutněním</t>
  </si>
  <si>
    <t>30</t>
  </si>
  <si>
    <t>9: Ostatní konstrukce a práce, bourání</t>
  </si>
  <si>
    <t>https://podminky.urs.cz/item/CS_URS_2024_01/181911102</t>
  </si>
  <si>
    <t>766691914</t>
  </si>
  <si>
    <t>Ostatní práce vyvěšení křídel s případným uložením a opětovným zavěšením po provedení stavebních změn dveřních, plochy do 2 m2</t>
  </si>
  <si>
    <t>kus</t>
  </si>
  <si>
    <t>32</t>
  </si>
  <si>
    <t>https://podminky.urs.cz/item/CS_URS_2024_01/766691914</t>
  </si>
  <si>
    <t>17</t>
  </si>
  <si>
    <t>962032254</t>
  </si>
  <si>
    <t>Bourání zdiva nadzákladového z cihel nebo tvárnic z tvárnic cementových, na maltu cementovou, objemu přes 1 m3</t>
  </si>
  <si>
    <t>34</t>
  </si>
  <si>
    <t>https://podminky.urs.cz/item/CS_URS_2024_01/962032254</t>
  </si>
  <si>
    <t>963051113</t>
  </si>
  <si>
    <t>Bourání železobetonových stropů deskových, tl. přes 80 mm</t>
  </si>
  <si>
    <t>36</t>
  </si>
  <si>
    <t>https://podminky.urs.cz/item/CS_URS_2024_01/963051113</t>
  </si>
  <si>
    <t>19</t>
  </si>
  <si>
    <t>965042141</t>
  </si>
  <si>
    <t>Bourání mazanin betonových nebo z litého asfaltu tl. do 100 mm, plochy přes 4 m2</t>
  </si>
  <si>
    <t>38</t>
  </si>
  <si>
    <t>https://podminky.urs.cz/item/CS_URS_2024_01/965042141</t>
  </si>
  <si>
    <t>965043341</t>
  </si>
  <si>
    <t>Bourání mazanin betonových s potěrem nebo teracem tl. do 100 mm, plochy přes 4 m2</t>
  </si>
  <si>
    <t>40</t>
  </si>
  <si>
    <t>https://podminky.urs.cz/item/CS_URS_2024_01/965043341</t>
  </si>
  <si>
    <t>965049113</t>
  </si>
  <si>
    <t>Bourání mazanin Příplatek k cenám za bourání mazanin betonových s rabicovým pletivem, tl. do 100 mm</t>
  </si>
  <si>
    <t>42</t>
  </si>
  <si>
    <t>https://podminky.urs.cz/item/CS_URS_2024_01/965049113</t>
  </si>
  <si>
    <t>965081223</t>
  </si>
  <si>
    <t>Bourání podlah z dlaždic bez podkladního lože nebo mazaniny, s jakoukoliv výplní spár keramických nebo xylolitových tl. přes 10 mm plochy přes 1 m2</t>
  </si>
  <si>
    <t>44</t>
  </si>
  <si>
    <t>https://podminky.urs.cz/item/CS_URS_2024_01/965081223</t>
  </si>
  <si>
    <t>23</t>
  </si>
  <si>
    <t>965082941</t>
  </si>
  <si>
    <t>Odstranění násypu pod podlahami tl. přes 200 mm jakékoliv plochy</t>
  </si>
  <si>
    <t>46</t>
  </si>
  <si>
    <t>https://podminky.urs.cz/item/CS_URS_2024_01/965082941</t>
  </si>
  <si>
    <t>968072455</t>
  </si>
  <si>
    <t>Vybourání kovových rámů oken s křídly, dveřních zárubní, vrat, stěn, ostění nebo obkladů dveřních zárubní, plochy do 2 m2</t>
  </si>
  <si>
    <t>48</t>
  </si>
  <si>
    <t>https://podminky.urs.cz/item/CS_URS_2024_01/968072455</t>
  </si>
  <si>
    <t>25</t>
  </si>
  <si>
    <t>968072456</t>
  </si>
  <si>
    <t>Vybourání kovových rámů oken s křídly, dveřních zárubní, vrat, stěn, ostění nebo obkladů dveřních zárubní, plochy přes 2 m2</t>
  </si>
  <si>
    <t>50</t>
  </si>
  <si>
    <t>https://podminky.urs.cz/item/CS_URS_2024_01/968072456</t>
  </si>
  <si>
    <t>9750.28</t>
  </si>
  <si>
    <t>Doplňkové, provizorní, zajišťovací, statické podpůrné konstrukce zajišťující bezpečnost při bourání (zhotovitel zajistí dle svých technologických postupů, návrhu, možností)</t>
  </si>
  <si>
    <t>kpl</t>
  </si>
  <si>
    <t>52</t>
  </si>
  <si>
    <t>27</t>
  </si>
  <si>
    <t>977151222</t>
  </si>
  <si>
    <t>Jádrové vrty diamantovými korunkami do stavebních materiálů (železobetonu, betonu, cihel, obkladů, dlažeb, kamene) dovrchní (směrem vzhůru), průměru přes 120 do 130 mm</t>
  </si>
  <si>
    <t>m</t>
  </si>
  <si>
    <t>54</t>
  </si>
  <si>
    <t>https://podminky.urs.cz/item/CS_URS_2024_01/977151222</t>
  </si>
  <si>
    <t>977211122</t>
  </si>
  <si>
    <t>Řezání konstrukcí stěnovou pilou z cihel nebo tvárnic hloubka řezu přes 200 do 350 mm</t>
  </si>
  <si>
    <t>56</t>
  </si>
  <si>
    <t>https://podminky.urs.cz/item/CS_URS_2024_01/977211122</t>
  </si>
  <si>
    <t>29</t>
  </si>
  <si>
    <t>978021191</t>
  </si>
  <si>
    <t>Otlučení cementových vnitřních ploch stěn, v rozsahu do 100 %</t>
  </si>
  <si>
    <t>58</t>
  </si>
  <si>
    <t>https://podminky.urs.cz/item/CS_URS_2024_01/978021191</t>
  </si>
  <si>
    <t>98159015R</t>
  </si>
  <si>
    <t>Odstranění stávající zvýšené konstrukce podlahy odvoz a likvidace vybouraných hmot a suti na řízené skládce</t>
  </si>
  <si>
    <t>60</t>
  </si>
  <si>
    <t>31</t>
  </si>
  <si>
    <t>9890.1</t>
  </si>
  <si>
    <t>Ochrana stávajících zachovávaných konstrukcí, zařízení a technologie při bourání, např. kogenerační jednotka, sloupy v blízkosti úprav apod.</t>
  </si>
  <si>
    <t>62</t>
  </si>
  <si>
    <t>X15151</t>
  </si>
  <si>
    <t>Demontáž stávajících zařizovací předmětů</t>
  </si>
  <si>
    <t>64</t>
  </si>
  <si>
    <t>997: Přesun sutě</t>
  </si>
  <si>
    <t>33</t>
  </si>
  <si>
    <t>997013213</t>
  </si>
  <si>
    <t>Vnitrostaveništní doprava suti a vybouraných hmot vodorovně do 50 m svisle ručně pro budovy a haly výšky přes 9 do 12 m</t>
  </si>
  <si>
    <t>66</t>
  </si>
  <si>
    <t>https://podminky.urs.cz/item/CS_URS_2024_01/997013213</t>
  </si>
  <si>
    <t>997013501R</t>
  </si>
  <si>
    <t>Odvoz suti a vybouraných hmot na skládku zajištěnou zhotovitelem stavby se složením</t>
  </si>
  <si>
    <t>68</t>
  </si>
  <si>
    <t>35</t>
  </si>
  <si>
    <t>997013871R</t>
  </si>
  <si>
    <t>Poplatek za uložení veškerého stavebního odpadu na recyklační, popř. standardní skládce (skládkovné) směsného stavebního a demoličního tříděného dle příslušných předpisů</t>
  </si>
  <si>
    <t>70</t>
  </si>
  <si>
    <t>997013999R</t>
  </si>
  <si>
    <t>Příplatek za možnost výskytu nebezpečného odpadu</t>
  </si>
  <si>
    <t>72</t>
  </si>
  <si>
    <t>HZS</t>
  </si>
  <si>
    <t>Hodinové zúčtovací sazby</t>
  </si>
  <si>
    <t>37</t>
  </si>
  <si>
    <t>HZS1291</t>
  </si>
  <si>
    <t>Bourací a demontážní přímoci specialistům tzb v jejich soupisech prací neuvedené, popř. jiné bourací práce samostatně neuvedené (bude prováděno se souhlasem zástupce investora, evidováno ve stavebním deníku, fakturováno dle skutečnosti)</t>
  </si>
  <si>
    <t>hod</t>
  </si>
  <si>
    <t>262144</t>
  </si>
  <si>
    <t>74</t>
  </si>
  <si>
    <t>https://podminky.urs.cz/item/CS_URS_2024_01/HZS1291</t>
  </si>
  <si>
    <t>PSV</t>
  </si>
  <si>
    <t>Práce a dodávky PSV</t>
  </si>
  <si>
    <t>711131811</t>
  </si>
  <si>
    <t>Odstranění izolace proti zemní vlhkosti na ploše vodorovné V</t>
  </si>
  <si>
    <t>76</t>
  </si>
  <si>
    <t>https://podminky.urs.cz/item/CS_URS_2024_01/711131811</t>
  </si>
  <si>
    <t>NS</t>
  </si>
  <si>
    <t>NOVÝ STAV</t>
  </si>
  <si>
    <t>39</t>
  </si>
  <si>
    <t>174151101</t>
  </si>
  <si>
    <t>Zásyp sypaninou z jakékoliv horniny strojně s uložením výkopku ve vrstvách se zhutněním jam, šachet, rýh nebo kolem objektů v těchto vykopávkách</t>
  </si>
  <si>
    <t>78</t>
  </si>
  <si>
    <t>https://podminky.urs.cz/item/CS_URS_2024_01/174151101</t>
  </si>
  <si>
    <t>58344197</t>
  </si>
  <si>
    <t>štěrkodrť frakce 0/63</t>
  </si>
  <si>
    <t>80</t>
  </si>
  <si>
    <t>41</t>
  </si>
  <si>
    <t>58344171</t>
  </si>
  <si>
    <t>štěrkodrť frakce 0/32</t>
  </si>
  <si>
    <t>82</t>
  </si>
  <si>
    <t>2_00: Zakládání</t>
  </si>
  <si>
    <t>273322511</t>
  </si>
  <si>
    <t>Základy z betonu železového (bez výztuže) desky z betonu se zvýšenými nároky na prostředí tř. C 25/30</t>
  </si>
  <si>
    <t>84</t>
  </si>
  <si>
    <t>https://podminky.urs.cz/item/CS_URS_2024_01/273322511</t>
  </si>
  <si>
    <t>43</t>
  </si>
  <si>
    <t>273351121</t>
  </si>
  <si>
    <t>Bednění základů desek zřízení</t>
  </si>
  <si>
    <t>86</t>
  </si>
  <si>
    <t>https://podminky.urs.cz/item/CS_URS_2024_01/273351121</t>
  </si>
  <si>
    <t>273351122</t>
  </si>
  <si>
    <t>Bednění základů desek odstranění</t>
  </si>
  <si>
    <t>88</t>
  </si>
  <si>
    <t>https://podminky.urs.cz/item/CS_URS_2024_01/273351122</t>
  </si>
  <si>
    <t>45</t>
  </si>
  <si>
    <t>273361821</t>
  </si>
  <si>
    <t>Výztuž základů desek z betonářské oceli 10 505 (R) nebo BSt 500</t>
  </si>
  <si>
    <t>90</t>
  </si>
  <si>
    <t>3_00: Svislé a kompletní konstrukce</t>
  </si>
  <si>
    <t>https://podminky.urs.cz/item/CS_URS_2024_01/273361821</t>
  </si>
  <si>
    <t>311271511</t>
  </si>
  <si>
    <t>Zdivo z vibrolisovaných betonových skořepinových tvárnic nosné s plně promaltovanými styčnými spárami, na MC15 rovné, tl. zdiva 200 mm</t>
  </si>
  <si>
    <t>92</t>
  </si>
  <si>
    <t>47</t>
  </si>
  <si>
    <t>317121251</t>
  </si>
  <si>
    <t>Montáž překladů ze železobetonových prefabrikátů dodatečně do připravených rýh, světlosti otvoru přes 1050 do 1800 mm</t>
  </si>
  <si>
    <t>94</t>
  </si>
  <si>
    <t>https://podminky.urs.cz/item/CS_URS_2024_01/317121251</t>
  </si>
  <si>
    <t>59321071</t>
  </si>
  <si>
    <t>překlad železobetonový RZP 1490x140x140mm</t>
  </si>
  <si>
    <t>96</t>
  </si>
  <si>
    <t>49</t>
  </si>
  <si>
    <t>317121351</t>
  </si>
  <si>
    <t>Montáž překladů ze železobetonových prefabrikátů dodatečně do připravených rýh, světlosti otvoru přes 1800 do 2400 mm</t>
  </si>
  <si>
    <t>98</t>
  </si>
  <si>
    <t>https://podminky.urs.cz/item/CS_URS_2024_01/317121351</t>
  </si>
  <si>
    <t>59321213</t>
  </si>
  <si>
    <t>překlad železobetonový RZP 2090x140x140mm</t>
  </si>
  <si>
    <t>100</t>
  </si>
  <si>
    <t>51</t>
  </si>
  <si>
    <t>342291112</t>
  </si>
  <si>
    <t>Ukotvení příček a zdí polyuretanovou pěnou, tl. příčky přes 100 mm</t>
  </si>
  <si>
    <t>102</t>
  </si>
  <si>
    <t>https://podminky.urs.cz/item/CS_URS_2024_01/342291112</t>
  </si>
  <si>
    <t>342291131</t>
  </si>
  <si>
    <t>Ukotvení příček plochými kotvami, do konstrukce betonové</t>
  </si>
  <si>
    <t>104</t>
  </si>
  <si>
    <t>https://podminky.urs.cz/item/CS_URS_2024_01/342291131</t>
  </si>
  <si>
    <t>53</t>
  </si>
  <si>
    <t>380321552</t>
  </si>
  <si>
    <t>Kompletní konstrukce čistíren odpadních vod, nádrží, vodojemů, kanálů z betonu železového bez výztuže a bednění bez zvýšených nároků na prostředí tř. C 20/25, tl. přes 150 do 300 mm</t>
  </si>
  <si>
    <t>106</t>
  </si>
  <si>
    <t>https://podminky.urs.cz/item/CS_URS_2024_01/380321552</t>
  </si>
  <si>
    <t>380356231</t>
  </si>
  <si>
    <t>Bednění kompletních konstrukcí čistíren odpadních vod, nádrží, vodojemů, kanálů konstrukcí neomítaných z betonu prostého nebo železového ploch rovinných zřízení</t>
  </si>
  <si>
    <t>108</t>
  </si>
  <si>
    <t>https://podminky.urs.cz/item/CS_URS_2024_01/380356231</t>
  </si>
  <si>
    <t>55</t>
  </si>
  <si>
    <t>380356232</t>
  </si>
  <si>
    <t>Bednění kompletních konstrukcí čistíren odpadních vod, nádrží, vodojemů, kanálů konstrukcí neomítaných z betonu prostého nebo železového ploch rovinných odstranění</t>
  </si>
  <si>
    <t>110</t>
  </si>
  <si>
    <t>https://podminky.urs.cz/item/CS_URS_2024_01/380356232</t>
  </si>
  <si>
    <t>380361006</t>
  </si>
  <si>
    <t>Výztuž kompletních konstrukcí čistíren odpadních vod, nádrží, vodojemů, kanálů z oceli 10 505 (R) nebo BSt 500</t>
  </si>
  <si>
    <t>112</t>
  </si>
  <si>
    <t>4_00: Vodorovné konstrukce</t>
  </si>
  <si>
    <t>https://podminky.urs.cz/item/CS_URS_2024_01/380361006</t>
  </si>
  <si>
    <t>57</t>
  </si>
  <si>
    <t>411321414</t>
  </si>
  <si>
    <t>Stropy z betonu železového (bez výztuže) stropů deskových, plochých střech, desek balkonových, desek hřibových stropů včetně hlavic hřibových sloupů tř. C 25/30</t>
  </si>
  <si>
    <t>114</t>
  </si>
  <si>
    <t>https://podminky.urs.cz/item/CS_URS_2024_01/411321414</t>
  </si>
  <si>
    <t>411354259.1</t>
  </si>
  <si>
    <t>Bednění stropů ztracené ocelové žebrované ze širokých tenkostěnných ohýbaných profilů (hraněných trapézových vln), bez podpěrné konstrukce, s povrchem pozinkovaným, typ plechu TR50/260, tl. plechu 1,00 mm</t>
  </si>
  <si>
    <t>116</t>
  </si>
  <si>
    <t>59</t>
  </si>
  <si>
    <t>457311118</t>
  </si>
  <si>
    <t>Vyrovnávací nebo spádový beton včetně úpravy povrchu C 30/37</t>
  </si>
  <si>
    <t>118</t>
  </si>
  <si>
    <t>https://podminky.urs.cz/item/CS_URS_2024_01/457311118</t>
  </si>
  <si>
    <t>457311191</t>
  </si>
  <si>
    <t>Vyrovnávací nebo spádový beton včetně úpravy povrchu Příplatek k ceně za rovinnost</t>
  </si>
  <si>
    <t>120</t>
  </si>
  <si>
    <t>https://podminky.urs.cz/item/CS_URS_2024_01/457311191</t>
  </si>
  <si>
    <t>61</t>
  </si>
  <si>
    <t>631319012</t>
  </si>
  <si>
    <t>Příplatek k cenám mazanin za úpravu povrchu mazaniny přehlazením, mazanina tl. přes 80 do 120 mm</t>
  </si>
  <si>
    <t>122</t>
  </si>
  <si>
    <t>https://podminky.urs.cz/item/CS_URS_2024_01/631319012</t>
  </si>
  <si>
    <t>631319173</t>
  </si>
  <si>
    <t>Příplatek k cenám mazanin za stržení povrchu spodní vrstvy mazaniny latí před vložením výztuže nebo pletiva pro tl. obou vrstev mazaniny přes 80 do 120 mm</t>
  </si>
  <si>
    <t>124</t>
  </si>
  <si>
    <t>https://podminky.urs.cz/item/CS_URS_2024_01/631319173</t>
  </si>
  <si>
    <t>63</t>
  </si>
  <si>
    <t>631362021</t>
  </si>
  <si>
    <t>Výztuž mazanin ze svařovaných sítí z drátů typu KARI</t>
  </si>
  <si>
    <t>126</t>
  </si>
  <si>
    <t>6_00: Úpravy povrchů, podlahy a osazování výplní</t>
  </si>
  <si>
    <t>https://podminky.urs.cz/item/CS_URS_2024_01/631362021</t>
  </si>
  <si>
    <t>631311113</t>
  </si>
  <si>
    <t>Mazanina z betonu prostého bez zvýšených nároků na prostředí tl. přes 50 do 80 mm tř. C 12/15</t>
  </si>
  <si>
    <t>128</t>
  </si>
  <si>
    <t>https://podminky.urs.cz/item/CS_URS_2024_01/631311113</t>
  </si>
  <si>
    <t>65</t>
  </si>
  <si>
    <t>631311125</t>
  </si>
  <si>
    <t>Mazanina z betonu prostého bez zvýšených nároků na prostředí tl. přes 80 do 120 mm tř. C 20/25</t>
  </si>
  <si>
    <t>130</t>
  </si>
  <si>
    <t>https://podminky.urs.cz/item/CS_URS_2024_01/631311125</t>
  </si>
  <si>
    <t>631319011</t>
  </si>
  <si>
    <t>Příplatek k cenám mazanin za úpravu povrchu mazaniny přehlazením, mazanina tl. přes 50 do 80 mm</t>
  </si>
  <si>
    <t>132</t>
  </si>
  <si>
    <t>https://podminky.urs.cz/item/CS_URS_2024_01/631319011</t>
  </si>
  <si>
    <t>67</t>
  </si>
  <si>
    <t>134</t>
  </si>
  <si>
    <t>136</t>
  </si>
  <si>
    <t>69</t>
  </si>
  <si>
    <t>631362021.1</t>
  </si>
  <si>
    <t>138</t>
  </si>
  <si>
    <t>632481213</t>
  </si>
  <si>
    <t>Separační vrstva k oddělení podlahových vrstev z polyetylénové fólie</t>
  </si>
  <si>
    <t>140</t>
  </si>
  <si>
    <t>https://podminky.urs.cz/item/CS_URS_2024_01/632481213</t>
  </si>
  <si>
    <t>71</t>
  </si>
  <si>
    <t>634112117.1</t>
  </si>
  <si>
    <t>Obvodová dilatace základové žb desky podlahovým páskem z pěnového PE tl. 20 mm, výšky 200 mm</t>
  </si>
  <si>
    <t>142</t>
  </si>
  <si>
    <t>634662113</t>
  </si>
  <si>
    <t>Výplň dilatačních spar mazanin akrylátovým tmelem, šířka spáry přes 15 do 20 mm</t>
  </si>
  <si>
    <t>144</t>
  </si>
  <si>
    <t>https://podminky.urs.cz/item/CS_URS_2024_01/634662113</t>
  </si>
  <si>
    <t>73</t>
  </si>
  <si>
    <t>635111115</t>
  </si>
  <si>
    <t>Násyp ze štěrkopísku, písku nebo kameniva pod podlahy s udusáním a urovnáním povrchu ze štěrkopísku</t>
  </si>
  <si>
    <t>146</t>
  </si>
  <si>
    <t>https://podminky.urs.cz/item/CS_URS_2024_01/635111115</t>
  </si>
  <si>
    <t>949101112</t>
  </si>
  <si>
    <t>Lešení pomocné pracovní pro objekty pozemních staveb pro zatížení do 150 kg/m2, o výšce lešeňové podlahy přes 1,9 do 3,5 m</t>
  </si>
  <si>
    <t>148</t>
  </si>
  <si>
    <t>https://podminky.urs.cz/item/CS_URS_2024_01/949101112</t>
  </si>
  <si>
    <t>75</t>
  </si>
  <si>
    <t>952901111</t>
  </si>
  <si>
    <t>Vyčištění budov nebo objektů před předáním do užívání budov bytové nebo občanské výstavby, světlé výšky podlaží do 4 m</t>
  </si>
  <si>
    <t>150</t>
  </si>
  <si>
    <t>https://podminky.urs.cz/item/CS_URS_2024_01/952901111</t>
  </si>
  <si>
    <t>95394611.1</t>
  </si>
  <si>
    <t>Montáž ocelových konstrukcí</t>
  </si>
  <si>
    <t>152</t>
  </si>
  <si>
    <t>77</t>
  </si>
  <si>
    <t>13010744</t>
  </si>
  <si>
    <t>ocel profilová IPE 120 ocel S235JR</t>
  </si>
  <si>
    <t>154</t>
  </si>
  <si>
    <t>13010750</t>
  </si>
  <si>
    <t>ocel profilová IPE 180 ocel S235JR</t>
  </si>
  <si>
    <t>156</t>
  </si>
  <si>
    <t>79</t>
  </si>
  <si>
    <t>1361121M</t>
  </si>
  <si>
    <t>styčníkové plechy, spojovací prvky, pomocné a doplňkové prvky ocelové konstrukce</t>
  </si>
  <si>
    <t>158</t>
  </si>
  <si>
    <t>95399192R</t>
  </si>
  <si>
    <t>Stavební přípomoce k montáži tonáže daných ocelových konstrukcí (např.vrtání, chemické kotvy, řezání kapes, zabetonování zhlaví nosníků aj.)</t>
  </si>
  <si>
    <t>kg</t>
  </si>
  <si>
    <t>160</t>
  </si>
  <si>
    <t>81</t>
  </si>
  <si>
    <t>9590010.1</t>
  </si>
  <si>
    <t>Gumová rohož tl.4mm vel.cca 2,5x2,5m pro zakrytí ocel.stropu čerpací šachty</t>
  </si>
  <si>
    <t>162</t>
  </si>
  <si>
    <t>998: 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</si>
  <si>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</si>
  <si>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</si>
  <si>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164</t>
  </si>
  <si>
    <t>https://podminky.urs.cz/item/CS_URS_2024_01/998018002</t>
  </si>
  <si>
    <t>83</t>
  </si>
  <si>
    <t>HZS1302.1</t>
  </si>
  <si>
    <t>Stavební a zednické přímoci specialistům tzb v jejich soupisech prací neuvedené, popř. jiné přípomoci (bude prováděno se souhlasem zástupce investora, evidováno ve stavebním deníku, fakturováno dle skutečnosti)</t>
  </si>
  <si>
    <t>166</t>
  </si>
  <si>
    <t>711111001</t>
  </si>
  <si>
    <t>Provedení izolace proti zemní vlhkosti natěradly a tmely za studena na ploše vodorovné V nátěrem penetračním</t>
  </si>
  <si>
    <t>168</t>
  </si>
  <si>
    <t>https://podminky.urs.cz/item/CS_URS_2024_01/711111001</t>
  </si>
  <si>
    <t>85</t>
  </si>
  <si>
    <t>711111002</t>
  </si>
  <si>
    <t>Provedení izolace proti zemní vlhkosti natěradly a tmely za studena na ploše vodorovné V nátěrem lakem asfaltovým</t>
  </si>
  <si>
    <t>170</t>
  </si>
  <si>
    <t>https://podminky.urs.cz/item/CS_URS_2024_01/711111002</t>
  </si>
  <si>
    <t>11163150</t>
  </si>
  <si>
    <t>lak penetrační asfaltový</t>
  </si>
  <si>
    <t>172</t>
  </si>
  <si>
    <t>87</t>
  </si>
  <si>
    <t>711112001</t>
  </si>
  <si>
    <t>Provedení izolace proti zemní vlhkosti natěradly a tmely za studena na ploše svislé S nátěrem penetračním</t>
  </si>
  <si>
    <t>174</t>
  </si>
  <si>
    <t>https://podminky.urs.cz/item/CS_URS_2024_01/711112001</t>
  </si>
  <si>
    <t>176</t>
  </si>
  <si>
    <t>89</t>
  </si>
  <si>
    <t>711131111</t>
  </si>
  <si>
    <t>Provedení izolace proti zemní vlhkosti pásy na sucho samolepícího asfaltového pásu na ploše vodovné V</t>
  </si>
  <si>
    <t>178</t>
  </si>
  <si>
    <t>https://podminky.urs.cz/item/CS_URS_2024_01/711131111</t>
  </si>
  <si>
    <t>62853005</t>
  </si>
  <si>
    <t>pás asfaltový natavitelný modifikovaný SBS tl 4,0mm s vložkou ze skleněné tkaniny a hrubozrnným břidličným posypem na horním povrchu</t>
  </si>
  <si>
    <t>180</t>
  </si>
  <si>
    <t>91</t>
  </si>
  <si>
    <t>711141559</t>
  </si>
  <si>
    <t>Provedení izolace proti zemní vlhkosti pásy přitavením NAIP na ploše vodorovné V</t>
  </si>
  <si>
    <t>182</t>
  </si>
  <si>
    <t>https://podminky.urs.cz/item/CS_URS_2024_01/711141559</t>
  </si>
  <si>
    <t>711142559</t>
  </si>
  <si>
    <t>Provedení izolace proti zemní vlhkosti pásy přitavením NAIP na ploše svislé S</t>
  </si>
  <si>
    <t>184</t>
  </si>
  <si>
    <t>https://podminky.urs.cz/item/CS_URS_2024_01/711142559</t>
  </si>
  <si>
    <t>93</t>
  </si>
  <si>
    <t>62853004</t>
  </si>
  <si>
    <t>pás asfaltový natavitelný modifikovaný SBS tl 4,0mm s vložkou ze skleněné tkaniny a spalitelnou PE fólií nebo jemnozrnným minerálním posypem na horním povrchu</t>
  </si>
  <si>
    <t>186</t>
  </si>
  <si>
    <t>711159111</t>
  </si>
  <si>
    <t>Provedení izolace proti zemní vlhkosti bentonitovou rohoží doplňků bentonitovými těsnícími pásy pro dilatační a styčné spáry</t>
  </si>
  <si>
    <t>188</t>
  </si>
  <si>
    <t>https://podminky.urs.cz/item/CS_URS_2024_01/711159111</t>
  </si>
  <si>
    <t>95</t>
  </si>
  <si>
    <t>56284675</t>
  </si>
  <si>
    <t>pásek bobtnavý bentonitový do pracovních spár betonových konstrukcí 20x25mm</t>
  </si>
  <si>
    <t>190</t>
  </si>
  <si>
    <t>711491172</t>
  </si>
  <si>
    <t>Provedení doplňků izolace proti vodě textilií na ploše vodorovné V vrstva ochranná</t>
  </si>
  <si>
    <t>192</t>
  </si>
  <si>
    <t>https://podminky.urs.cz/item/CS_URS_2024_01/711491172</t>
  </si>
  <si>
    <t>97</t>
  </si>
  <si>
    <t>711491272</t>
  </si>
  <si>
    <t>Provedení doplňků izolace proti vodě textilií na ploše svislé S vrstva ochranná</t>
  </si>
  <si>
    <t>194</t>
  </si>
  <si>
    <t>https://podminky.urs.cz/item/CS_URS_2024_01/711491272</t>
  </si>
  <si>
    <t>69311175</t>
  </si>
  <si>
    <t>geotextilie PP s ÚV stabilizací 500g/m2</t>
  </si>
  <si>
    <t>196</t>
  </si>
  <si>
    <t>99</t>
  </si>
  <si>
    <t>711831112</t>
  </si>
  <si>
    <t>Provedení izolace proti plynům radonu, metanu pásy na sucho spojenými pásy na ploše vodorovné V kladenými spodem</t>
  </si>
  <si>
    <t>198</t>
  </si>
  <si>
    <t>https://podminky.urs.cz/item/CS_URS_2024_01/711831112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</si>
  <si>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</si>
  <si>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</si>
  <si>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200</t>
  </si>
  <si>
    <t>101</t>
  </si>
  <si>
    <t>998711102</t>
  </si>
  <si>
    <t>Přesun hmot pro izolace proti vodě, vlhkosti a plynům stanovený z hmotnosti přesunovaného materiálu vodorovná dopravní vzdálenost do 50 m v objektech výšky přes 6 do 12 m</t>
  </si>
  <si>
    <t>202</t>
  </si>
  <si>
    <t>https://podminky.urs.cz/item/CS_URS_2024_01/998711102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</si>
  <si>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</si>
  <si>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</si>
  <si>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204</t>
  </si>
  <si>
    <t>766.1: Výplně otvorů (vč.přesunu hmot, doplňků, povrchové úpravy, kompletní provedení)</t>
  </si>
  <si>
    <t>103</t>
  </si>
  <si>
    <t>D314.</t>
  </si>
  <si>
    <t>Dveře 1-kř plné, dle PBŘ EW30DP1 L 1000/2100 - další specif. a kování viz tab.dveří, stávající dveře - provést repasi, montáž, vč. zárubně</t>
  </si>
  <si>
    <t>206</t>
  </si>
  <si>
    <t>D319.</t>
  </si>
  <si>
    <t>Dveře 2-kř plné, dle PBŘ EW30DP1 P 1600/2100 - další specif. a kování viz tab.dveří, stávající dveře - provést repasi, montáž, vč. zárubně</t>
  </si>
  <si>
    <t>208</t>
  </si>
  <si>
    <t>767_00: Konstrukce zámečnické (vč.přesunu hmot, kotvení, doplňků, povrchové úpravy, kompletní provedení)</t>
  </si>
  <si>
    <t>105</t>
  </si>
  <si>
    <t>767R-Z42</t>
  </si>
  <si>
    <t>Pororošt pozinkovaný 50/5, vel.500x500mm</t>
  </si>
  <si>
    <t>210</t>
  </si>
  <si>
    <t>7671.01</t>
  </si>
  <si>
    <t>Lemování otvoru čerpací šachty - L80/120/8 žárově zinkovaný, kotvení do podlahy pásovinou 40/4 mm dl. 250 mm po 400 mm, hmotnost celkem 130 kg</t>
  </si>
  <si>
    <t>212</t>
  </si>
  <si>
    <t>107</t>
  </si>
  <si>
    <t>7671.02</t>
  </si>
  <si>
    <t>Zakrytí otvoru čerpací šachty z ocelových čtvercových trubek 100/100/6 žárový pozink, hmotnost celkem 612 kg</t>
  </si>
  <si>
    <t>214</t>
  </si>
  <si>
    <t>777: Podlahy lité</t>
  </si>
  <si>
    <t>777111101</t>
  </si>
  <si>
    <t>Příprava podkladu před provedením litých podlah zametení</t>
  </si>
  <si>
    <t>216</t>
  </si>
  <si>
    <t>https://podminky.urs.cz/item/CS_URS_2024_01/777111101</t>
  </si>
  <si>
    <t>109</t>
  </si>
  <si>
    <t>777111111</t>
  </si>
  <si>
    <t>Příprava podkladu před provedením litých podlah vysátí</t>
  </si>
  <si>
    <t>218</t>
  </si>
  <si>
    <t>https://podminky.urs.cz/item/CS_URS_2024_01/777111111</t>
  </si>
  <si>
    <t>777121115</t>
  </si>
  <si>
    <t>Vyrovnání podkladu epoxidovou stěrkou plněnou pískem, tloušťky přes 3 do 5 mm, plochy přes 1,0 m2</t>
  </si>
  <si>
    <t>220</t>
  </si>
  <si>
    <t>https://podminky.urs.cz/item/CS_URS_2024_01/777121115</t>
  </si>
  <si>
    <t>111</t>
  </si>
  <si>
    <t>777131105</t>
  </si>
  <si>
    <t>Penetrační nátěr podlahy epoxidový na podklad z čerstvého betonu</t>
  </si>
  <si>
    <t>222</t>
  </si>
  <si>
    <t>https://podminky.urs.cz/item/CS_URS_2024_01/777131105</t>
  </si>
  <si>
    <t>777131125</t>
  </si>
  <si>
    <t>Penetrační nátěr prosyp penetračních nátěrů podlahy pískem přes 1,0 do 1,5 kg/m2</t>
  </si>
  <si>
    <t>224</t>
  </si>
  <si>
    <t>https://podminky.urs.cz/item/CS_URS_2024_01/777131125</t>
  </si>
  <si>
    <t>113</t>
  </si>
  <si>
    <t>777611131</t>
  </si>
  <si>
    <t>Krycí nátěr podlahy antistatický epoxidový</t>
  </si>
  <si>
    <t>226</t>
  </si>
  <si>
    <t>https://podminky.urs.cz/item/CS_URS_2024_01/777611131</t>
  </si>
  <si>
    <t>777612103</t>
  </si>
  <si>
    <t>Uzavírací nátěr podlahy epoxidový transparentní</t>
  </si>
  <si>
    <t>228</t>
  </si>
  <si>
    <t>https://podminky.urs.cz/item/CS_URS_2024_01/777612103</t>
  </si>
  <si>
    <t>115</t>
  </si>
  <si>
    <t>777612105</t>
  </si>
  <si>
    <t>Uzavírací nátěr podlahy protiskluzná úprava plnění skleněnými kuličkami (ballotini)</t>
  </si>
  <si>
    <t>230</t>
  </si>
  <si>
    <t>https://podminky.urs.cz/item/CS_URS_2024_01/777612105</t>
  </si>
  <si>
    <t>7776190.1</t>
  </si>
  <si>
    <t>Příplatek na doplňky podlahové skladby (např.dilatace apod.)</t>
  </si>
  <si>
    <t>232</t>
  </si>
  <si>
    <t>117</t>
  </si>
  <si>
    <t>998777102</t>
  </si>
  <si>
    <t>Přesun hmot pro podlahy lité stanovený z hmotnosti přesunovaného materiálu vodorovná dopravní vzdálenost do 50 m v objektech výšky přes 6 do 12 m</t>
  </si>
  <si>
    <t>234</t>
  </si>
  <si>
    <t>https://podminky.urs.cz/item/CS_URS_2024_01/998777102</t>
  </si>
  <si>
    <t>998777181</t>
  </si>
  <si>
    <t>Přesun hmot pro podlahy lité stanovený z hmotnosti přesunovaného materiálu Příplatek k cenám za přesun prováděný bez použití mechanizace pro jakoukoliv výšku objektu</t>
  </si>
  <si>
    <t>236</t>
  </si>
  <si>
    <t>783_00: Dokončovací práce - nátěry</t>
  </si>
  <si>
    <t>119</t>
  </si>
  <si>
    <t>78394710.1</t>
  </si>
  <si>
    <t>Nátěr dna šachet odolný proti ropným produktům vč. přípravy podkladu</t>
  </si>
  <si>
    <t>238</t>
  </si>
  <si>
    <t>784_00: Dokončovací práce - malby a tapety</t>
  </si>
  <si>
    <t>784181105</t>
  </si>
  <si>
    <t>Penetrace podkladu jednonásobná základní akrylátová bezbarvá v místnostech výšky přes 5,00 m</t>
  </si>
  <si>
    <t>240</t>
  </si>
  <si>
    <t>https://podminky.urs.cz/item/CS_URS_2024_01/784181105</t>
  </si>
  <si>
    <t>121</t>
  </si>
  <si>
    <t>784211103</t>
  </si>
  <si>
    <t>Malby z malířských směsí oděruvzdorných za mokra dvojnásobné, bílé za mokra oděruvzdorné výborně v místnostech výšky přes 3,80 do 5,00 m</t>
  </si>
  <si>
    <t>242</t>
  </si>
  <si>
    <t>https://podminky.urs.cz/item/CS_URS_2024_01/784211103</t>
  </si>
  <si>
    <t>784211165</t>
  </si>
  <si>
    <t>Malby z malířských směsí oděruvzdorných za mokra Příplatek k cenám dvojnásobných maleb za provádění barevné malby tónované na tónovacích automatech, v odstínu sytém</t>
  </si>
  <si>
    <t>244</t>
  </si>
  <si>
    <t>789: Povrchové úpravy ocelových konstrukcí</t>
  </si>
  <si>
    <t>https://podminky.urs.cz/item/CS_URS_2024_01/784211165</t>
  </si>
  <si>
    <t>123</t>
  </si>
  <si>
    <t>789121270.1</t>
  </si>
  <si>
    <t>Úpravy povrchů pod nátěry nových ocelových konstrukcí třídy</t>
  </si>
  <si>
    <t>246</t>
  </si>
  <si>
    <t>789325311</t>
  </si>
  <si>
    <t>Nátěr ocelových konstrukcí třídy I dvousložkový polyuretanový základní, tloušťky do 80 μm</t>
  </si>
  <si>
    <t>248</t>
  </si>
  <si>
    <t>https://podminky.urs.cz/item/CS_URS_2024_01/789325311</t>
  </si>
  <si>
    <t>125</t>
  </si>
  <si>
    <t>789325316</t>
  </si>
  <si>
    <t>Nátěr ocelových konstrukcí třídy I dvousložkový polyuretanový mezivrstva, tloušťky do 80 μm</t>
  </si>
  <si>
    <t>250</t>
  </si>
  <si>
    <t>https://podminky.urs.cz/item/CS_URS_2024_01/789325316</t>
  </si>
  <si>
    <t>789325321</t>
  </si>
  <si>
    <t>Nátěr ocelových konstrukcí třídy I dvousložkový polyuretanový krycí (vrchní), tloušťky do 80 μm</t>
  </si>
  <si>
    <t>252</t>
  </si>
  <si>
    <t>https://podminky.urs.cz/item/CS_URS_2024_01/789325321</t>
  </si>
  <si>
    <t>127</t>
  </si>
  <si>
    <t>78942123.1</t>
  </si>
  <si>
    <t>Provedení metalizace Zn ocelových konstrukcí</t>
  </si>
  <si>
    <t>254</t>
  </si>
  <si>
    <t>D.1.4.ZTI</t>
  </si>
  <si>
    <t>ZDRAVOTNĚ TECHNICKÉ INSTALACE</t>
  </si>
  <si>
    <t>D.1.4.ZTI.</t>
  </si>
  <si>
    <t>174101101</t>
  </si>
  <si>
    <t xml:space="preserve">Zásyp sypaninou z jakékoliv horniny  s uložením výkopku ve vrstvách se zhutněním jam, šachet, rýh nebo kolem objektů v těchto vykopávkách</t>
  </si>
  <si>
    <t>256</t>
  </si>
  <si>
    <t>129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</si>
  <si>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</si>
  <si>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</si>
  <si>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258</t>
  </si>
  <si>
    <t>https://podminky.urs.cz/item/CS_URS_2024_01/175111101</t>
  </si>
  <si>
    <t>58331351</t>
  </si>
  <si>
    <t>kamenivo těžené drobné frakce 0/4</t>
  </si>
  <si>
    <t>260</t>
  </si>
  <si>
    <t>131</t>
  </si>
  <si>
    <t>132412222</t>
  </si>
  <si>
    <t>Hloubení zapažených rýh šířky do 2000 mm v nesoudržných horninách třídy těžitelnosti II skupiny 5 ručně</t>
  </si>
  <si>
    <t>262</t>
  </si>
  <si>
    <t>https://podminky.urs.cz/item/CS_URS_2024_01/132412222</t>
  </si>
  <si>
    <t>151101101</t>
  </si>
  <si>
    <t>Zřízení příložného pažení a rozepření stěn rýh hl do 2 m</t>
  </si>
  <si>
    <t>264</t>
  </si>
  <si>
    <t>https://podminky.urs.cz/item/CS_URS_2024_01/151101101</t>
  </si>
  <si>
    <t>133</t>
  </si>
  <si>
    <t>151101103</t>
  </si>
  <si>
    <t>Zřízení příložného pažení a rozepření stěn rýh hl přes 4 do 8 m</t>
  </si>
  <si>
    <t>266</t>
  </si>
  <si>
    <t>https://podminky.urs.cz/item/CS_URS_2024_01/151101103</t>
  </si>
  <si>
    <t>151101111</t>
  </si>
  <si>
    <t>Odstranění příložného pažení a rozepření stěn rýh hl do 2 m</t>
  </si>
  <si>
    <t>268</t>
  </si>
  <si>
    <t>https://podminky.urs.cz/item/CS_URS_2024_01/151101111</t>
  </si>
  <si>
    <t>135</t>
  </si>
  <si>
    <t>151101113</t>
  </si>
  <si>
    <t>Odstranění příložného pažení a rozepření stěn rýh hl přes 4 do 8 m</t>
  </si>
  <si>
    <t>270</t>
  </si>
  <si>
    <t>https://podminky.urs.cz/item/CS_URS_2024_01/151101113</t>
  </si>
  <si>
    <t>272</t>
  </si>
  <si>
    <t>137</t>
  </si>
  <si>
    <t>274</t>
  </si>
  <si>
    <t>276</t>
  </si>
  <si>
    <t>139</t>
  </si>
  <si>
    <t>278</t>
  </si>
  <si>
    <t>280</t>
  </si>
  <si>
    <t>141</t>
  </si>
  <si>
    <t>113105112.R</t>
  </si>
  <si>
    <t>Rozebrání dlažeb z lomového kamene kladených na sucho vyspárované MC s urovnáním na paletu pro další použití</t>
  </si>
  <si>
    <t>282</t>
  </si>
  <si>
    <t>113106123.R</t>
  </si>
  <si>
    <t>Rozebrání dlažeb ze zámkových dlaždic komunikací pro pěší ručně s urovnáním na paletu pro další použití</t>
  </si>
  <si>
    <t>284</t>
  </si>
  <si>
    <t>143</t>
  </si>
  <si>
    <t>965042141.1</t>
  </si>
  <si>
    <t>Bourání podkladů pod dlažby nebo mazanin betonových nebo z litého asfaltu tl do 100 mm pl přes 4 m2</t>
  </si>
  <si>
    <t>286</t>
  </si>
  <si>
    <t>https://podminky.urs.cz/item/CS_URS_2024_01/965042141.1</t>
  </si>
  <si>
    <t>451572111</t>
  </si>
  <si>
    <t>Lože pod potrubí, stoky a drobné objekty v otevřeném výkopu z kameniva drobného těženého 0 až 4 mm</t>
  </si>
  <si>
    <t>288</t>
  </si>
  <si>
    <t>https://podminky.urs.cz/item/CS_URS_2024_01/451572111</t>
  </si>
  <si>
    <t>145</t>
  </si>
  <si>
    <t>711786066.R</t>
  </si>
  <si>
    <t>Provedení detailů těsnění trubních prostupů, průměru do 400 mm</t>
  </si>
  <si>
    <t>290</t>
  </si>
  <si>
    <t>721: Zdravotechnika - vnitřní kanalizace</t>
  </si>
  <si>
    <t>721173406</t>
  </si>
  <si>
    <t>Potrubí z trub PVC SN4 svodné (ležaté) DN 315</t>
  </si>
  <si>
    <t>292</t>
  </si>
  <si>
    <t>https://podminky.urs.cz/item/CS_URS_2024_01/721173406</t>
  </si>
  <si>
    <t>147</t>
  </si>
  <si>
    <t>62851017.R</t>
  </si>
  <si>
    <t>prostupová tvarovka do spodní stavby s manžetou z asfaltového pásu DN 60</t>
  </si>
  <si>
    <t>294</t>
  </si>
  <si>
    <t>62851019.R</t>
  </si>
  <si>
    <t>prostupová tvarovka do spodní stavby s manžetou z asfaltového pásu DN 315</t>
  </si>
  <si>
    <t>296</t>
  </si>
  <si>
    <t>149</t>
  </si>
  <si>
    <t>28611594</t>
  </si>
  <si>
    <t>zátka kanalizace plastové KG DN 300</t>
  </si>
  <si>
    <t>298</t>
  </si>
  <si>
    <t>998721203</t>
  </si>
  <si>
    <t xml:space="preserve">Přesun hmot pro vnitřní kanalizace  stanovený procentní sazbou (%) z ceny vodorovná dopravní vzdálenost do 50 m v objektech výšky přes 12 do 24 m</t>
  </si>
  <si>
    <t>%</t>
  </si>
  <si>
    <t>300</t>
  </si>
  <si>
    <t>https://podminky.urs.cz/item/CS_URS_2024_01/998721203</t>
  </si>
  <si>
    <t>151</t>
  </si>
  <si>
    <t>894410103</t>
  </si>
  <si>
    <t>Osazení betonových dílců pro kanalizační šachty DN 1000 šachtové dno výšky 1000 mm</t>
  </si>
  <si>
    <t>302</t>
  </si>
  <si>
    <t>https://podminky.urs.cz/item/CS_URS_2024_01/894410103</t>
  </si>
  <si>
    <t>894410213</t>
  </si>
  <si>
    <t>Osazení betonových dílců pro kanalizační šachty DN 1000 skruž rovná výšky 1000 mm</t>
  </si>
  <si>
    <t>304</t>
  </si>
  <si>
    <t>https://podminky.urs.cz/item/CS_URS_2024_01/894410213</t>
  </si>
  <si>
    <t>153</t>
  </si>
  <si>
    <t>894410232</t>
  </si>
  <si>
    <t>Osazení betonových dílců pro kanalizační šachty DN 1000 skruž přechodová (konus)</t>
  </si>
  <si>
    <t>306</t>
  </si>
  <si>
    <t>https://podminky.urs.cz/item/CS_URS_2024_01/894410232</t>
  </si>
  <si>
    <t>M</t>
  </si>
  <si>
    <t>59224312</t>
  </si>
  <si>
    <t>kónus šachetní betonový kapsové plastové stupadlo 100x62,5x58cm</t>
  </si>
  <si>
    <t>308</t>
  </si>
  <si>
    <t>155</t>
  </si>
  <si>
    <t>59224070</t>
  </si>
  <si>
    <t>skruž betonová DN 1000x1000 PS, 100x100x12cm</t>
  </si>
  <si>
    <t>310</t>
  </si>
  <si>
    <t>59224339</t>
  </si>
  <si>
    <t>dno betonové šachty kanalizační přímé 100x100x60cm</t>
  </si>
  <si>
    <t>312</t>
  </si>
  <si>
    <t>157</t>
  </si>
  <si>
    <t>55241003</t>
  </si>
  <si>
    <t>poklop kanalizační betonový, litinový rám 160mm, D400 bez odvětrání</t>
  </si>
  <si>
    <t>314</t>
  </si>
  <si>
    <t>VRN</t>
  </si>
  <si>
    <t>VEDLEJŠÍ ROZPOČTOVÉ NÁKLADY</t>
  </si>
  <si>
    <t>VRN.</t>
  </si>
  <si>
    <t>D1</t>
  </si>
  <si>
    <t>Vedlejší rozpočtové náklady</t>
  </si>
  <si>
    <t>03001</t>
  </si>
  <si>
    <t>Kompletní vybudování a vybavení staveniště, náklady na provoz, energie, údržbu, ostrahu, demontáž a likvidace zařízení staveniště</t>
  </si>
  <si>
    <t>316</t>
  </si>
  <si>
    <t>VRN4: Inženýrská činnost</t>
  </si>
  <si>
    <t>159</t>
  </si>
  <si>
    <t>04001</t>
  </si>
  <si>
    <t>Zajištění součinnosti při tvorbě technologických postupů BOZP, průběžné zajištění bezpečnosti na stavbě</t>
  </si>
  <si>
    <t>318</t>
  </si>
  <si>
    <t>04002</t>
  </si>
  <si>
    <t>Kompletační a koordinační činnost zajišťují úplnou kompletnost díla dle předpisů a norem</t>
  </si>
  <si>
    <t>320</t>
  </si>
  <si>
    <t>VRN6: Územní vlivy</t>
  </si>
  <si>
    <t>161</t>
  </si>
  <si>
    <t>06005</t>
  </si>
  <si>
    <t>Náklady spojené s umístěním stavby</t>
  </si>
  <si>
    <t>322</t>
  </si>
  <si>
    <t>VRN7: Provozní vlivy</t>
  </si>
  <si>
    <t>07001</t>
  </si>
  <si>
    <t>Dopravně inženýrské opatření</t>
  </si>
  <si>
    <t>324</t>
  </si>
  <si>
    <t>mr - MaR</t>
  </si>
  <si>
    <t xml:space="preserve">D1 - Strojovna vytápění, úpravny  - rozvaděč PLC 2B</t>
  </si>
  <si>
    <t>D2 - Přístroje pro strojovnu vytápění</t>
  </si>
  <si>
    <t>D3 - Kabely,montáže, montážní prvky,</t>
  </si>
  <si>
    <t xml:space="preserve">Strojovna vytápění, úpravny  - rozvaděč PLC 2B</t>
  </si>
  <si>
    <t>Pol68</t>
  </si>
  <si>
    <t>Řídíci procesní podstanice DDC - programovatelná a komunikací do velína -standardní protokol (RA-KJ1 STÁVAJÍCÍ)</t>
  </si>
  <si>
    <t>kmpl</t>
  </si>
  <si>
    <t>P</t>
  </si>
  <si>
    <t xml:space="preserve">Poznámka k položce:_x000d_
Řídíci procesní podstanice DDC s displejem s požadavkem na připojení 2x  51xAI,16xAO 55xBO, 202xBI 5x čítací, AI-vstupy pro Ni1000,NTC, 0-10V, 0-20mA,  musí navazovat na MaR zdroje tepla (např. Procesor Premium + desky I/O vstupů, výstupů) - komunikace standardní protokol</t>
  </si>
  <si>
    <t>Pol69</t>
  </si>
  <si>
    <t>Komunikační karta, pokud není v DDC</t>
  </si>
  <si>
    <t>ks</t>
  </si>
  <si>
    <t>Poznámka k položce:_x000d_
Komunikační karta, pokud není v DDC.Komunikace např. BacNet - vizualizace bude "RCWare Vision"</t>
  </si>
  <si>
    <t>Pol70</t>
  </si>
  <si>
    <t xml:space="preserve">Vzdálený displej  s ovladačem pro časování atrakcí a kontrolu úpraven</t>
  </si>
  <si>
    <t xml:space="preserve">Poznámka k položce:_x000d_
Vzdálený displej  s ovladačem pro časování atrakcí a kontrolu úpraven - komunikace do DDC úpraven</t>
  </si>
  <si>
    <t>Pol71</t>
  </si>
  <si>
    <t>Rozvaděč PLC 2b včetně vnitřní náplně</t>
  </si>
  <si>
    <t>Poznámka k položce:_x000d_
skříň rozvaděče PLC 2b-2xdveře OCEP 1200x2000x400 skříň hlavní vypínač 400V AC32A,Přepěťová ochrana 3.stupeň ("C"), TN-C</t>
  </si>
  <si>
    <t>Pol72</t>
  </si>
  <si>
    <t>demontáž,montáž stávajícího rozvaděče a vyzkoušení funkce</t>
  </si>
  <si>
    <t>soubor</t>
  </si>
  <si>
    <t>Poznámka k položce:_x000d_
montáž přístrojů do rozvaděče a vyzkoušení funkce</t>
  </si>
  <si>
    <t>Pol73</t>
  </si>
  <si>
    <t>Naprogramování regulátoru-řízení strojovny, návaznosti na úpravny, strojovny VZT</t>
  </si>
  <si>
    <t>Poznámka k položce:_x000d_
Naprogramování regulátoru-řízení strojovny UT, oživení a seřízení regulace dle popisu technické zprávy</t>
  </si>
  <si>
    <t>D2</t>
  </si>
  <si>
    <t>Přístroje pro strojovnu vytápění</t>
  </si>
  <si>
    <t>Pol74</t>
  </si>
  <si>
    <t>Snímač teploty venkovní</t>
  </si>
  <si>
    <t xml:space="preserve">Poznámka k položce:_x000d_
Snímač teploty venkovní -30/60 0C, výstup  (4-20)mA např. NS510</t>
  </si>
  <si>
    <t>Pol75</t>
  </si>
  <si>
    <t>Snímač teploty do potrubí UT</t>
  </si>
  <si>
    <t xml:space="preserve">Poznámka k položce:_x000d_
Snímač teploty do potrubí UT 0/150 0C, výstup  (4-20)mA, např. NS 530</t>
  </si>
  <si>
    <t>Pol77</t>
  </si>
  <si>
    <t>Čidlo tlaku vody</t>
  </si>
  <si>
    <t>Poznámka k položce:_x000d_
Snímač tlaku vody , výstup (4-20)mA</t>
  </si>
  <si>
    <t>Pol79</t>
  </si>
  <si>
    <t>Termostat přehřátí PPO úpraven - příložný (alt do jímky ) rozsah 15-120 0C</t>
  </si>
  <si>
    <t>Poznámka k položce:_x000d_
Termostat přehřátí PPO úpraven - příložný (alt do jímky ) rozsah 15-120 C</t>
  </si>
  <si>
    <t>Pol80</t>
  </si>
  <si>
    <t>montážní práce pro přístroje strojovny vytápění</t>
  </si>
  <si>
    <t>Poznámka k položce:_x000d_
montážní práce pro přístroje strojovny vytápění</t>
  </si>
  <si>
    <t>Pol81</t>
  </si>
  <si>
    <t>montážní práce pro přesun čerpadla (Albert) na novou pozici</t>
  </si>
  <si>
    <t>Poznámka k položce:_x000d_
montážní práce pro přesun čerpadla (Albert) na novou pozici</t>
  </si>
  <si>
    <t>D3</t>
  </si>
  <si>
    <t>Kabely,montáže, montážní prvky,</t>
  </si>
  <si>
    <t>Pol82</t>
  </si>
  <si>
    <t>Kabel komunikační, kroucený pár, 2x2x0.8 komunikace LON</t>
  </si>
  <si>
    <t xml:space="preserve">Poznámka k položce:_x000d_
Upřesnit dle výběru DDC podstanic  většinou UTP Cat5</t>
  </si>
  <si>
    <t>Pol83</t>
  </si>
  <si>
    <t>Cu 6mm</t>
  </si>
  <si>
    <t>Poznámka k položce:_x000d_
Cy 6 mm</t>
  </si>
  <si>
    <t>Pol84</t>
  </si>
  <si>
    <t>2x1 Kabel ovládací stíněný, PVC, 2kV</t>
  </si>
  <si>
    <t>Poznámka k položce:_x000d_
2x1 Kabel ovládací stíněný, PVC, 2kV</t>
  </si>
  <si>
    <t>Pol85</t>
  </si>
  <si>
    <t>4x1 Kabel ovládací stíněný, PVC, 2kV</t>
  </si>
  <si>
    <t>Poznámka k položce:_x000d_
4x1 Kabel ovládací stíněný, PVC, 2kV</t>
  </si>
  <si>
    <t>Pol86</t>
  </si>
  <si>
    <t>Kabel stíněný CMFM 4x2,5</t>
  </si>
  <si>
    <t>Poznámka k položce:_x000d_
Kabel stíněný CMFM 4x2,5</t>
  </si>
  <si>
    <t>Pol87</t>
  </si>
  <si>
    <t xml:space="preserve">Kabel silový, PVC, 4kV  5x1.5 CYKY-J</t>
  </si>
  <si>
    <t xml:space="preserve">Poznámka k položce:_x000d_
Kabel silový, PVC, 4kV  5x1.5 CYKY-J</t>
  </si>
  <si>
    <t>Pol88</t>
  </si>
  <si>
    <t xml:space="preserve">Kabel silový, PVC, 4kV  3x2.5 CYKY-J</t>
  </si>
  <si>
    <t xml:space="preserve">Poznámka k položce:_x000d_
Kabel silový, PVC, 4kV  3x2.5 CYKY-O</t>
  </si>
  <si>
    <t>Pol89</t>
  </si>
  <si>
    <t xml:space="preserve">Kabel silový, PVC, 4kV  4x1.5 CYKY-O</t>
  </si>
  <si>
    <t xml:space="preserve">Poznámka k položce:_x000d_
Kabel silový, PVC, 4kV  4x1.5 CYKY-O</t>
  </si>
  <si>
    <t>Pol90</t>
  </si>
  <si>
    <t>Montážní a insdtalační materiál, trubky ..</t>
  </si>
  <si>
    <t>Poznámka k položce:_x000d_
Montážní a insdtalační materiál, trubky ..</t>
  </si>
  <si>
    <t>Pol91</t>
  </si>
  <si>
    <t>Drobný montážní a spojovací materiál</t>
  </si>
  <si>
    <t>Poznámka k položce:_x000d_
Drobný montážní a spojovací materiál</t>
  </si>
  <si>
    <t>Pol92</t>
  </si>
  <si>
    <t>Montážní práce MaR a elektro (uložení kabelů, prozvonění..)</t>
  </si>
  <si>
    <t>Poznámka k položce:_x000d_
Montážní práce MaR a elektro (uložení kabelů, prozvonění..)</t>
  </si>
  <si>
    <t>Pol93</t>
  </si>
  <si>
    <t>revize</t>
  </si>
  <si>
    <t>soub</t>
  </si>
  <si>
    <t>Poznámka k položce:_x000d_
revize</t>
  </si>
  <si>
    <t>Pol94</t>
  </si>
  <si>
    <t>komplexní zkoušky, seřízení</t>
  </si>
  <si>
    <t>Poznámka k položce:_x000d_
komplexní zkoušky, seřízení</t>
  </si>
  <si>
    <t>ut - ut</t>
  </si>
  <si>
    <t>D1 - Strojní technologie ÚT</t>
  </si>
  <si>
    <t xml:space="preserve">    D11 - Kogenerační jednotka KJ1 (stávající)</t>
  </si>
  <si>
    <t xml:space="preserve">    D12 - Primární okruh</t>
  </si>
  <si>
    <t xml:space="preserve">    D13 - Objektová předávací stanice  - GreeNet II</t>
  </si>
  <si>
    <t xml:space="preserve">    D14 - Sekundérní okruh  - napojení na GreenNet</t>
  </si>
  <si>
    <t xml:space="preserve">    D15 - Sekundérní okruh - rozdělovač, sběrač, připojení KJ1 , ALBERT, GALERIE</t>
  </si>
  <si>
    <t xml:space="preserve">    D16 - Expanzní systém , doplňování systému, chlazení palivové směsi KJ</t>
  </si>
  <si>
    <t xml:space="preserve">    D17 - všeobecné</t>
  </si>
  <si>
    <t>Strojní technologie ÚT</t>
  </si>
  <si>
    <t>D11</t>
  </si>
  <si>
    <t>Kogenerační jednotka KJ1 (stávající)</t>
  </si>
  <si>
    <t>Pol1</t>
  </si>
  <si>
    <t>demontáž , uložení a zpětná montáž PP klapek vč.žaluzií ve stěně kogenerace</t>
  </si>
  <si>
    <t>Poznámka k položce:_x000d_
místnost 02.026a</t>
  </si>
  <si>
    <t>D12</t>
  </si>
  <si>
    <t>Primární okruh</t>
  </si>
  <si>
    <t>Pol2</t>
  </si>
  <si>
    <t>Dodávka a montáž - dodavatel GreenNet - zajišťuje TLIB</t>
  </si>
  <si>
    <t>Poznámka k položce:_x000d_
GreenNet II.</t>
  </si>
  <si>
    <t>D13</t>
  </si>
  <si>
    <t xml:space="preserve">Objektová předávací stanice  - GreeNet II</t>
  </si>
  <si>
    <t>Pol3</t>
  </si>
  <si>
    <t xml:space="preserve">Objektová předávací stanice PS219- dodávka a montáž, včetně teplených izolací,  v místě PŘEDINVESTICE- zajištuje TLIB</t>
  </si>
  <si>
    <t>731</t>
  </si>
  <si>
    <t xml:space="preserve">Mezipřírubová klapka DN100/PN6, do 120°C,  elektropohon 230V, 2-bodový, signaliz. spínače, IP67</t>
  </si>
  <si>
    <t>-977131519</t>
  </si>
  <si>
    <t>Poznámka k položce:_x000d_
přírubové spoje dodávka GreenNet II.</t>
  </si>
  <si>
    <t>D14</t>
  </si>
  <si>
    <t xml:space="preserve">Sekundérní okruh  - napojení na GreenNet</t>
  </si>
  <si>
    <t>Pol4</t>
  </si>
  <si>
    <t>přírubový spoj PN16 DN200</t>
  </si>
  <si>
    <t>Poznámka k položce:_x000d_
k výměníkům</t>
  </si>
  <si>
    <t>Pol5</t>
  </si>
  <si>
    <t>dávkovací nádoba na chemií DN125, vč.uzavíracích armatur DN25</t>
  </si>
  <si>
    <t>Pol6</t>
  </si>
  <si>
    <t>filtr sáčkový RF M8-15, PN16, sáček 50 µm DN65</t>
  </si>
  <si>
    <t>Pol7</t>
  </si>
  <si>
    <t>čerpadlo IL32/150-0,37/4, vč.protipřírub DN32</t>
  </si>
  <si>
    <t>Poznámka k položce:_x000d_
čerpadlo_03</t>
  </si>
  <si>
    <t>Pol8</t>
  </si>
  <si>
    <t>zpětný ventil PN16, do 250°C, BOA-RVK, vč.protipřírub DN50</t>
  </si>
  <si>
    <t>Pol9</t>
  </si>
  <si>
    <t>kulový kohout závitový s pákou do 185°C, PN10, R250D DN50</t>
  </si>
  <si>
    <t>7311</t>
  </si>
  <si>
    <t>odvzdušňovací nádobky DN50</t>
  </si>
  <si>
    <t>-1297981406</t>
  </si>
  <si>
    <t>7312</t>
  </si>
  <si>
    <t>návarek 1/2"</t>
  </si>
  <si>
    <t>-2017670738</t>
  </si>
  <si>
    <t>Pol10</t>
  </si>
  <si>
    <t>potrubí ocelové bezešvé hladké dle ČSN EN 10216-1, S235TR2 DN50</t>
  </si>
  <si>
    <t>Pol11</t>
  </si>
  <si>
    <t>potrubí ocelové bezešvé hladké dle ČSN EN 10216-1, S235TR2 DN200</t>
  </si>
  <si>
    <t>Pol12</t>
  </si>
  <si>
    <t>izolace potrubí vata s folií AL tl. 60mm DN50</t>
  </si>
  <si>
    <t>Pol13</t>
  </si>
  <si>
    <t>izolace potrubí vata s folií AL tl. 60mm DN200</t>
  </si>
  <si>
    <t>Pol14</t>
  </si>
  <si>
    <t>nátěr potrubí</t>
  </si>
  <si>
    <t>Pol15</t>
  </si>
  <si>
    <t>těsnostní zkoušky potrubí</t>
  </si>
  <si>
    <t>D15</t>
  </si>
  <si>
    <t>Sekundérní okruh - rozdělovač, sběrač, připojení KJ1 , ALBERT, GALERIE</t>
  </si>
  <si>
    <t>Pol16</t>
  </si>
  <si>
    <t xml:space="preserve">Rozdělovač DN200, L= 2200mm, hrdla s přírubami PN16  (2xDN100,1xDN150, 1xDN200,1xDN65, 1x DN50), vypouštění 1xDN25, 2xteploměr, 2xtlakoměr DN200</t>
  </si>
  <si>
    <t>Pol17</t>
  </si>
  <si>
    <t xml:space="preserve">Sběrač   DN200, L= 2200mm, hrdla s přírubami PN16  (2xDN100, 1xDN150, 1xDN200,1xDN65, 1x DN50), vypouštění 1xDN25, 2xteploměr, 2xtlakoměr DN200</t>
  </si>
  <si>
    <t>Pol18</t>
  </si>
  <si>
    <t xml:space="preserve">čerpadlo Wilo Stratos GIGA 2.0 125/1-9/3,0,  vč.přotipřírub DN125</t>
  </si>
  <si>
    <t>Poznámka k položce:_x000d_
čerpadlo_01</t>
  </si>
  <si>
    <t>Pol19</t>
  </si>
  <si>
    <t>demontáž a opětovná montáž čerpadlo IL DN65</t>
  </si>
  <si>
    <t>Poznámka k položce:_x000d_
Albert</t>
  </si>
  <si>
    <t>Pol20</t>
  </si>
  <si>
    <t>uzavírací klapka mezipřír. PN16, převod MN, EPDM, nerez disk, KSB BOAX-B , vč.protipřírub DN100</t>
  </si>
  <si>
    <t>Pol21</t>
  </si>
  <si>
    <t>uzavírací klapka mezipřír. PN16, převod MN, EPDM, nerez disk, KSB BOAX-B , vč.protipřírub DN150</t>
  </si>
  <si>
    <t>Pol22</t>
  </si>
  <si>
    <t>uzavírací klapka mezipřír. PN16, převod MN, EPDM, nerez disk, KSB BOAX-B , vč.protipřírub DN200</t>
  </si>
  <si>
    <t>Pol23</t>
  </si>
  <si>
    <t>příruba zaslepovací PN16, vč.těsnění a spoj.materiálu DN65</t>
  </si>
  <si>
    <t>Poznámka k položce:_x000d_
rezerva</t>
  </si>
  <si>
    <t>Pol24</t>
  </si>
  <si>
    <t>příruba zaslepovací PN16, vč.těsnění a spoj.materiálu DN100</t>
  </si>
  <si>
    <t>Pol25</t>
  </si>
  <si>
    <t>přírubový spoj PN16 DN50</t>
  </si>
  <si>
    <t>Poznámka k položce:_x000d_
sběrač napojení expanzního potrubí</t>
  </si>
  <si>
    <t>Pol26</t>
  </si>
  <si>
    <t>kulový kohout závitový s pákou do 185°C, PN10, R250D DN20</t>
  </si>
  <si>
    <t>Poznámka k položce:_x000d_
vypouštění</t>
  </si>
  <si>
    <t>Pol27</t>
  </si>
  <si>
    <t>kulový kohout závitový s pákou do 185°C, PN10, R250D DN40</t>
  </si>
  <si>
    <t>Pol28</t>
  </si>
  <si>
    <t>zpětný ventil PN16, do 250°C, BOA-RVK, EN-GJL-250/nerez/ EN-GJL-250, vč.protipřírub DN100</t>
  </si>
  <si>
    <t>Pol29</t>
  </si>
  <si>
    <t>zpětný ventil PN16, do 250°C, BOA-RVK, EN-GJL-250/nerez/ EN-GJL-250, vč.protipřírub DN150</t>
  </si>
  <si>
    <t>Pol30</t>
  </si>
  <si>
    <t>zpětný ventil PN16, do 250°C, BOA-RVK, EN-GJL-250/nerez/ EN-GJL-250, vč.protipřírub DN200</t>
  </si>
  <si>
    <t>7313</t>
  </si>
  <si>
    <t>-1695397966</t>
  </si>
  <si>
    <t>7314</t>
  </si>
  <si>
    <t xml:space="preserve">teploměr s ochrannou jímkou, 0-120°C  , pr.100mm</t>
  </si>
  <si>
    <t>579773118</t>
  </si>
  <si>
    <t>Pol31</t>
  </si>
  <si>
    <t>potrubí ocelové bezešvé hladké dle ČSN EN 10216-1, S235TR2 DN20</t>
  </si>
  <si>
    <t>Pol32</t>
  </si>
  <si>
    <t>potrubí ocelové bezešvé hladké dle ČSN EN 10216-1, S235TR2 DN100</t>
  </si>
  <si>
    <t>Poznámka k položce:_x000d_
Galerie, výstup pro Albert</t>
  </si>
  <si>
    <t>Pol33</t>
  </si>
  <si>
    <t>potrubí ocelové bezešvé hladké dle ČSN EN 10216-1, S235TR2 DN150</t>
  </si>
  <si>
    <t>Pol34</t>
  </si>
  <si>
    <t>73110</t>
  </si>
  <si>
    <t>přechod trubkový kovaný DN200/125</t>
  </si>
  <si>
    <t>-459635276</t>
  </si>
  <si>
    <t>7316</t>
  </si>
  <si>
    <t>přechod trubkový kovaný DN125/100</t>
  </si>
  <si>
    <t>584077906</t>
  </si>
  <si>
    <t>Poznámka k položce:_x000d_
galerie</t>
  </si>
  <si>
    <t>7317</t>
  </si>
  <si>
    <t>přechod trubkový kovaný DN100/65</t>
  </si>
  <si>
    <t>-1171920677</t>
  </si>
  <si>
    <t>7318</t>
  </si>
  <si>
    <t>přechod trubkový kovaný DN150/125</t>
  </si>
  <si>
    <t>-1359149288</t>
  </si>
  <si>
    <t>7319</t>
  </si>
  <si>
    <t>přechod trubkový kovaný DN200/150</t>
  </si>
  <si>
    <t>1223175906</t>
  </si>
  <si>
    <t>Pol35</t>
  </si>
  <si>
    <t>izolace potrubí vata s folií AL tl.40mm DN100</t>
  </si>
  <si>
    <t>Pol36</t>
  </si>
  <si>
    <t>izolace potrubí vata s folií AL tl.60mm DN150</t>
  </si>
  <si>
    <t>Pol37</t>
  </si>
  <si>
    <t>izolace potrubí vata s folií AL tl.60mm DN200</t>
  </si>
  <si>
    <t>Pol38</t>
  </si>
  <si>
    <t>potrubí pryžové PN4, do 90°C, včetně napojovacích přírub PN16 DN100</t>
  </si>
  <si>
    <t>Pol39</t>
  </si>
  <si>
    <t>nátěr potrubí 2x Z</t>
  </si>
  <si>
    <t>D16</t>
  </si>
  <si>
    <t>Expanzní systém , doplňování systému, chlazení palivové směsi KJ</t>
  </si>
  <si>
    <t>Pol40</t>
  </si>
  <si>
    <t>expanzní nádoba Reflex N800/6, vč. Ventilu MK1"</t>
  </si>
  <si>
    <t>Pol41</t>
  </si>
  <si>
    <t>kondenzátní smyčka stočená M20x1,5 + trojcestný zkušební ventil mosazný</t>
  </si>
  <si>
    <t>Poznámka k položce:_x000d_
3ks expanzomaty, 2 ks MaR</t>
  </si>
  <si>
    <t>Pol42</t>
  </si>
  <si>
    <t>manometr pr. 100mm, rozsah do 0,6 MPa</t>
  </si>
  <si>
    <t>Pol45</t>
  </si>
  <si>
    <t>kulový kohout závitový s pákou do 185°C, PN10, R250D DN25</t>
  </si>
  <si>
    <t>Pol46</t>
  </si>
  <si>
    <t>mosazný filtr PN16 do 120°C DN25</t>
  </si>
  <si>
    <t>Pol47</t>
  </si>
  <si>
    <t>zpětný ventil závitový, mosazná kuželka, PN16, do 95°C DN25</t>
  </si>
  <si>
    <t>Pol48</t>
  </si>
  <si>
    <t>uzavírací ventil zdvihový Belimo H425B, vč.šroubení DN25</t>
  </si>
  <si>
    <t>Pol49</t>
  </si>
  <si>
    <t>zdvihový servopohon Belimo NV24A-MP-TPC</t>
  </si>
  <si>
    <t>Pol50</t>
  </si>
  <si>
    <t xml:space="preserve">potrubí nerezové lisované 1.4521  28x1</t>
  </si>
  <si>
    <t>Pol51</t>
  </si>
  <si>
    <t>potrubí ocelové bezešvé hladké dle ČSN EN 10216-1, S235TR2 DN40</t>
  </si>
  <si>
    <t>D17</t>
  </si>
  <si>
    <t>všeobecné</t>
  </si>
  <si>
    <t>Pol52</t>
  </si>
  <si>
    <t>demontáž části stávající technologie vytápění a provizorní úpravy</t>
  </si>
  <si>
    <t>kpt</t>
  </si>
  <si>
    <t>Pol53</t>
  </si>
  <si>
    <t>lešení a pomocné konstrukce</t>
  </si>
  <si>
    <t>Pol54</t>
  </si>
  <si>
    <t>instalační systém pro potrubí (kotvy, nosníky, závěsy, podpěry, objímky a příslučenství) - např. HILTI</t>
  </si>
  <si>
    <t>Pol55</t>
  </si>
  <si>
    <t>pevné body a kluzná uložební potrubí např. HILTI</t>
  </si>
  <si>
    <t>Pol56</t>
  </si>
  <si>
    <t>kovové pomocné a doplňkové konstrukce vč. nátěru</t>
  </si>
  <si>
    <t>Pol57</t>
  </si>
  <si>
    <t>proplach systému a náplň upravenou vodou</t>
  </si>
  <si>
    <t>Pol58</t>
  </si>
  <si>
    <t>provedení dilatační a tlakové zkoušky, individuální a komplexní vyzkoušení</t>
  </si>
  <si>
    <t>Pol59</t>
  </si>
  <si>
    <t>zaregulování systému</t>
  </si>
  <si>
    <t>Pol60</t>
  </si>
  <si>
    <t>provedení revizí a revizních zpráv</t>
  </si>
  <si>
    <t>Pol61</t>
  </si>
  <si>
    <t>barevné označení potrubí vč. směru proudění, identifikační štítky na hlavní komponenty a armatury, popisy potrubí a zařízení</t>
  </si>
  <si>
    <t>Pol62</t>
  </si>
  <si>
    <t>zpracování výrobně dodavatelské dokumentace a PTD</t>
  </si>
  <si>
    <t>Pol63</t>
  </si>
  <si>
    <t>zhotovení projektu skutečného provedení</t>
  </si>
  <si>
    <t>Pol64</t>
  </si>
  <si>
    <t>vypracování provozního předpisu a manuálu pro obsluhu, zaškolení obsluhy</t>
  </si>
  <si>
    <t>Pol65</t>
  </si>
  <si>
    <t>doprava a přesun osob a materiálu</t>
  </si>
  <si>
    <t>Pol66</t>
  </si>
  <si>
    <t>inženýrská činnost</t>
  </si>
  <si>
    <t>Pol67</t>
  </si>
  <si>
    <t>kompletace zakázky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</si>
</sst>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351104" TargetMode="External" /><Relationship Id="rId2" Type="http://schemas.openxmlformats.org/officeDocument/2006/relationships/hyperlink" Target="https://podminky.urs.cz/item/CS_URS_2024_01/133412822" TargetMode="External" /><Relationship Id="rId3" Type="http://schemas.openxmlformats.org/officeDocument/2006/relationships/hyperlink" Target="https://podminky.urs.cz/item/CS_URS_2024_01/139001101" TargetMode="External" /><Relationship Id="rId4" Type="http://schemas.openxmlformats.org/officeDocument/2006/relationships/hyperlink" Target="https://podminky.urs.cz/item/CS_URS_2024_01/139911123" TargetMode="External" /><Relationship Id="rId5" Type="http://schemas.openxmlformats.org/officeDocument/2006/relationships/hyperlink" Target="https://podminky.urs.cz/item/CS_URS_2024_01/151101102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62211321" TargetMode="External" /><Relationship Id="rId8" Type="http://schemas.openxmlformats.org/officeDocument/2006/relationships/hyperlink" Target="https://podminky.urs.cz/item/CS_URS_2024_01/162211329" TargetMode="External" /><Relationship Id="rId9" Type="http://schemas.openxmlformats.org/officeDocument/2006/relationships/hyperlink" Target="https://podminky.urs.cz/item/CS_URS_2024_01/162211331" TargetMode="External" /><Relationship Id="rId10" Type="http://schemas.openxmlformats.org/officeDocument/2006/relationships/hyperlink" Target="https://podminky.urs.cz/item/CS_URS_2024_01/162211339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81911102" TargetMode="External" /><Relationship Id="rId14" Type="http://schemas.openxmlformats.org/officeDocument/2006/relationships/hyperlink" Target="https://podminky.urs.cz/item/CS_URS_2024_01/766691914" TargetMode="External" /><Relationship Id="rId15" Type="http://schemas.openxmlformats.org/officeDocument/2006/relationships/hyperlink" Target="https://podminky.urs.cz/item/CS_URS_2024_01/962032254" TargetMode="External" /><Relationship Id="rId16" Type="http://schemas.openxmlformats.org/officeDocument/2006/relationships/hyperlink" Target="https://podminky.urs.cz/item/CS_URS_2024_01/963051113" TargetMode="External" /><Relationship Id="rId17" Type="http://schemas.openxmlformats.org/officeDocument/2006/relationships/hyperlink" Target="https://podminky.urs.cz/item/CS_URS_2024_01/965042141" TargetMode="External" /><Relationship Id="rId18" Type="http://schemas.openxmlformats.org/officeDocument/2006/relationships/hyperlink" Target="https://podminky.urs.cz/item/CS_URS_2024_01/965043341" TargetMode="External" /><Relationship Id="rId19" Type="http://schemas.openxmlformats.org/officeDocument/2006/relationships/hyperlink" Target="https://podminky.urs.cz/item/CS_URS_2024_01/965049113" TargetMode="External" /><Relationship Id="rId20" Type="http://schemas.openxmlformats.org/officeDocument/2006/relationships/hyperlink" Target="https://podminky.urs.cz/item/CS_URS_2024_01/965081223" TargetMode="External" /><Relationship Id="rId21" Type="http://schemas.openxmlformats.org/officeDocument/2006/relationships/hyperlink" Target="https://podminky.urs.cz/item/CS_URS_2024_01/965082941" TargetMode="External" /><Relationship Id="rId22" Type="http://schemas.openxmlformats.org/officeDocument/2006/relationships/hyperlink" Target="https://podminky.urs.cz/item/CS_URS_2024_01/968072455" TargetMode="External" /><Relationship Id="rId23" Type="http://schemas.openxmlformats.org/officeDocument/2006/relationships/hyperlink" Target="https://podminky.urs.cz/item/CS_URS_2024_01/968072456" TargetMode="External" /><Relationship Id="rId24" Type="http://schemas.openxmlformats.org/officeDocument/2006/relationships/hyperlink" Target="https://podminky.urs.cz/item/CS_URS_2024_01/977151222" TargetMode="External" /><Relationship Id="rId25" Type="http://schemas.openxmlformats.org/officeDocument/2006/relationships/hyperlink" Target="https://podminky.urs.cz/item/CS_URS_2024_01/977211122" TargetMode="External" /><Relationship Id="rId26" Type="http://schemas.openxmlformats.org/officeDocument/2006/relationships/hyperlink" Target="https://podminky.urs.cz/item/CS_URS_2024_01/978021191" TargetMode="External" /><Relationship Id="rId27" Type="http://schemas.openxmlformats.org/officeDocument/2006/relationships/hyperlink" Target="https://podminky.urs.cz/item/CS_URS_2024_01/997013213" TargetMode="External" /><Relationship Id="rId28" Type="http://schemas.openxmlformats.org/officeDocument/2006/relationships/hyperlink" Target="https://podminky.urs.cz/item/CS_URS_2024_01/HZS1291" TargetMode="External" /><Relationship Id="rId29" Type="http://schemas.openxmlformats.org/officeDocument/2006/relationships/hyperlink" Target="https://podminky.urs.cz/item/CS_URS_2024_01/711131811" TargetMode="External" /><Relationship Id="rId30" Type="http://schemas.openxmlformats.org/officeDocument/2006/relationships/hyperlink" Target="https://podminky.urs.cz/item/CS_URS_2024_01/174151101" TargetMode="External" /><Relationship Id="rId31" Type="http://schemas.openxmlformats.org/officeDocument/2006/relationships/hyperlink" Target="https://podminky.urs.cz/item/CS_URS_2024_01/273322511" TargetMode="External" /><Relationship Id="rId32" Type="http://schemas.openxmlformats.org/officeDocument/2006/relationships/hyperlink" Target="https://podminky.urs.cz/item/CS_URS_2024_01/273351121" TargetMode="External" /><Relationship Id="rId33" Type="http://schemas.openxmlformats.org/officeDocument/2006/relationships/hyperlink" Target="https://podminky.urs.cz/item/CS_URS_2024_01/273351122" TargetMode="External" /><Relationship Id="rId34" Type="http://schemas.openxmlformats.org/officeDocument/2006/relationships/hyperlink" Target="https://podminky.urs.cz/item/CS_URS_2024_01/273361821" TargetMode="External" /><Relationship Id="rId35" Type="http://schemas.openxmlformats.org/officeDocument/2006/relationships/hyperlink" Target="https://podminky.urs.cz/item/CS_URS_2024_01/317121251" TargetMode="External" /><Relationship Id="rId36" Type="http://schemas.openxmlformats.org/officeDocument/2006/relationships/hyperlink" Target="https://podminky.urs.cz/item/CS_URS_2024_01/317121351" TargetMode="External" /><Relationship Id="rId37" Type="http://schemas.openxmlformats.org/officeDocument/2006/relationships/hyperlink" Target="https://podminky.urs.cz/item/CS_URS_2024_01/342291112" TargetMode="External" /><Relationship Id="rId38" Type="http://schemas.openxmlformats.org/officeDocument/2006/relationships/hyperlink" Target="https://podminky.urs.cz/item/CS_URS_2024_01/342291131" TargetMode="External" /><Relationship Id="rId39" Type="http://schemas.openxmlformats.org/officeDocument/2006/relationships/hyperlink" Target="https://podminky.urs.cz/item/CS_URS_2024_01/380321552" TargetMode="External" /><Relationship Id="rId40" Type="http://schemas.openxmlformats.org/officeDocument/2006/relationships/hyperlink" Target="https://podminky.urs.cz/item/CS_URS_2024_01/380356231" TargetMode="External" /><Relationship Id="rId41" Type="http://schemas.openxmlformats.org/officeDocument/2006/relationships/hyperlink" Target="https://podminky.urs.cz/item/CS_URS_2024_01/380356232" TargetMode="External" /><Relationship Id="rId42" Type="http://schemas.openxmlformats.org/officeDocument/2006/relationships/hyperlink" Target="https://podminky.urs.cz/item/CS_URS_2024_01/380361006" TargetMode="External" /><Relationship Id="rId43" Type="http://schemas.openxmlformats.org/officeDocument/2006/relationships/hyperlink" Target="https://podminky.urs.cz/item/CS_URS_2024_01/411321414" TargetMode="External" /><Relationship Id="rId44" Type="http://schemas.openxmlformats.org/officeDocument/2006/relationships/hyperlink" Target="https://podminky.urs.cz/item/CS_URS_2024_01/457311118" TargetMode="External" /><Relationship Id="rId45" Type="http://schemas.openxmlformats.org/officeDocument/2006/relationships/hyperlink" Target="https://podminky.urs.cz/item/CS_URS_2024_01/457311191" TargetMode="External" /><Relationship Id="rId46" Type="http://schemas.openxmlformats.org/officeDocument/2006/relationships/hyperlink" Target="https://podminky.urs.cz/item/CS_URS_2024_01/631319012" TargetMode="External" /><Relationship Id="rId47" Type="http://schemas.openxmlformats.org/officeDocument/2006/relationships/hyperlink" Target="https://podminky.urs.cz/item/CS_URS_2024_01/631319173" TargetMode="External" /><Relationship Id="rId48" Type="http://schemas.openxmlformats.org/officeDocument/2006/relationships/hyperlink" Target="https://podminky.urs.cz/item/CS_URS_2024_01/631362021" TargetMode="External" /><Relationship Id="rId49" Type="http://schemas.openxmlformats.org/officeDocument/2006/relationships/hyperlink" Target="https://podminky.urs.cz/item/CS_URS_2024_01/631311113" TargetMode="External" /><Relationship Id="rId50" Type="http://schemas.openxmlformats.org/officeDocument/2006/relationships/hyperlink" Target="https://podminky.urs.cz/item/CS_URS_2024_01/631311125" TargetMode="External" /><Relationship Id="rId51" Type="http://schemas.openxmlformats.org/officeDocument/2006/relationships/hyperlink" Target="https://podminky.urs.cz/item/CS_URS_2024_01/631319011" TargetMode="External" /><Relationship Id="rId52" Type="http://schemas.openxmlformats.org/officeDocument/2006/relationships/hyperlink" Target="https://podminky.urs.cz/item/CS_URS_2024_01/631319012" TargetMode="External" /><Relationship Id="rId53" Type="http://schemas.openxmlformats.org/officeDocument/2006/relationships/hyperlink" Target="https://podminky.urs.cz/item/CS_URS_2024_01/631319173" TargetMode="External" /><Relationship Id="rId54" Type="http://schemas.openxmlformats.org/officeDocument/2006/relationships/hyperlink" Target="https://podminky.urs.cz/item/CS_URS_2024_01/632481213" TargetMode="External" /><Relationship Id="rId55" Type="http://schemas.openxmlformats.org/officeDocument/2006/relationships/hyperlink" Target="https://podminky.urs.cz/item/CS_URS_2024_01/634662113" TargetMode="External" /><Relationship Id="rId56" Type="http://schemas.openxmlformats.org/officeDocument/2006/relationships/hyperlink" Target="https://podminky.urs.cz/item/CS_URS_2024_01/635111115" TargetMode="External" /><Relationship Id="rId57" Type="http://schemas.openxmlformats.org/officeDocument/2006/relationships/hyperlink" Target="https://podminky.urs.cz/item/CS_URS_2024_01/949101112" TargetMode="External" /><Relationship Id="rId58" Type="http://schemas.openxmlformats.org/officeDocument/2006/relationships/hyperlink" Target="https://podminky.urs.cz/item/CS_URS_2024_01/952901111" TargetMode="External" /><Relationship Id="rId59" Type="http://schemas.openxmlformats.org/officeDocument/2006/relationships/hyperlink" Target="https://podminky.urs.cz/item/CS_URS_2024_01/998018002" TargetMode="External" /><Relationship Id="rId60" Type="http://schemas.openxmlformats.org/officeDocument/2006/relationships/hyperlink" Target="https://podminky.urs.cz/item/CS_URS_2024_01/711111001" TargetMode="External" /><Relationship Id="rId61" Type="http://schemas.openxmlformats.org/officeDocument/2006/relationships/hyperlink" Target="https://podminky.urs.cz/item/CS_URS_2024_01/711111002" TargetMode="External" /><Relationship Id="rId62" Type="http://schemas.openxmlformats.org/officeDocument/2006/relationships/hyperlink" Target="https://podminky.urs.cz/item/CS_URS_2024_01/711112001" TargetMode="External" /><Relationship Id="rId63" Type="http://schemas.openxmlformats.org/officeDocument/2006/relationships/hyperlink" Target="https://podminky.urs.cz/item/CS_URS_2024_01/711131111" TargetMode="External" /><Relationship Id="rId64" Type="http://schemas.openxmlformats.org/officeDocument/2006/relationships/hyperlink" Target="https://podminky.urs.cz/item/CS_URS_2024_01/711141559" TargetMode="External" /><Relationship Id="rId65" Type="http://schemas.openxmlformats.org/officeDocument/2006/relationships/hyperlink" Target="https://podminky.urs.cz/item/CS_URS_2024_01/711142559" TargetMode="External" /><Relationship Id="rId66" Type="http://schemas.openxmlformats.org/officeDocument/2006/relationships/hyperlink" Target="https://podminky.urs.cz/item/CS_URS_2024_01/711159111" TargetMode="External" /><Relationship Id="rId67" Type="http://schemas.openxmlformats.org/officeDocument/2006/relationships/hyperlink" Target="https://podminky.urs.cz/item/CS_URS_2024_01/711491172" TargetMode="External" /><Relationship Id="rId68" Type="http://schemas.openxmlformats.org/officeDocument/2006/relationships/hyperlink" Target="https://podminky.urs.cz/item/CS_URS_2024_01/711491272" TargetMode="External" /><Relationship Id="rId69" Type="http://schemas.openxmlformats.org/officeDocument/2006/relationships/hyperlink" Target="https://podminky.urs.cz/item/CS_URS_2024_01/711831112" TargetMode="External" /><Relationship Id="rId70" Type="http://schemas.openxmlformats.org/officeDocument/2006/relationships/hyperlink" Target="https://podminky.urs.cz/item/CS_URS_2024_01/998711102" TargetMode="External" /><Relationship Id="rId71" Type="http://schemas.openxmlformats.org/officeDocument/2006/relationships/hyperlink" Target="https://podminky.urs.cz/item/CS_URS_2024_01/777111101" TargetMode="External" /><Relationship Id="rId72" Type="http://schemas.openxmlformats.org/officeDocument/2006/relationships/hyperlink" Target="https://podminky.urs.cz/item/CS_URS_2024_01/777111111" TargetMode="External" /><Relationship Id="rId73" Type="http://schemas.openxmlformats.org/officeDocument/2006/relationships/hyperlink" Target="https://podminky.urs.cz/item/CS_URS_2024_01/777121115" TargetMode="External" /><Relationship Id="rId74" Type="http://schemas.openxmlformats.org/officeDocument/2006/relationships/hyperlink" Target="https://podminky.urs.cz/item/CS_URS_2024_01/777131105" TargetMode="External" /><Relationship Id="rId75" Type="http://schemas.openxmlformats.org/officeDocument/2006/relationships/hyperlink" Target="https://podminky.urs.cz/item/CS_URS_2024_01/777131125" TargetMode="External" /><Relationship Id="rId76" Type="http://schemas.openxmlformats.org/officeDocument/2006/relationships/hyperlink" Target="https://podminky.urs.cz/item/CS_URS_2024_01/777611131" TargetMode="External" /><Relationship Id="rId77" Type="http://schemas.openxmlformats.org/officeDocument/2006/relationships/hyperlink" Target="https://podminky.urs.cz/item/CS_URS_2024_01/777612103" TargetMode="External" /><Relationship Id="rId78" Type="http://schemas.openxmlformats.org/officeDocument/2006/relationships/hyperlink" Target="https://podminky.urs.cz/item/CS_URS_2024_01/777612105" TargetMode="External" /><Relationship Id="rId79" Type="http://schemas.openxmlformats.org/officeDocument/2006/relationships/hyperlink" Target="https://podminky.urs.cz/item/CS_URS_2024_01/998777102" TargetMode="External" /><Relationship Id="rId80" Type="http://schemas.openxmlformats.org/officeDocument/2006/relationships/hyperlink" Target="https://podminky.urs.cz/item/CS_URS_2024_01/784181105" TargetMode="External" /><Relationship Id="rId81" Type="http://schemas.openxmlformats.org/officeDocument/2006/relationships/hyperlink" Target="https://podminky.urs.cz/item/CS_URS_2024_01/784211103" TargetMode="External" /><Relationship Id="rId82" Type="http://schemas.openxmlformats.org/officeDocument/2006/relationships/hyperlink" Target="https://podminky.urs.cz/item/CS_URS_2024_01/784211165" TargetMode="External" /><Relationship Id="rId83" Type="http://schemas.openxmlformats.org/officeDocument/2006/relationships/hyperlink" Target="https://podminky.urs.cz/item/CS_URS_2024_01/789325311" TargetMode="External" /><Relationship Id="rId84" Type="http://schemas.openxmlformats.org/officeDocument/2006/relationships/hyperlink" Target="https://podminky.urs.cz/item/CS_URS_2024_01/789325316" TargetMode="External" /><Relationship Id="rId85" Type="http://schemas.openxmlformats.org/officeDocument/2006/relationships/hyperlink" Target="https://podminky.urs.cz/item/CS_URS_2024_01/789325321" TargetMode="External" /><Relationship Id="rId86" Type="http://schemas.openxmlformats.org/officeDocument/2006/relationships/hyperlink" Target="https://podminky.urs.cz/item/CS_URS_2024_01/175111101" TargetMode="External" /><Relationship Id="rId87" Type="http://schemas.openxmlformats.org/officeDocument/2006/relationships/hyperlink" Target="https://podminky.urs.cz/item/CS_URS_2024_01/132412222" TargetMode="External" /><Relationship Id="rId88" Type="http://schemas.openxmlformats.org/officeDocument/2006/relationships/hyperlink" Target="https://podminky.urs.cz/item/CS_URS_2024_01/151101101" TargetMode="External" /><Relationship Id="rId89" Type="http://schemas.openxmlformats.org/officeDocument/2006/relationships/hyperlink" Target="https://podminky.urs.cz/item/CS_URS_2024_01/151101103" TargetMode="External" /><Relationship Id="rId90" Type="http://schemas.openxmlformats.org/officeDocument/2006/relationships/hyperlink" Target="https://podminky.urs.cz/item/CS_URS_2024_01/151101111" TargetMode="External" /><Relationship Id="rId91" Type="http://schemas.openxmlformats.org/officeDocument/2006/relationships/hyperlink" Target="https://podminky.urs.cz/item/CS_URS_2024_01/151101113" TargetMode="External" /><Relationship Id="rId92" Type="http://schemas.openxmlformats.org/officeDocument/2006/relationships/hyperlink" Target="https://podminky.urs.cz/item/CS_URS_2024_01/171251201" TargetMode="External" /><Relationship Id="rId93" Type="http://schemas.openxmlformats.org/officeDocument/2006/relationships/hyperlink" Target="https://podminky.urs.cz/item/CS_URS_2024_01/171201231" TargetMode="External" /><Relationship Id="rId94" Type="http://schemas.openxmlformats.org/officeDocument/2006/relationships/hyperlink" Target="https://podminky.urs.cz/item/CS_URS_2024_01/162211329" TargetMode="External" /><Relationship Id="rId95" Type="http://schemas.openxmlformats.org/officeDocument/2006/relationships/hyperlink" Target="https://podminky.urs.cz/item/CS_URS_2024_01/162211321" TargetMode="External" /><Relationship Id="rId96" Type="http://schemas.openxmlformats.org/officeDocument/2006/relationships/hyperlink" Target="https://podminky.urs.cz/item/CS_URS_2024_01/965042141.1" TargetMode="External" /><Relationship Id="rId97" Type="http://schemas.openxmlformats.org/officeDocument/2006/relationships/hyperlink" Target="https://podminky.urs.cz/item/CS_URS_2024_01/451572111" TargetMode="External" /><Relationship Id="rId98" Type="http://schemas.openxmlformats.org/officeDocument/2006/relationships/hyperlink" Target="https://podminky.urs.cz/item/CS_URS_2024_01/721173406" TargetMode="External" /><Relationship Id="rId99" Type="http://schemas.openxmlformats.org/officeDocument/2006/relationships/hyperlink" Target="https://podminky.urs.cz/item/CS_URS_2024_01/998721203" TargetMode="External" /><Relationship Id="rId100" Type="http://schemas.openxmlformats.org/officeDocument/2006/relationships/hyperlink" Target="https://podminky.urs.cz/item/CS_URS_2024_01/894410103" TargetMode="External" /><Relationship Id="rId101" Type="http://schemas.openxmlformats.org/officeDocument/2006/relationships/hyperlink" Target="https://podminky.urs.cz/item/CS_URS_2024_01/894410213" TargetMode="External" /><Relationship Id="rId102" Type="http://schemas.openxmlformats.org/officeDocument/2006/relationships/hyperlink" Target="https://podminky.urs.cz/item/CS_URS_2024_01/894410232" TargetMode="External" /><Relationship Id="rId10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26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26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4.4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lib_pred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PŘEDINVESTICE - ENERGOCENTRUM (ZE STAVBY REKONSTRUKCE A STAVEBNÍ ÚPRAVY MĚSTSKÉHO PLAVECKÉHO BAZÉNU V LIBERCI)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Liberec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29. 1. 2024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6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6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ROUND(SUM(AG95:AG97),2)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ROUND(SUM(AS95:AS97),2)</f>
        <v>0</v>
      </c>
      <c r="AT94" s="95">
        <f>ROUND(SUM(AV94:AW94),2)</f>
        <v>0</v>
      </c>
      <c r="AU94" s="96">
        <f>ROUND(SUM(AU95:AU97),5)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ROUND(SUM(AZ95:AZ97),2)</f>
        <v>0</v>
      </c>
      <c r="BA94" s="95">
        <f>ROUND(SUM(BA95:BA97),2)</f>
        <v>0</v>
      </c>
      <c r="BB94" s="95">
        <f>ROUND(SUM(BB95:BB97),2)</f>
        <v>0</v>
      </c>
      <c r="BC94" s="95">
        <f>ROUND(SUM(BC95:BC97),2)</f>
        <v>0</v>
      </c>
      <c r="BD94" s="97">
        <f>ROUND(SUM(BD95:BD97),2)</f>
        <v>0</v>
      </c>
      <c r="BE94" s="6"/>
      <c r="BS94" s="98" t="s">
        <v>73</v>
      </c>
      <c r="BT94" s="98" t="s">
        <v>74</v>
      </c>
      <c r="BU94" s="99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14.4" customHeight="1">
      <c r="A95" s="100" t="s">
        <v>78</v>
      </c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'st - Stav+zti'!J30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81</v>
      </c>
      <c r="AR95" s="101"/>
      <c r="AS95" s="107">
        <v>0</v>
      </c>
      <c r="AT95" s="108">
        <f>ROUND(SUM(AV95:AW95),2)</f>
        <v>0</v>
      </c>
      <c r="AU95" s="109">
        <f>'st - Stav+zti'!P132</f>
        <v>0</v>
      </c>
      <c r="AV95" s="108">
        <f>'st - Stav+zti'!J33</f>
        <v>0</v>
      </c>
      <c r="AW95" s="108">
        <f>'st - Stav+zti'!J34</f>
        <v>0</v>
      </c>
      <c r="AX95" s="108">
        <f>'st - Stav+zti'!J35</f>
        <v>0</v>
      </c>
      <c r="AY95" s="108">
        <f>'st - Stav+zti'!J36</f>
        <v>0</v>
      </c>
      <c r="AZ95" s="108">
        <f>'st - Stav+zti'!F33</f>
        <v>0</v>
      </c>
      <c r="BA95" s="108">
        <f>'st - Stav+zti'!F34</f>
        <v>0</v>
      </c>
      <c r="BB95" s="108">
        <f>'st - Stav+zti'!F35</f>
        <v>0</v>
      </c>
      <c r="BC95" s="108">
        <f>'st - Stav+zti'!F36</f>
        <v>0</v>
      </c>
      <c r="BD95" s="110">
        <f>'st - Stav+zti'!F37</f>
        <v>0</v>
      </c>
      <c r="BE95" s="7"/>
      <c r="BT95" s="111" t="s">
        <v>82</v>
      </c>
      <c r="BV95" s="111" t="s">
        <v>76</v>
      </c>
      <c r="BW95" s="111" t="s">
        <v>83</v>
      </c>
      <c r="BX95" s="111" t="s">
        <v>4</v>
      </c>
      <c r="CL95" s="111" t="s">
        <v>1</v>
      </c>
      <c r="CM95" s="111" t="s">
        <v>84</v>
      </c>
    </row>
    <row r="96" s="7" customFormat="1" ht="14.4" customHeight="1">
      <c r="A96" s="100" t="s">
        <v>78</v>
      </c>
      <c r="B96" s="101"/>
      <c r="C96" s="102"/>
      <c r="D96" s="103" t="s">
        <v>85</v>
      </c>
      <c r="E96" s="103"/>
      <c r="F96" s="103"/>
      <c r="G96" s="103"/>
      <c r="H96" s="103"/>
      <c r="I96" s="104"/>
      <c r="J96" s="103" t="s">
        <v>86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'mr - MaR'!J30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81</v>
      </c>
      <c r="AR96" s="101"/>
      <c r="AS96" s="107">
        <v>0</v>
      </c>
      <c r="AT96" s="108">
        <f>ROUND(SUM(AV96:AW96),2)</f>
        <v>0</v>
      </c>
      <c r="AU96" s="109">
        <f>'mr - MaR'!P119</f>
        <v>0</v>
      </c>
      <c r="AV96" s="108">
        <f>'mr - MaR'!J33</f>
        <v>0</v>
      </c>
      <c r="AW96" s="108">
        <f>'mr - MaR'!J34</f>
        <v>0</v>
      </c>
      <c r="AX96" s="108">
        <f>'mr - MaR'!J35</f>
        <v>0</v>
      </c>
      <c r="AY96" s="108">
        <f>'mr - MaR'!J36</f>
        <v>0</v>
      </c>
      <c r="AZ96" s="108">
        <f>'mr - MaR'!F33</f>
        <v>0</v>
      </c>
      <c r="BA96" s="108">
        <f>'mr - MaR'!F34</f>
        <v>0</v>
      </c>
      <c r="BB96" s="108">
        <f>'mr - MaR'!F35</f>
        <v>0</v>
      </c>
      <c r="BC96" s="108">
        <f>'mr - MaR'!F36</f>
        <v>0</v>
      </c>
      <c r="BD96" s="110">
        <f>'mr - MaR'!F37</f>
        <v>0</v>
      </c>
      <c r="BE96" s="7"/>
      <c r="BT96" s="111" t="s">
        <v>82</v>
      </c>
      <c r="BV96" s="111" t="s">
        <v>76</v>
      </c>
      <c r="BW96" s="111" t="s">
        <v>87</v>
      </c>
      <c r="BX96" s="111" t="s">
        <v>4</v>
      </c>
      <c r="CL96" s="111" t="s">
        <v>1</v>
      </c>
      <c r="CM96" s="111" t="s">
        <v>84</v>
      </c>
    </row>
    <row r="97" s="7" customFormat="1" ht="14.4" customHeight="1">
      <c r="A97" s="100" t="s">
        <v>78</v>
      </c>
      <c r="B97" s="101"/>
      <c r="C97" s="102"/>
      <c r="D97" s="103" t="s">
        <v>88</v>
      </c>
      <c r="E97" s="103"/>
      <c r="F97" s="103"/>
      <c r="G97" s="103"/>
      <c r="H97" s="103"/>
      <c r="I97" s="104"/>
      <c r="J97" s="103" t="s">
        <v>88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'ut - ut'!J30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81</v>
      </c>
      <c r="AR97" s="101"/>
      <c r="AS97" s="112">
        <v>0</v>
      </c>
      <c r="AT97" s="113">
        <f>ROUND(SUM(AV97:AW97),2)</f>
        <v>0</v>
      </c>
      <c r="AU97" s="114">
        <f>'ut - ut'!P124</f>
        <v>0</v>
      </c>
      <c r="AV97" s="113">
        <f>'ut - ut'!J33</f>
        <v>0</v>
      </c>
      <c r="AW97" s="113">
        <f>'ut - ut'!J34</f>
        <v>0</v>
      </c>
      <c r="AX97" s="113">
        <f>'ut - ut'!J35</f>
        <v>0</v>
      </c>
      <c r="AY97" s="113">
        <f>'ut - ut'!J36</f>
        <v>0</v>
      </c>
      <c r="AZ97" s="113">
        <f>'ut - ut'!F33</f>
        <v>0</v>
      </c>
      <c r="BA97" s="113">
        <f>'ut - ut'!F34</f>
        <v>0</v>
      </c>
      <c r="BB97" s="113">
        <f>'ut - ut'!F35</f>
        <v>0</v>
      </c>
      <c r="BC97" s="113">
        <f>'ut - ut'!F36</f>
        <v>0</v>
      </c>
      <c r="BD97" s="115">
        <f>'ut - ut'!F37</f>
        <v>0</v>
      </c>
      <c r="BE97" s="7"/>
      <c r="BT97" s="111" t="s">
        <v>82</v>
      </c>
      <c r="BV97" s="111" t="s">
        <v>76</v>
      </c>
      <c r="BW97" s="111" t="s">
        <v>89</v>
      </c>
      <c r="BX97" s="111" t="s">
        <v>4</v>
      </c>
      <c r="CL97" s="111" t="s">
        <v>1</v>
      </c>
      <c r="CM97" s="111" t="s">
        <v>84</v>
      </c>
    </row>
    <row r="98" s="2" customFormat="1" ht="30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="2" customFormat="1" ht="6.96" customHeight="1">
      <c r="A99" s="34"/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35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t - Stav+zti'!C2" display="/"/>
    <hyperlink ref="A96" location="'mr - MaR'!C2" display="/"/>
    <hyperlink ref="A97" location="'ut - u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90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40.8" customHeight="1">
      <c r="B7" s="18"/>
      <c r="E7" s="117" t="str">
        <f>'Rekapitulace stavby'!K6</f>
        <v>PŘEDINVESTICE - ENERGOCENTRUM (ZE STAVBY REKONSTRUKCE A STAVEBNÍ ÚPRAVY MĚSTSKÉHO PLAVECKÉHO BAZÉNU V LIBERCI)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5.6" customHeight="1">
      <c r="A9" s="34"/>
      <c r="B9" s="35"/>
      <c r="C9" s="34"/>
      <c r="D9" s="34"/>
      <c r="E9" s="63" t="s">
        <v>92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26</v>
      </c>
      <c r="G12" s="34"/>
      <c r="H12" s="34"/>
      <c r="I12" s="28" t="s">
        <v>22</v>
      </c>
      <c r="J12" s="65" t="str">
        <f>'Rekapitulace stavby'!AN8</f>
        <v>29. 1. 2024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4.4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ROUND((SUM(BE132:BE574)),  2)</f>
        <v>0</v>
      </c>
      <c r="G33" s="34"/>
      <c r="H33" s="34"/>
      <c r="I33" s="124">
        <v>0.20999999999999999</v>
      </c>
      <c r="J33" s="123">
        <f>ROUND(((SUM(BE132:BE574))*I33),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ROUND((SUM(BF132:BF574)),  2)</f>
        <v>0</v>
      </c>
      <c r="G34" s="34"/>
      <c r="H34" s="34"/>
      <c r="I34" s="124">
        <v>0.12</v>
      </c>
      <c r="J34" s="123">
        <f>ROUND(((SUM(BF132:BF574))*I34),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ROUND((SUM(BG132:BG574)),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ROUND((SUM(BH132:BH574)),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ROUND((SUM(BI132:BI574)),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40.8" customHeight="1">
      <c r="A85" s="34"/>
      <c r="B85" s="35"/>
      <c r="C85" s="34"/>
      <c r="D85" s="34"/>
      <c r="E85" s="117" t="str">
        <f>E7</f>
        <v>PŘEDINVESTICE - ENERGOCENTRUM (ZE STAVBY REKONSTRUKCE A STAVEBNÍ ÚPRAVY MĚSTSKÉHO PLAVECKÉHO BAZÉNU V LIBERCI)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6" customHeight="1">
      <c r="A87" s="34"/>
      <c r="B87" s="35"/>
      <c r="C87" s="34"/>
      <c r="D87" s="34"/>
      <c r="E87" s="63" t="str">
        <f>E9</f>
        <v>st - Stav+zti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29. 1. 2024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6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94</v>
      </c>
      <c r="D94" s="125"/>
      <c r="E94" s="125"/>
      <c r="F94" s="125"/>
      <c r="G94" s="125"/>
      <c r="H94" s="125"/>
      <c r="I94" s="125"/>
      <c r="J94" s="134" t="s">
        <v>95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96</v>
      </c>
      <c r="D96" s="34"/>
      <c r="E96" s="34"/>
      <c r="F96" s="34"/>
      <c r="G96" s="34"/>
      <c r="H96" s="34"/>
      <c r="I96" s="34"/>
      <c r="J96" s="92">
        <f>J132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s="9" customFormat="1" ht="24.96" customHeight="1">
      <c r="A97" s="9"/>
      <c r="B97" s="136"/>
      <c r="C97" s="9"/>
      <c r="D97" s="137" t="s">
        <v>98</v>
      </c>
      <c r="E97" s="138"/>
      <c r="F97" s="138"/>
      <c r="G97" s="138"/>
      <c r="H97" s="138"/>
      <c r="I97" s="138"/>
      <c r="J97" s="139">
        <f>J133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99</v>
      </c>
      <c r="E98" s="142"/>
      <c r="F98" s="142"/>
      <c r="G98" s="142"/>
      <c r="H98" s="142"/>
      <c r="I98" s="142"/>
      <c r="J98" s="143">
        <f>J134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100</v>
      </c>
      <c r="E99" s="142"/>
      <c r="F99" s="142"/>
      <c r="G99" s="142"/>
      <c r="H99" s="142"/>
      <c r="I99" s="142"/>
      <c r="J99" s="143">
        <f>J135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101</v>
      </c>
      <c r="E100" s="142"/>
      <c r="F100" s="142"/>
      <c r="G100" s="142"/>
      <c r="H100" s="142"/>
      <c r="I100" s="142"/>
      <c r="J100" s="143">
        <f>J235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102</v>
      </c>
      <c r="E101" s="142"/>
      <c r="F101" s="142"/>
      <c r="G101" s="142"/>
      <c r="H101" s="142"/>
      <c r="I101" s="142"/>
      <c r="J101" s="143">
        <f>J239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0"/>
      <c r="C102" s="10"/>
      <c r="D102" s="141" t="s">
        <v>103</v>
      </c>
      <c r="E102" s="142"/>
      <c r="F102" s="142"/>
      <c r="G102" s="142"/>
      <c r="H102" s="142"/>
      <c r="I102" s="142"/>
      <c r="J102" s="143">
        <f>J243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100</v>
      </c>
      <c r="E103" s="142"/>
      <c r="F103" s="142"/>
      <c r="G103" s="142"/>
      <c r="H103" s="142"/>
      <c r="I103" s="142"/>
      <c r="J103" s="143">
        <f>J244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0"/>
      <c r="C104" s="10"/>
      <c r="D104" s="141" t="s">
        <v>101</v>
      </c>
      <c r="E104" s="142"/>
      <c r="F104" s="142"/>
      <c r="G104" s="142"/>
      <c r="H104" s="142"/>
      <c r="I104" s="142"/>
      <c r="J104" s="143">
        <f>J363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0"/>
      <c r="C105" s="10"/>
      <c r="D105" s="141" t="s">
        <v>102</v>
      </c>
      <c r="E105" s="142"/>
      <c r="F105" s="142"/>
      <c r="G105" s="142"/>
      <c r="H105" s="142"/>
      <c r="I105" s="142"/>
      <c r="J105" s="143">
        <f>J366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6"/>
      <c r="C106" s="9"/>
      <c r="D106" s="137" t="s">
        <v>104</v>
      </c>
      <c r="E106" s="138"/>
      <c r="F106" s="138"/>
      <c r="G106" s="138"/>
      <c r="H106" s="138"/>
      <c r="I106" s="138"/>
      <c r="J106" s="139">
        <f>J481</f>
        <v>0</v>
      </c>
      <c r="K106" s="9"/>
      <c r="L106" s="13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0"/>
      <c r="C107" s="10"/>
      <c r="D107" s="141" t="s">
        <v>105</v>
      </c>
      <c r="E107" s="142"/>
      <c r="F107" s="142"/>
      <c r="G107" s="142"/>
      <c r="H107" s="142"/>
      <c r="I107" s="142"/>
      <c r="J107" s="143">
        <f>J482</f>
        <v>0</v>
      </c>
      <c r="K107" s="10"/>
      <c r="L107" s="14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0"/>
      <c r="C108" s="10"/>
      <c r="D108" s="141" t="s">
        <v>100</v>
      </c>
      <c r="E108" s="142"/>
      <c r="F108" s="142"/>
      <c r="G108" s="142"/>
      <c r="H108" s="142"/>
      <c r="I108" s="142"/>
      <c r="J108" s="143">
        <f>J483</f>
        <v>0</v>
      </c>
      <c r="K108" s="10"/>
      <c r="L108" s="14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0"/>
      <c r="C109" s="10"/>
      <c r="D109" s="141" t="s">
        <v>102</v>
      </c>
      <c r="E109" s="142"/>
      <c r="F109" s="142"/>
      <c r="G109" s="142"/>
      <c r="H109" s="142"/>
      <c r="I109" s="142"/>
      <c r="J109" s="143">
        <f>J530</f>
        <v>0</v>
      </c>
      <c r="K109" s="10"/>
      <c r="L109" s="14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36"/>
      <c r="C110" s="9"/>
      <c r="D110" s="137" t="s">
        <v>106</v>
      </c>
      <c r="E110" s="138"/>
      <c r="F110" s="138"/>
      <c r="G110" s="138"/>
      <c r="H110" s="138"/>
      <c r="I110" s="138"/>
      <c r="J110" s="139">
        <f>J562</f>
        <v>0</v>
      </c>
      <c r="K110" s="9"/>
      <c r="L110" s="13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40"/>
      <c r="C111" s="10"/>
      <c r="D111" s="141" t="s">
        <v>107</v>
      </c>
      <c r="E111" s="142"/>
      <c r="F111" s="142"/>
      <c r="G111" s="142"/>
      <c r="H111" s="142"/>
      <c r="I111" s="142"/>
      <c r="J111" s="143">
        <f>J563</f>
        <v>0</v>
      </c>
      <c r="K111" s="10"/>
      <c r="L111" s="14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0"/>
      <c r="C112" s="10"/>
      <c r="D112" s="141" t="s">
        <v>108</v>
      </c>
      <c r="E112" s="142"/>
      <c r="F112" s="142"/>
      <c r="G112" s="142"/>
      <c r="H112" s="142"/>
      <c r="I112" s="142"/>
      <c r="J112" s="143">
        <f>J564</f>
        <v>0</v>
      </c>
      <c r="K112" s="10"/>
      <c r="L112" s="14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109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16</v>
      </c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40.8" customHeight="1">
      <c r="A122" s="34"/>
      <c r="B122" s="35"/>
      <c r="C122" s="34"/>
      <c r="D122" s="34"/>
      <c r="E122" s="117" t="str">
        <f>E7</f>
        <v>PŘEDINVESTICE - ENERGOCENTRUM (ZE STAVBY REKONSTRUKCE A STAVEBNÍ ÚPRAVY MĚSTSKÉHO PLAVECKÉHO BAZÉNU V LIBERCI)</v>
      </c>
      <c r="F122" s="28"/>
      <c r="G122" s="28"/>
      <c r="H122" s="28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91</v>
      </c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6" customHeight="1">
      <c r="A124" s="34"/>
      <c r="B124" s="35"/>
      <c r="C124" s="34"/>
      <c r="D124" s="34"/>
      <c r="E124" s="63" t="str">
        <f>E9</f>
        <v>st - Stav+zti</v>
      </c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20</v>
      </c>
      <c r="D126" s="34"/>
      <c r="E126" s="34"/>
      <c r="F126" s="23" t="str">
        <f>F12</f>
        <v xml:space="preserve"> </v>
      </c>
      <c r="G126" s="34"/>
      <c r="H126" s="34"/>
      <c r="I126" s="28" t="s">
        <v>22</v>
      </c>
      <c r="J126" s="65" t="str">
        <f>IF(J12="","",J12)</f>
        <v>29. 1. 2024</v>
      </c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6" customHeight="1">
      <c r="A128" s="34"/>
      <c r="B128" s="35"/>
      <c r="C128" s="28" t="s">
        <v>24</v>
      </c>
      <c r="D128" s="34"/>
      <c r="E128" s="34"/>
      <c r="F128" s="23" t="str">
        <f>E15</f>
        <v xml:space="preserve"> </v>
      </c>
      <c r="G128" s="34"/>
      <c r="H128" s="34"/>
      <c r="I128" s="28" t="s">
        <v>30</v>
      </c>
      <c r="J128" s="32" t="str">
        <f>E21</f>
        <v xml:space="preserve"> </v>
      </c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6" customHeight="1">
      <c r="A129" s="34"/>
      <c r="B129" s="35"/>
      <c r="C129" s="28" t="s">
        <v>28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 xml:space="preserve"> </v>
      </c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44"/>
      <c r="B131" s="145"/>
      <c r="C131" s="146" t="s">
        <v>110</v>
      </c>
      <c r="D131" s="147" t="s">
        <v>59</v>
      </c>
      <c r="E131" s="147" t="s">
        <v>55</v>
      </c>
      <c r="F131" s="147" t="s">
        <v>56</v>
      </c>
      <c r="G131" s="147" t="s">
        <v>111</v>
      </c>
      <c r="H131" s="147" t="s">
        <v>112</v>
      </c>
      <c r="I131" s="147" t="s">
        <v>113</v>
      </c>
      <c r="J131" s="148" t="s">
        <v>95</v>
      </c>
      <c r="K131" s="149" t="s">
        <v>114</v>
      </c>
      <c r="L131" s="150"/>
      <c r="M131" s="82" t="s">
        <v>1</v>
      </c>
      <c r="N131" s="83" t="s">
        <v>38</v>
      </c>
      <c r="O131" s="83" t="s">
        <v>115</v>
      </c>
      <c r="P131" s="83" t="s">
        <v>116</v>
      </c>
      <c r="Q131" s="83" t="s">
        <v>117</v>
      </c>
      <c r="R131" s="83" t="s">
        <v>118</v>
      </c>
      <c r="S131" s="83" t="s">
        <v>119</v>
      </c>
      <c r="T131" s="84" t="s">
        <v>120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</row>
    <row r="132" s="2" customFormat="1" ht="22.8" customHeight="1">
      <c r="A132" s="34"/>
      <c r="B132" s="35"/>
      <c r="C132" s="89" t="s">
        <v>121</v>
      </c>
      <c r="D132" s="34"/>
      <c r="E132" s="34"/>
      <c r="F132" s="34"/>
      <c r="G132" s="34"/>
      <c r="H132" s="34"/>
      <c r="I132" s="34"/>
      <c r="J132" s="151">
        <f>BK132</f>
        <v>0</v>
      </c>
      <c r="K132" s="34"/>
      <c r="L132" s="35"/>
      <c r="M132" s="85"/>
      <c r="N132" s="69"/>
      <c r="O132" s="86"/>
      <c r="P132" s="152">
        <f>P133+P481+P562</f>
        <v>0</v>
      </c>
      <c r="Q132" s="86"/>
      <c r="R132" s="152">
        <f>R133+R481+R562</f>
        <v>120.92972774</v>
      </c>
      <c r="S132" s="86"/>
      <c r="T132" s="153">
        <f>T133+T481+T562</f>
        <v>110.1292298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73</v>
      </c>
      <c r="AU132" s="15" t="s">
        <v>97</v>
      </c>
      <c r="BK132" s="154">
        <f>BK133+BK481+BK562</f>
        <v>0</v>
      </c>
    </row>
    <row r="133" s="12" customFormat="1" ht="25.92" customHeight="1">
      <c r="A133" s="12"/>
      <c r="B133" s="155"/>
      <c r="C133" s="12"/>
      <c r="D133" s="156" t="s">
        <v>73</v>
      </c>
      <c r="E133" s="157" t="s">
        <v>122</v>
      </c>
      <c r="F133" s="157" t="s">
        <v>123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P134+P135+P235+P239+P243+P244+P363+P366</f>
        <v>0</v>
      </c>
      <c r="Q133" s="161"/>
      <c r="R133" s="162">
        <f>R134+R135+R235+R239+R243+R244+R363+R366</f>
        <v>109.34075374</v>
      </c>
      <c r="S133" s="161"/>
      <c r="T133" s="163">
        <f>T134+T135+T235+T239+T243+T244+T363+T366</f>
        <v>107.22522980000001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82</v>
      </c>
      <c r="AT133" s="164" t="s">
        <v>73</v>
      </c>
      <c r="AU133" s="164" t="s">
        <v>74</v>
      </c>
      <c r="AY133" s="156" t="s">
        <v>124</v>
      </c>
      <c r="BK133" s="165">
        <f>BK134+BK135+BK235+BK239+BK243+BK244+BK363+BK366</f>
        <v>0</v>
      </c>
    </row>
    <row r="134" s="12" customFormat="1" ht="22.8" customHeight="1">
      <c r="A134" s="12"/>
      <c r="B134" s="155"/>
      <c r="C134" s="12"/>
      <c r="D134" s="156" t="s">
        <v>73</v>
      </c>
      <c r="E134" s="166" t="s">
        <v>125</v>
      </c>
      <c r="F134" s="166" t="s">
        <v>126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v>0</v>
      </c>
      <c r="Q134" s="161"/>
      <c r="R134" s="162">
        <v>0</v>
      </c>
      <c r="S134" s="161"/>
      <c r="T134" s="163"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82</v>
      </c>
      <c r="AT134" s="164" t="s">
        <v>73</v>
      </c>
      <c r="AU134" s="164" t="s">
        <v>82</v>
      </c>
      <c r="AY134" s="156" t="s">
        <v>124</v>
      </c>
      <c r="BK134" s="165">
        <v>0</v>
      </c>
    </row>
    <row r="135" s="12" customFormat="1" ht="22.8" customHeight="1">
      <c r="A135" s="12"/>
      <c r="B135" s="155"/>
      <c r="C135" s="12"/>
      <c r="D135" s="156" t="s">
        <v>73</v>
      </c>
      <c r="E135" s="166" t="s">
        <v>127</v>
      </c>
      <c r="F135" s="166" t="s">
        <v>128</v>
      </c>
      <c r="G135" s="12"/>
      <c r="H135" s="12"/>
      <c r="I135" s="158"/>
      <c r="J135" s="167">
        <f>BK135</f>
        <v>0</v>
      </c>
      <c r="K135" s="12"/>
      <c r="L135" s="155"/>
      <c r="M135" s="160"/>
      <c r="N135" s="161"/>
      <c r="O135" s="161"/>
      <c r="P135" s="162">
        <f>SUM(P136:P234)</f>
        <v>0</v>
      </c>
      <c r="Q135" s="161"/>
      <c r="R135" s="162">
        <f>SUM(R136:R234)</f>
        <v>0.0342644</v>
      </c>
      <c r="S135" s="161"/>
      <c r="T135" s="163">
        <f>SUM(T136:T234)</f>
        <v>105.41634980000001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82</v>
      </c>
      <c r="AT135" s="164" t="s">
        <v>73</v>
      </c>
      <c r="AU135" s="164" t="s">
        <v>82</v>
      </c>
      <c r="AY135" s="156" t="s">
        <v>124</v>
      </c>
      <c r="BK135" s="165">
        <f>SUM(BK136:BK234)</f>
        <v>0</v>
      </c>
    </row>
    <row r="136" s="2" customFormat="1" ht="40.2" customHeight="1">
      <c r="A136" s="34"/>
      <c r="B136" s="168"/>
      <c r="C136" s="169" t="s">
        <v>82</v>
      </c>
      <c r="D136" s="169" t="s">
        <v>129</v>
      </c>
      <c r="E136" s="170" t="s">
        <v>130</v>
      </c>
      <c r="F136" s="171" t="s">
        <v>131</v>
      </c>
      <c r="G136" s="172" t="s">
        <v>132</v>
      </c>
      <c r="H136" s="173">
        <v>13.272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39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133</v>
      </c>
      <c r="AT136" s="181" t="s">
        <v>129</v>
      </c>
      <c r="AU136" s="181" t="s">
        <v>84</v>
      </c>
      <c r="AY136" s="15" t="s">
        <v>124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82</v>
      </c>
      <c r="BK136" s="182">
        <f>ROUND(I136*H136,2)</f>
        <v>0</v>
      </c>
      <c r="BL136" s="15" t="s">
        <v>133</v>
      </c>
      <c r="BM136" s="181" t="s">
        <v>84</v>
      </c>
    </row>
    <row r="137" s="2" customFormat="1">
      <c r="A137" s="34"/>
      <c r="B137" s="35"/>
      <c r="C137" s="34"/>
      <c r="D137" s="183" t="s">
        <v>134</v>
      </c>
      <c r="E137" s="34"/>
      <c r="F137" s="184" t="s">
        <v>131</v>
      </c>
      <c r="G137" s="34"/>
      <c r="H137" s="34"/>
      <c r="I137" s="185"/>
      <c r="J137" s="34"/>
      <c r="K137" s="34"/>
      <c r="L137" s="35"/>
      <c r="M137" s="186"/>
      <c r="N137" s="187"/>
      <c r="O137" s="73"/>
      <c r="P137" s="73"/>
      <c r="Q137" s="73"/>
      <c r="R137" s="73"/>
      <c r="S137" s="73"/>
      <c r="T137" s="7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134</v>
      </c>
      <c r="AU137" s="15" t="s">
        <v>84</v>
      </c>
    </row>
    <row r="138" s="2" customFormat="1">
      <c r="A138" s="34"/>
      <c r="B138" s="35"/>
      <c r="C138" s="34"/>
      <c r="D138" s="188" t="s">
        <v>135</v>
      </c>
      <c r="E138" s="34"/>
      <c r="F138" s="189" t="s">
        <v>136</v>
      </c>
      <c r="G138" s="34"/>
      <c r="H138" s="34"/>
      <c r="I138" s="185"/>
      <c r="J138" s="34"/>
      <c r="K138" s="34"/>
      <c r="L138" s="35"/>
      <c r="M138" s="186"/>
      <c r="N138" s="187"/>
      <c r="O138" s="73"/>
      <c r="P138" s="73"/>
      <c r="Q138" s="73"/>
      <c r="R138" s="73"/>
      <c r="S138" s="73"/>
      <c r="T138" s="7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135</v>
      </c>
      <c r="AU138" s="15" t="s">
        <v>84</v>
      </c>
    </row>
    <row r="139" s="2" customFormat="1" ht="34.8" customHeight="1">
      <c r="A139" s="34"/>
      <c r="B139" s="168"/>
      <c r="C139" s="169" t="s">
        <v>84</v>
      </c>
      <c r="D139" s="169" t="s">
        <v>129</v>
      </c>
      <c r="E139" s="170" t="s">
        <v>137</v>
      </c>
      <c r="F139" s="171" t="s">
        <v>138</v>
      </c>
      <c r="G139" s="172" t="s">
        <v>132</v>
      </c>
      <c r="H139" s="173">
        <v>15.028000000000001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39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133</v>
      </c>
      <c r="AT139" s="181" t="s">
        <v>129</v>
      </c>
      <c r="AU139" s="181" t="s">
        <v>84</v>
      </c>
      <c r="AY139" s="15" t="s">
        <v>124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82</v>
      </c>
      <c r="BK139" s="182">
        <f>ROUND(I139*H139,2)</f>
        <v>0</v>
      </c>
      <c r="BL139" s="15" t="s">
        <v>133</v>
      </c>
      <c r="BM139" s="181" t="s">
        <v>133</v>
      </c>
    </row>
    <row r="140" s="2" customFormat="1">
      <c r="A140" s="34"/>
      <c r="B140" s="35"/>
      <c r="C140" s="34"/>
      <c r="D140" s="183" t="s">
        <v>134</v>
      </c>
      <c r="E140" s="34"/>
      <c r="F140" s="184" t="s">
        <v>138</v>
      </c>
      <c r="G140" s="34"/>
      <c r="H140" s="34"/>
      <c r="I140" s="185"/>
      <c r="J140" s="34"/>
      <c r="K140" s="34"/>
      <c r="L140" s="35"/>
      <c r="M140" s="186"/>
      <c r="N140" s="187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134</v>
      </c>
      <c r="AU140" s="15" t="s">
        <v>84</v>
      </c>
    </row>
    <row r="141" s="2" customFormat="1">
      <c r="A141" s="34"/>
      <c r="B141" s="35"/>
      <c r="C141" s="34"/>
      <c r="D141" s="188" t="s">
        <v>135</v>
      </c>
      <c r="E141" s="34"/>
      <c r="F141" s="189" t="s">
        <v>139</v>
      </c>
      <c r="G141" s="34"/>
      <c r="H141" s="34"/>
      <c r="I141" s="185"/>
      <c r="J141" s="34"/>
      <c r="K141" s="34"/>
      <c r="L141" s="35"/>
      <c r="M141" s="186"/>
      <c r="N141" s="187"/>
      <c r="O141" s="73"/>
      <c r="P141" s="73"/>
      <c r="Q141" s="73"/>
      <c r="R141" s="73"/>
      <c r="S141" s="73"/>
      <c r="T141" s="7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5" t="s">
        <v>135</v>
      </c>
      <c r="AU141" s="15" t="s">
        <v>84</v>
      </c>
    </row>
    <row r="142" s="2" customFormat="1" ht="34.8" customHeight="1">
      <c r="A142" s="34"/>
      <c r="B142" s="168"/>
      <c r="C142" s="169" t="s">
        <v>140</v>
      </c>
      <c r="D142" s="169" t="s">
        <v>129</v>
      </c>
      <c r="E142" s="170" t="s">
        <v>141</v>
      </c>
      <c r="F142" s="171" t="s">
        <v>142</v>
      </c>
      <c r="G142" s="172" t="s">
        <v>132</v>
      </c>
      <c r="H142" s="173">
        <v>15.028000000000001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39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133</v>
      </c>
      <c r="AT142" s="181" t="s">
        <v>129</v>
      </c>
      <c r="AU142" s="181" t="s">
        <v>84</v>
      </c>
      <c r="AY142" s="15" t="s">
        <v>124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82</v>
      </c>
      <c r="BK142" s="182">
        <f>ROUND(I142*H142,2)</f>
        <v>0</v>
      </c>
      <c r="BL142" s="15" t="s">
        <v>133</v>
      </c>
      <c r="BM142" s="181" t="s">
        <v>143</v>
      </c>
    </row>
    <row r="143" s="2" customFormat="1">
      <c r="A143" s="34"/>
      <c r="B143" s="35"/>
      <c r="C143" s="34"/>
      <c r="D143" s="183" t="s">
        <v>134</v>
      </c>
      <c r="E143" s="34"/>
      <c r="F143" s="184" t="s">
        <v>142</v>
      </c>
      <c r="G143" s="34"/>
      <c r="H143" s="34"/>
      <c r="I143" s="185"/>
      <c r="J143" s="34"/>
      <c r="K143" s="34"/>
      <c r="L143" s="35"/>
      <c r="M143" s="186"/>
      <c r="N143" s="187"/>
      <c r="O143" s="73"/>
      <c r="P143" s="73"/>
      <c r="Q143" s="73"/>
      <c r="R143" s="73"/>
      <c r="S143" s="73"/>
      <c r="T143" s="7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5" t="s">
        <v>134</v>
      </c>
      <c r="AU143" s="15" t="s">
        <v>84</v>
      </c>
    </row>
    <row r="144" s="2" customFormat="1" ht="34.8" customHeight="1">
      <c r="A144" s="34"/>
      <c r="B144" s="168"/>
      <c r="C144" s="169" t="s">
        <v>133</v>
      </c>
      <c r="D144" s="169" t="s">
        <v>129</v>
      </c>
      <c r="E144" s="170" t="s">
        <v>144</v>
      </c>
      <c r="F144" s="171" t="s">
        <v>145</v>
      </c>
      <c r="G144" s="172" t="s">
        <v>132</v>
      </c>
      <c r="H144" s="173">
        <v>30.056000000000001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39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133</v>
      </c>
      <c r="AT144" s="181" t="s">
        <v>129</v>
      </c>
      <c r="AU144" s="181" t="s">
        <v>84</v>
      </c>
      <c r="AY144" s="15" t="s">
        <v>124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82</v>
      </c>
      <c r="BK144" s="182">
        <f>ROUND(I144*H144,2)</f>
        <v>0</v>
      </c>
      <c r="BL144" s="15" t="s">
        <v>133</v>
      </c>
      <c r="BM144" s="181" t="s">
        <v>146</v>
      </c>
    </row>
    <row r="145" s="2" customFormat="1">
      <c r="A145" s="34"/>
      <c r="B145" s="35"/>
      <c r="C145" s="34"/>
      <c r="D145" s="183" t="s">
        <v>134</v>
      </c>
      <c r="E145" s="34"/>
      <c r="F145" s="184" t="s">
        <v>145</v>
      </c>
      <c r="G145" s="34"/>
      <c r="H145" s="34"/>
      <c r="I145" s="185"/>
      <c r="J145" s="34"/>
      <c r="K145" s="34"/>
      <c r="L145" s="35"/>
      <c r="M145" s="186"/>
      <c r="N145" s="187"/>
      <c r="O145" s="73"/>
      <c r="P145" s="73"/>
      <c r="Q145" s="73"/>
      <c r="R145" s="73"/>
      <c r="S145" s="73"/>
      <c r="T145" s="7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5" t="s">
        <v>134</v>
      </c>
      <c r="AU145" s="15" t="s">
        <v>84</v>
      </c>
    </row>
    <row r="146" s="2" customFormat="1">
      <c r="A146" s="34"/>
      <c r="B146" s="35"/>
      <c r="C146" s="34"/>
      <c r="D146" s="188" t="s">
        <v>135</v>
      </c>
      <c r="E146" s="34"/>
      <c r="F146" s="189" t="s">
        <v>147</v>
      </c>
      <c r="G146" s="34"/>
      <c r="H146" s="34"/>
      <c r="I146" s="185"/>
      <c r="J146" s="34"/>
      <c r="K146" s="34"/>
      <c r="L146" s="35"/>
      <c r="M146" s="186"/>
      <c r="N146" s="187"/>
      <c r="O146" s="73"/>
      <c r="P146" s="73"/>
      <c r="Q146" s="73"/>
      <c r="R146" s="73"/>
      <c r="S146" s="73"/>
      <c r="T146" s="7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5" t="s">
        <v>135</v>
      </c>
      <c r="AU146" s="15" t="s">
        <v>84</v>
      </c>
    </row>
    <row r="147" s="2" customFormat="1" ht="50.4" customHeight="1">
      <c r="A147" s="34"/>
      <c r="B147" s="168"/>
      <c r="C147" s="169" t="s">
        <v>148</v>
      </c>
      <c r="D147" s="169" t="s">
        <v>129</v>
      </c>
      <c r="E147" s="170" t="s">
        <v>149</v>
      </c>
      <c r="F147" s="171" t="s">
        <v>150</v>
      </c>
      <c r="G147" s="172" t="s">
        <v>132</v>
      </c>
      <c r="H147" s="173">
        <v>8.2439999999999998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39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133</v>
      </c>
      <c r="AT147" s="181" t="s">
        <v>129</v>
      </c>
      <c r="AU147" s="181" t="s">
        <v>84</v>
      </c>
      <c r="AY147" s="15" t="s">
        <v>124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82</v>
      </c>
      <c r="BK147" s="182">
        <f>ROUND(I147*H147,2)</f>
        <v>0</v>
      </c>
      <c r="BL147" s="15" t="s">
        <v>133</v>
      </c>
      <c r="BM147" s="181" t="s">
        <v>151</v>
      </c>
    </row>
    <row r="148" s="2" customFormat="1">
      <c r="A148" s="34"/>
      <c r="B148" s="35"/>
      <c r="C148" s="34"/>
      <c r="D148" s="183" t="s">
        <v>134</v>
      </c>
      <c r="E148" s="34"/>
      <c r="F148" s="184" t="s">
        <v>150</v>
      </c>
      <c r="G148" s="34"/>
      <c r="H148" s="34"/>
      <c r="I148" s="185"/>
      <c r="J148" s="34"/>
      <c r="K148" s="34"/>
      <c r="L148" s="35"/>
      <c r="M148" s="186"/>
      <c r="N148" s="187"/>
      <c r="O148" s="73"/>
      <c r="P148" s="73"/>
      <c r="Q148" s="73"/>
      <c r="R148" s="73"/>
      <c r="S148" s="73"/>
      <c r="T148" s="7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5" t="s">
        <v>134</v>
      </c>
      <c r="AU148" s="15" t="s">
        <v>84</v>
      </c>
    </row>
    <row r="149" s="2" customFormat="1">
      <c r="A149" s="34"/>
      <c r="B149" s="35"/>
      <c r="C149" s="34"/>
      <c r="D149" s="188" t="s">
        <v>135</v>
      </c>
      <c r="E149" s="34"/>
      <c r="F149" s="189" t="s">
        <v>152</v>
      </c>
      <c r="G149" s="34"/>
      <c r="H149" s="34"/>
      <c r="I149" s="185"/>
      <c r="J149" s="34"/>
      <c r="K149" s="34"/>
      <c r="L149" s="35"/>
      <c r="M149" s="186"/>
      <c r="N149" s="187"/>
      <c r="O149" s="73"/>
      <c r="P149" s="73"/>
      <c r="Q149" s="73"/>
      <c r="R149" s="73"/>
      <c r="S149" s="73"/>
      <c r="T149" s="7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5" t="s">
        <v>135</v>
      </c>
      <c r="AU149" s="15" t="s">
        <v>84</v>
      </c>
    </row>
    <row r="150" s="2" customFormat="1" ht="34.8" customHeight="1">
      <c r="A150" s="34"/>
      <c r="B150" s="168"/>
      <c r="C150" s="169" t="s">
        <v>143</v>
      </c>
      <c r="D150" s="169" t="s">
        <v>129</v>
      </c>
      <c r="E150" s="170" t="s">
        <v>153</v>
      </c>
      <c r="F150" s="171" t="s">
        <v>154</v>
      </c>
      <c r="G150" s="172" t="s">
        <v>155</v>
      </c>
      <c r="H150" s="173">
        <v>35.359999999999999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39</v>
      </c>
      <c r="O150" s="73"/>
      <c r="P150" s="179">
        <f>O150*H150</f>
        <v>0</v>
      </c>
      <c r="Q150" s="179">
        <v>0.00084999999999999995</v>
      </c>
      <c r="R150" s="179">
        <f>Q150*H150</f>
        <v>0.030055999999999999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133</v>
      </c>
      <c r="AT150" s="181" t="s">
        <v>129</v>
      </c>
      <c r="AU150" s="181" t="s">
        <v>84</v>
      </c>
      <c r="AY150" s="15" t="s">
        <v>124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82</v>
      </c>
      <c r="BK150" s="182">
        <f>ROUND(I150*H150,2)</f>
        <v>0</v>
      </c>
      <c r="BL150" s="15" t="s">
        <v>133</v>
      </c>
      <c r="BM150" s="181" t="s">
        <v>8</v>
      </c>
    </row>
    <row r="151" s="2" customFormat="1">
      <c r="A151" s="34"/>
      <c r="B151" s="35"/>
      <c r="C151" s="34"/>
      <c r="D151" s="183" t="s">
        <v>134</v>
      </c>
      <c r="E151" s="34"/>
      <c r="F151" s="184" t="s">
        <v>154</v>
      </c>
      <c r="G151" s="34"/>
      <c r="H151" s="34"/>
      <c r="I151" s="185"/>
      <c r="J151" s="34"/>
      <c r="K151" s="34"/>
      <c r="L151" s="35"/>
      <c r="M151" s="186"/>
      <c r="N151" s="187"/>
      <c r="O151" s="73"/>
      <c r="P151" s="73"/>
      <c r="Q151" s="73"/>
      <c r="R151" s="73"/>
      <c r="S151" s="73"/>
      <c r="T151" s="7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134</v>
      </c>
      <c r="AU151" s="15" t="s">
        <v>84</v>
      </c>
    </row>
    <row r="152" s="2" customFormat="1">
      <c r="A152" s="34"/>
      <c r="B152" s="35"/>
      <c r="C152" s="34"/>
      <c r="D152" s="188" t="s">
        <v>135</v>
      </c>
      <c r="E152" s="34"/>
      <c r="F152" s="189" t="s">
        <v>156</v>
      </c>
      <c r="G152" s="34"/>
      <c r="H152" s="34"/>
      <c r="I152" s="185"/>
      <c r="J152" s="34"/>
      <c r="K152" s="34"/>
      <c r="L152" s="35"/>
      <c r="M152" s="186"/>
      <c r="N152" s="187"/>
      <c r="O152" s="73"/>
      <c r="P152" s="73"/>
      <c r="Q152" s="73"/>
      <c r="R152" s="73"/>
      <c r="S152" s="73"/>
      <c r="T152" s="7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5" t="s">
        <v>135</v>
      </c>
      <c r="AU152" s="15" t="s">
        <v>84</v>
      </c>
    </row>
    <row r="153" s="2" customFormat="1" ht="40.2" customHeight="1">
      <c r="A153" s="34"/>
      <c r="B153" s="168"/>
      <c r="C153" s="169" t="s">
        <v>157</v>
      </c>
      <c r="D153" s="169" t="s">
        <v>129</v>
      </c>
      <c r="E153" s="170" t="s">
        <v>158</v>
      </c>
      <c r="F153" s="171" t="s">
        <v>159</v>
      </c>
      <c r="G153" s="172" t="s">
        <v>155</v>
      </c>
      <c r="H153" s="173">
        <v>35.359999999999999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39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133</v>
      </c>
      <c r="AT153" s="181" t="s">
        <v>129</v>
      </c>
      <c r="AU153" s="181" t="s">
        <v>84</v>
      </c>
      <c r="AY153" s="15" t="s">
        <v>124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82</v>
      </c>
      <c r="BK153" s="182">
        <f>ROUND(I153*H153,2)</f>
        <v>0</v>
      </c>
      <c r="BL153" s="15" t="s">
        <v>133</v>
      </c>
      <c r="BM153" s="181" t="s">
        <v>160</v>
      </c>
    </row>
    <row r="154" s="2" customFormat="1">
      <c r="A154" s="34"/>
      <c r="B154" s="35"/>
      <c r="C154" s="34"/>
      <c r="D154" s="183" t="s">
        <v>134</v>
      </c>
      <c r="E154" s="34"/>
      <c r="F154" s="184" t="s">
        <v>159</v>
      </c>
      <c r="G154" s="34"/>
      <c r="H154" s="34"/>
      <c r="I154" s="185"/>
      <c r="J154" s="34"/>
      <c r="K154" s="34"/>
      <c r="L154" s="35"/>
      <c r="M154" s="186"/>
      <c r="N154" s="187"/>
      <c r="O154" s="73"/>
      <c r="P154" s="73"/>
      <c r="Q154" s="73"/>
      <c r="R154" s="73"/>
      <c r="S154" s="73"/>
      <c r="T154" s="7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5" t="s">
        <v>134</v>
      </c>
      <c r="AU154" s="15" t="s">
        <v>84</v>
      </c>
    </row>
    <row r="155" s="2" customFormat="1">
      <c r="A155" s="34"/>
      <c r="B155" s="35"/>
      <c r="C155" s="34"/>
      <c r="D155" s="188" t="s">
        <v>135</v>
      </c>
      <c r="E155" s="34"/>
      <c r="F155" s="189" t="s">
        <v>161</v>
      </c>
      <c r="G155" s="34"/>
      <c r="H155" s="34"/>
      <c r="I155" s="185"/>
      <c r="J155" s="34"/>
      <c r="K155" s="34"/>
      <c r="L155" s="35"/>
      <c r="M155" s="186"/>
      <c r="N155" s="187"/>
      <c r="O155" s="73"/>
      <c r="P155" s="73"/>
      <c r="Q155" s="73"/>
      <c r="R155" s="73"/>
      <c r="S155" s="73"/>
      <c r="T155" s="7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5" t="s">
        <v>135</v>
      </c>
      <c r="AU155" s="15" t="s">
        <v>84</v>
      </c>
    </row>
    <row r="156" s="2" customFormat="1" ht="50.4" customHeight="1">
      <c r="A156" s="34"/>
      <c r="B156" s="168"/>
      <c r="C156" s="169" t="s">
        <v>146</v>
      </c>
      <c r="D156" s="169" t="s">
        <v>129</v>
      </c>
      <c r="E156" s="170" t="s">
        <v>162</v>
      </c>
      <c r="F156" s="171" t="s">
        <v>163</v>
      </c>
      <c r="G156" s="172" t="s">
        <v>132</v>
      </c>
      <c r="H156" s="173">
        <v>28.300000000000001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39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133</v>
      </c>
      <c r="AT156" s="181" t="s">
        <v>129</v>
      </c>
      <c r="AU156" s="181" t="s">
        <v>84</v>
      </c>
      <c r="AY156" s="15" t="s">
        <v>124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82</v>
      </c>
      <c r="BK156" s="182">
        <f>ROUND(I156*H156,2)</f>
        <v>0</v>
      </c>
      <c r="BL156" s="15" t="s">
        <v>133</v>
      </c>
      <c r="BM156" s="181" t="s">
        <v>164</v>
      </c>
    </row>
    <row r="157" s="2" customFormat="1">
      <c r="A157" s="34"/>
      <c r="B157" s="35"/>
      <c r="C157" s="34"/>
      <c r="D157" s="183" t="s">
        <v>134</v>
      </c>
      <c r="E157" s="34"/>
      <c r="F157" s="184" t="s">
        <v>163</v>
      </c>
      <c r="G157" s="34"/>
      <c r="H157" s="34"/>
      <c r="I157" s="185"/>
      <c r="J157" s="34"/>
      <c r="K157" s="34"/>
      <c r="L157" s="35"/>
      <c r="M157" s="186"/>
      <c r="N157" s="187"/>
      <c r="O157" s="73"/>
      <c r="P157" s="73"/>
      <c r="Q157" s="73"/>
      <c r="R157" s="73"/>
      <c r="S157" s="73"/>
      <c r="T157" s="7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5" t="s">
        <v>134</v>
      </c>
      <c r="AU157" s="15" t="s">
        <v>84</v>
      </c>
    </row>
    <row r="158" s="2" customFormat="1">
      <c r="A158" s="34"/>
      <c r="B158" s="35"/>
      <c r="C158" s="34"/>
      <c r="D158" s="188" t="s">
        <v>135</v>
      </c>
      <c r="E158" s="34"/>
      <c r="F158" s="189" t="s">
        <v>165</v>
      </c>
      <c r="G158" s="34"/>
      <c r="H158" s="34"/>
      <c r="I158" s="185"/>
      <c r="J158" s="34"/>
      <c r="K158" s="34"/>
      <c r="L158" s="35"/>
      <c r="M158" s="186"/>
      <c r="N158" s="187"/>
      <c r="O158" s="73"/>
      <c r="P158" s="73"/>
      <c r="Q158" s="73"/>
      <c r="R158" s="73"/>
      <c r="S158" s="73"/>
      <c r="T158" s="7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5" t="s">
        <v>135</v>
      </c>
      <c r="AU158" s="15" t="s">
        <v>84</v>
      </c>
    </row>
    <row r="159" s="2" customFormat="1" ht="50.4" customHeight="1">
      <c r="A159" s="34"/>
      <c r="B159" s="168"/>
      <c r="C159" s="169" t="s">
        <v>166</v>
      </c>
      <c r="D159" s="169" t="s">
        <v>129</v>
      </c>
      <c r="E159" s="170" t="s">
        <v>167</v>
      </c>
      <c r="F159" s="171" t="s">
        <v>168</v>
      </c>
      <c r="G159" s="172" t="s">
        <v>132</v>
      </c>
      <c r="H159" s="173">
        <v>84.900000000000006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39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133</v>
      </c>
      <c r="AT159" s="181" t="s">
        <v>129</v>
      </c>
      <c r="AU159" s="181" t="s">
        <v>84</v>
      </c>
      <c r="AY159" s="15" t="s">
        <v>124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82</v>
      </c>
      <c r="BK159" s="182">
        <f>ROUND(I159*H159,2)</f>
        <v>0</v>
      </c>
      <c r="BL159" s="15" t="s">
        <v>133</v>
      </c>
      <c r="BM159" s="181" t="s">
        <v>169</v>
      </c>
    </row>
    <row r="160" s="2" customFormat="1">
      <c r="A160" s="34"/>
      <c r="B160" s="35"/>
      <c r="C160" s="34"/>
      <c r="D160" s="183" t="s">
        <v>134</v>
      </c>
      <c r="E160" s="34"/>
      <c r="F160" s="184" t="s">
        <v>168</v>
      </c>
      <c r="G160" s="34"/>
      <c r="H160" s="34"/>
      <c r="I160" s="185"/>
      <c r="J160" s="34"/>
      <c r="K160" s="34"/>
      <c r="L160" s="35"/>
      <c r="M160" s="186"/>
      <c r="N160" s="187"/>
      <c r="O160" s="73"/>
      <c r="P160" s="73"/>
      <c r="Q160" s="73"/>
      <c r="R160" s="73"/>
      <c r="S160" s="73"/>
      <c r="T160" s="7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5" t="s">
        <v>134</v>
      </c>
      <c r="AU160" s="15" t="s">
        <v>84</v>
      </c>
    </row>
    <row r="161" s="2" customFormat="1">
      <c r="A161" s="34"/>
      <c r="B161" s="35"/>
      <c r="C161" s="34"/>
      <c r="D161" s="188" t="s">
        <v>135</v>
      </c>
      <c r="E161" s="34"/>
      <c r="F161" s="189" t="s">
        <v>170</v>
      </c>
      <c r="G161" s="34"/>
      <c r="H161" s="34"/>
      <c r="I161" s="185"/>
      <c r="J161" s="34"/>
      <c r="K161" s="34"/>
      <c r="L161" s="35"/>
      <c r="M161" s="186"/>
      <c r="N161" s="187"/>
      <c r="O161" s="73"/>
      <c r="P161" s="73"/>
      <c r="Q161" s="73"/>
      <c r="R161" s="73"/>
      <c r="S161" s="73"/>
      <c r="T161" s="7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5" t="s">
        <v>135</v>
      </c>
      <c r="AU161" s="15" t="s">
        <v>84</v>
      </c>
    </row>
    <row r="162" s="2" customFormat="1" ht="50.4" customHeight="1">
      <c r="A162" s="34"/>
      <c r="B162" s="168"/>
      <c r="C162" s="169" t="s">
        <v>151</v>
      </c>
      <c r="D162" s="169" t="s">
        <v>129</v>
      </c>
      <c r="E162" s="170" t="s">
        <v>171</v>
      </c>
      <c r="F162" s="171" t="s">
        <v>172</v>
      </c>
      <c r="G162" s="172" t="s">
        <v>132</v>
      </c>
      <c r="H162" s="173">
        <v>15.028000000000001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39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133</v>
      </c>
      <c r="AT162" s="181" t="s">
        <v>129</v>
      </c>
      <c r="AU162" s="181" t="s">
        <v>84</v>
      </c>
      <c r="AY162" s="15" t="s">
        <v>124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82</v>
      </c>
      <c r="BK162" s="182">
        <f>ROUND(I162*H162,2)</f>
        <v>0</v>
      </c>
      <c r="BL162" s="15" t="s">
        <v>133</v>
      </c>
      <c r="BM162" s="181" t="s">
        <v>173</v>
      </c>
    </row>
    <row r="163" s="2" customFormat="1">
      <c r="A163" s="34"/>
      <c r="B163" s="35"/>
      <c r="C163" s="34"/>
      <c r="D163" s="183" t="s">
        <v>134</v>
      </c>
      <c r="E163" s="34"/>
      <c r="F163" s="184" t="s">
        <v>172</v>
      </c>
      <c r="G163" s="34"/>
      <c r="H163" s="34"/>
      <c r="I163" s="185"/>
      <c r="J163" s="34"/>
      <c r="K163" s="34"/>
      <c r="L163" s="35"/>
      <c r="M163" s="186"/>
      <c r="N163" s="187"/>
      <c r="O163" s="73"/>
      <c r="P163" s="73"/>
      <c r="Q163" s="73"/>
      <c r="R163" s="73"/>
      <c r="S163" s="73"/>
      <c r="T163" s="7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134</v>
      </c>
      <c r="AU163" s="15" t="s">
        <v>84</v>
      </c>
    </row>
    <row r="164" s="2" customFormat="1">
      <c r="A164" s="34"/>
      <c r="B164" s="35"/>
      <c r="C164" s="34"/>
      <c r="D164" s="188" t="s">
        <v>135</v>
      </c>
      <c r="E164" s="34"/>
      <c r="F164" s="189" t="s">
        <v>174</v>
      </c>
      <c r="G164" s="34"/>
      <c r="H164" s="34"/>
      <c r="I164" s="185"/>
      <c r="J164" s="34"/>
      <c r="K164" s="34"/>
      <c r="L164" s="35"/>
      <c r="M164" s="186"/>
      <c r="N164" s="187"/>
      <c r="O164" s="73"/>
      <c r="P164" s="73"/>
      <c r="Q164" s="73"/>
      <c r="R164" s="73"/>
      <c r="S164" s="73"/>
      <c r="T164" s="7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5" t="s">
        <v>135</v>
      </c>
      <c r="AU164" s="15" t="s">
        <v>84</v>
      </c>
    </row>
    <row r="165" s="2" customFormat="1" ht="50.4" customHeight="1">
      <c r="A165" s="34"/>
      <c r="B165" s="168"/>
      <c r="C165" s="169" t="s">
        <v>175</v>
      </c>
      <c r="D165" s="169" t="s">
        <v>129</v>
      </c>
      <c r="E165" s="170" t="s">
        <v>176</v>
      </c>
      <c r="F165" s="171" t="s">
        <v>177</v>
      </c>
      <c r="G165" s="172" t="s">
        <v>132</v>
      </c>
      <c r="H165" s="173">
        <v>45.084000000000003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39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133</v>
      </c>
      <c r="AT165" s="181" t="s">
        <v>129</v>
      </c>
      <c r="AU165" s="181" t="s">
        <v>84</v>
      </c>
      <c r="AY165" s="15" t="s">
        <v>124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82</v>
      </c>
      <c r="BK165" s="182">
        <f>ROUND(I165*H165,2)</f>
        <v>0</v>
      </c>
      <c r="BL165" s="15" t="s">
        <v>133</v>
      </c>
      <c r="BM165" s="181" t="s">
        <v>178</v>
      </c>
    </row>
    <row r="166" s="2" customFormat="1">
      <c r="A166" s="34"/>
      <c r="B166" s="35"/>
      <c r="C166" s="34"/>
      <c r="D166" s="183" t="s">
        <v>134</v>
      </c>
      <c r="E166" s="34"/>
      <c r="F166" s="184" t="s">
        <v>177</v>
      </c>
      <c r="G166" s="34"/>
      <c r="H166" s="34"/>
      <c r="I166" s="185"/>
      <c r="J166" s="34"/>
      <c r="K166" s="34"/>
      <c r="L166" s="35"/>
      <c r="M166" s="186"/>
      <c r="N166" s="187"/>
      <c r="O166" s="73"/>
      <c r="P166" s="73"/>
      <c r="Q166" s="73"/>
      <c r="R166" s="73"/>
      <c r="S166" s="73"/>
      <c r="T166" s="7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5" t="s">
        <v>134</v>
      </c>
      <c r="AU166" s="15" t="s">
        <v>84</v>
      </c>
    </row>
    <row r="167" s="2" customFormat="1">
      <c r="A167" s="34"/>
      <c r="B167" s="35"/>
      <c r="C167" s="34"/>
      <c r="D167" s="188" t="s">
        <v>135</v>
      </c>
      <c r="E167" s="34"/>
      <c r="F167" s="189" t="s">
        <v>179</v>
      </c>
      <c r="G167" s="34"/>
      <c r="H167" s="34"/>
      <c r="I167" s="185"/>
      <c r="J167" s="34"/>
      <c r="K167" s="34"/>
      <c r="L167" s="35"/>
      <c r="M167" s="186"/>
      <c r="N167" s="187"/>
      <c r="O167" s="73"/>
      <c r="P167" s="73"/>
      <c r="Q167" s="73"/>
      <c r="R167" s="73"/>
      <c r="S167" s="73"/>
      <c r="T167" s="7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135</v>
      </c>
      <c r="AU167" s="15" t="s">
        <v>84</v>
      </c>
    </row>
    <row r="168" s="2" customFormat="1" ht="34.8" customHeight="1">
      <c r="A168" s="34"/>
      <c r="B168" s="168"/>
      <c r="C168" s="169" t="s">
        <v>8</v>
      </c>
      <c r="D168" s="169" t="s">
        <v>129</v>
      </c>
      <c r="E168" s="170" t="s">
        <v>180</v>
      </c>
      <c r="F168" s="171" t="s">
        <v>181</v>
      </c>
      <c r="G168" s="172" t="s">
        <v>132</v>
      </c>
      <c r="H168" s="173">
        <v>43.328000000000003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39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133</v>
      </c>
      <c r="AT168" s="181" t="s">
        <v>129</v>
      </c>
      <c r="AU168" s="181" t="s">
        <v>84</v>
      </c>
      <c r="AY168" s="15" t="s">
        <v>124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82</v>
      </c>
      <c r="BK168" s="182">
        <f>ROUND(I168*H168,2)</f>
        <v>0</v>
      </c>
      <c r="BL168" s="15" t="s">
        <v>133</v>
      </c>
      <c r="BM168" s="181" t="s">
        <v>182</v>
      </c>
    </row>
    <row r="169" s="2" customFormat="1">
      <c r="A169" s="34"/>
      <c r="B169" s="35"/>
      <c r="C169" s="34"/>
      <c r="D169" s="183" t="s">
        <v>134</v>
      </c>
      <c r="E169" s="34"/>
      <c r="F169" s="184" t="s">
        <v>181</v>
      </c>
      <c r="G169" s="34"/>
      <c r="H169" s="34"/>
      <c r="I169" s="185"/>
      <c r="J169" s="34"/>
      <c r="K169" s="34"/>
      <c r="L169" s="35"/>
      <c r="M169" s="186"/>
      <c r="N169" s="187"/>
      <c r="O169" s="73"/>
      <c r="P169" s="73"/>
      <c r="Q169" s="73"/>
      <c r="R169" s="73"/>
      <c r="S169" s="73"/>
      <c r="T169" s="7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134</v>
      </c>
      <c r="AU169" s="15" t="s">
        <v>84</v>
      </c>
    </row>
    <row r="170" s="2" customFormat="1" ht="40.2" customHeight="1">
      <c r="A170" s="34"/>
      <c r="B170" s="168"/>
      <c r="C170" s="169" t="s">
        <v>183</v>
      </c>
      <c r="D170" s="169" t="s">
        <v>129</v>
      </c>
      <c r="E170" s="170" t="s">
        <v>184</v>
      </c>
      <c r="F170" s="171" t="s">
        <v>185</v>
      </c>
      <c r="G170" s="172" t="s">
        <v>186</v>
      </c>
      <c r="H170" s="173">
        <v>77.989999999999995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39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133</v>
      </c>
      <c r="AT170" s="181" t="s">
        <v>129</v>
      </c>
      <c r="AU170" s="181" t="s">
        <v>84</v>
      </c>
      <c r="AY170" s="15" t="s">
        <v>124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82</v>
      </c>
      <c r="BK170" s="182">
        <f>ROUND(I170*H170,2)</f>
        <v>0</v>
      </c>
      <c r="BL170" s="15" t="s">
        <v>133</v>
      </c>
      <c r="BM170" s="181" t="s">
        <v>187</v>
      </c>
    </row>
    <row r="171" s="2" customFormat="1">
      <c r="A171" s="34"/>
      <c r="B171" s="35"/>
      <c r="C171" s="34"/>
      <c r="D171" s="183" t="s">
        <v>134</v>
      </c>
      <c r="E171" s="34"/>
      <c r="F171" s="184" t="s">
        <v>185</v>
      </c>
      <c r="G171" s="34"/>
      <c r="H171" s="34"/>
      <c r="I171" s="185"/>
      <c r="J171" s="34"/>
      <c r="K171" s="34"/>
      <c r="L171" s="35"/>
      <c r="M171" s="186"/>
      <c r="N171" s="187"/>
      <c r="O171" s="73"/>
      <c r="P171" s="73"/>
      <c r="Q171" s="73"/>
      <c r="R171" s="73"/>
      <c r="S171" s="73"/>
      <c r="T171" s="7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5" t="s">
        <v>134</v>
      </c>
      <c r="AU171" s="15" t="s">
        <v>84</v>
      </c>
    </row>
    <row r="172" s="2" customFormat="1">
      <c r="A172" s="34"/>
      <c r="B172" s="35"/>
      <c r="C172" s="34"/>
      <c r="D172" s="188" t="s">
        <v>135</v>
      </c>
      <c r="E172" s="34"/>
      <c r="F172" s="189" t="s">
        <v>188</v>
      </c>
      <c r="G172" s="34"/>
      <c r="H172" s="34"/>
      <c r="I172" s="185"/>
      <c r="J172" s="34"/>
      <c r="K172" s="34"/>
      <c r="L172" s="35"/>
      <c r="M172" s="186"/>
      <c r="N172" s="187"/>
      <c r="O172" s="73"/>
      <c r="P172" s="73"/>
      <c r="Q172" s="73"/>
      <c r="R172" s="73"/>
      <c r="S172" s="73"/>
      <c r="T172" s="7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5" t="s">
        <v>135</v>
      </c>
      <c r="AU172" s="15" t="s">
        <v>84</v>
      </c>
    </row>
    <row r="173" s="2" customFormat="1" ht="34.8" customHeight="1">
      <c r="A173" s="34"/>
      <c r="B173" s="168"/>
      <c r="C173" s="169" t="s">
        <v>160</v>
      </c>
      <c r="D173" s="169" t="s">
        <v>129</v>
      </c>
      <c r="E173" s="170" t="s">
        <v>189</v>
      </c>
      <c r="F173" s="171" t="s">
        <v>190</v>
      </c>
      <c r="G173" s="172" t="s">
        <v>132</v>
      </c>
      <c r="H173" s="173">
        <v>43.328000000000003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39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133</v>
      </c>
      <c r="AT173" s="181" t="s">
        <v>129</v>
      </c>
      <c r="AU173" s="181" t="s">
        <v>84</v>
      </c>
      <c r="AY173" s="15" t="s">
        <v>124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82</v>
      </c>
      <c r="BK173" s="182">
        <f>ROUND(I173*H173,2)</f>
        <v>0</v>
      </c>
      <c r="BL173" s="15" t="s">
        <v>133</v>
      </c>
      <c r="BM173" s="181" t="s">
        <v>191</v>
      </c>
    </row>
    <row r="174" s="2" customFormat="1">
      <c r="A174" s="34"/>
      <c r="B174" s="35"/>
      <c r="C174" s="34"/>
      <c r="D174" s="183" t="s">
        <v>134</v>
      </c>
      <c r="E174" s="34"/>
      <c r="F174" s="184" t="s">
        <v>190</v>
      </c>
      <c r="G174" s="34"/>
      <c r="H174" s="34"/>
      <c r="I174" s="185"/>
      <c r="J174" s="34"/>
      <c r="K174" s="34"/>
      <c r="L174" s="35"/>
      <c r="M174" s="186"/>
      <c r="N174" s="187"/>
      <c r="O174" s="73"/>
      <c r="P174" s="73"/>
      <c r="Q174" s="73"/>
      <c r="R174" s="73"/>
      <c r="S174" s="73"/>
      <c r="T174" s="7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5" t="s">
        <v>134</v>
      </c>
      <c r="AU174" s="15" t="s">
        <v>84</v>
      </c>
    </row>
    <row r="175" s="2" customFormat="1">
      <c r="A175" s="34"/>
      <c r="B175" s="35"/>
      <c r="C175" s="34"/>
      <c r="D175" s="188" t="s">
        <v>135</v>
      </c>
      <c r="E175" s="34"/>
      <c r="F175" s="189" t="s">
        <v>192</v>
      </c>
      <c r="G175" s="34"/>
      <c r="H175" s="34"/>
      <c r="I175" s="185"/>
      <c r="J175" s="34"/>
      <c r="K175" s="34"/>
      <c r="L175" s="35"/>
      <c r="M175" s="186"/>
      <c r="N175" s="187"/>
      <c r="O175" s="73"/>
      <c r="P175" s="73"/>
      <c r="Q175" s="73"/>
      <c r="R175" s="73"/>
      <c r="S175" s="73"/>
      <c r="T175" s="7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5" t="s">
        <v>135</v>
      </c>
      <c r="AU175" s="15" t="s">
        <v>84</v>
      </c>
    </row>
    <row r="176" s="2" customFormat="1" ht="30" customHeight="1">
      <c r="A176" s="34"/>
      <c r="B176" s="168"/>
      <c r="C176" s="169" t="s">
        <v>193</v>
      </c>
      <c r="D176" s="169" t="s">
        <v>129</v>
      </c>
      <c r="E176" s="170" t="s">
        <v>194</v>
      </c>
      <c r="F176" s="171" t="s">
        <v>195</v>
      </c>
      <c r="G176" s="172" t="s">
        <v>155</v>
      </c>
      <c r="H176" s="173">
        <v>156.22999999999999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39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133</v>
      </c>
      <c r="AT176" s="181" t="s">
        <v>129</v>
      </c>
      <c r="AU176" s="181" t="s">
        <v>84</v>
      </c>
      <c r="AY176" s="15" t="s">
        <v>124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82</v>
      </c>
      <c r="BK176" s="182">
        <f>ROUND(I176*H176,2)</f>
        <v>0</v>
      </c>
      <c r="BL176" s="15" t="s">
        <v>133</v>
      </c>
      <c r="BM176" s="181" t="s">
        <v>196</v>
      </c>
    </row>
    <row r="177" s="2" customFormat="1">
      <c r="A177" s="34"/>
      <c r="B177" s="35"/>
      <c r="C177" s="34"/>
      <c r="D177" s="183" t="s">
        <v>134</v>
      </c>
      <c r="E177" s="34"/>
      <c r="F177" s="184" t="s">
        <v>197</v>
      </c>
      <c r="G177" s="34"/>
      <c r="H177" s="34"/>
      <c r="I177" s="185"/>
      <c r="J177" s="34"/>
      <c r="K177" s="34"/>
      <c r="L177" s="35"/>
      <c r="M177" s="186"/>
      <c r="N177" s="187"/>
      <c r="O177" s="73"/>
      <c r="P177" s="73"/>
      <c r="Q177" s="73"/>
      <c r="R177" s="73"/>
      <c r="S177" s="73"/>
      <c r="T177" s="7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5" t="s">
        <v>134</v>
      </c>
      <c r="AU177" s="15" t="s">
        <v>84</v>
      </c>
    </row>
    <row r="178" s="2" customFormat="1">
      <c r="A178" s="34"/>
      <c r="B178" s="35"/>
      <c r="C178" s="34"/>
      <c r="D178" s="188" t="s">
        <v>135</v>
      </c>
      <c r="E178" s="34"/>
      <c r="F178" s="189" t="s">
        <v>198</v>
      </c>
      <c r="G178" s="34"/>
      <c r="H178" s="34"/>
      <c r="I178" s="185"/>
      <c r="J178" s="34"/>
      <c r="K178" s="34"/>
      <c r="L178" s="35"/>
      <c r="M178" s="186"/>
      <c r="N178" s="187"/>
      <c r="O178" s="73"/>
      <c r="P178" s="73"/>
      <c r="Q178" s="73"/>
      <c r="R178" s="73"/>
      <c r="S178" s="73"/>
      <c r="T178" s="7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5" t="s">
        <v>135</v>
      </c>
      <c r="AU178" s="15" t="s">
        <v>84</v>
      </c>
    </row>
    <row r="179" s="2" customFormat="1" ht="34.8" customHeight="1">
      <c r="A179" s="34"/>
      <c r="B179" s="168"/>
      <c r="C179" s="169" t="s">
        <v>164</v>
      </c>
      <c r="D179" s="169" t="s">
        <v>129</v>
      </c>
      <c r="E179" s="170" t="s">
        <v>199</v>
      </c>
      <c r="F179" s="171" t="s">
        <v>200</v>
      </c>
      <c r="G179" s="172" t="s">
        <v>201</v>
      </c>
      <c r="H179" s="173">
        <v>10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39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0.024</v>
      </c>
      <c r="T179" s="180">
        <f>S179*H179</f>
        <v>0.23999999999999999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133</v>
      </c>
      <c r="AT179" s="181" t="s">
        <v>129</v>
      </c>
      <c r="AU179" s="181" t="s">
        <v>84</v>
      </c>
      <c r="AY179" s="15" t="s">
        <v>124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82</v>
      </c>
      <c r="BK179" s="182">
        <f>ROUND(I179*H179,2)</f>
        <v>0</v>
      </c>
      <c r="BL179" s="15" t="s">
        <v>133</v>
      </c>
      <c r="BM179" s="181" t="s">
        <v>202</v>
      </c>
    </row>
    <row r="180" s="2" customFormat="1">
      <c r="A180" s="34"/>
      <c r="B180" s="35"/>
      <c r="C180" s="34"/>
      <c r="D180" s="183" t="s">
        <v>134</v>
      </c>
      <c r="E180" s="34"/>
      <c r="F180" s="184" t="s">
        <v>200</v>
      </c>
      <c r="G180" s="34"/>
      <c r="H180" s="34"/>
      <c r="I180" s="185"/>
      <c r="J180" s="34"/>
      <c r="K180" s="34"/>
      <c r="L180" s="35"/>
      <c r="M180" s="186"/>
      <c r="N180" s="187"/>
      <c r="O180" s="73"/>
      <c r="P180" s="73"/>
      <c r="Q180" s="73"/>
      <c r="R180" s="73"/>
      <c r="S180" s="73"/>
      <c r="T180" s="7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5" t="s">
        <v>134</v>
      </c>
      <c r="AU180" s="15" t="s">
        <v>84</v>
      </c>
    </row>
    <row r="181" s="2" customFormat="1">
      <c r="A181" s="34"/>
      <c r="B181" s="35"/>
      <c r="C181" s="34"/>
      <c r="D181" s="188" t="s">
        <v>135</v>
      </c>
      <c r="E181" s="34"/>
      <c r="F181" s="189" t="s">
        <v>203</v>
      </c>
      <c r="G181" s="34"/>
      <c r="H181" s="34"/>
      <c r="I181" s="185"/>
      <c r="J181" s="34"/>
      <c r="K181" s="34"/>
      <c r="L181" s="35"/>
      <c r="M181" s="186"/>
      <c r="N181" s="187"/>
      <c r="O181" s="73"/>
      <c r="P181" s="73"/>
      <c r="Q181" s="73"/>
      <c r="R181" s="73"/>
      <c r="S181" s="73"/>
      <c r="T181" s="7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135</v>
      </c>
      <c r="AU181" s="15" t="s">
        <v>84</v>
      </c>
    </row>
    <row r="182" s="2" customFormat="1" ht="34.8" customHeight="1">
      <c r="A182" s="34"/>
      <c r="B182" s="168"/>
      <c r="C182" s="169" t="s">
        <v>204</v>
      </c>
      <c r="D182" s="169" t="s">
        <v>129</v>
      </c>
      <c r="E182" s="170" t="s">
        <v>205</v>
      </c>
      <c r="F182" s="171" t="s">
        <v>206</v>
      </c>
      <c r="G182" s="172" t="s">
        <v>132</v>
      </c>
      <c r="H182" s="173">
        <v>24.07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39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2</v>
      </c>
      <c r="T182" s="180">
        <f>S182*H182</f>
        <v>48.140000000000001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133</v>
      </c>
      <c r="AT182" s="181" t="s">
        <v>129</v>
      </c>
      <c r="AU182" s="181" t="s">
        <v>84</v>
      </c>
      <c r="AY182" s="15" t="s">
        <v>124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82</v>
      </c>
      <c r="BK182" s="182">
        <f>ROUND(I182*H182,2)</f>
        <v>0</v>
      </c>
      <c r="BL182" s="15" t="s">
        <v>133</v>
      </c>
      <c r="BM182" s="181" t="s">
        <v>207</v>
      </c>
    </row>
    <row r="183" s="2" customFormat="1">
      <c r="A183" s="34"/>
      <c r="B183" s="35"/>
      <c r="C183" s="34"/>
      <c r="D183" s="183" t="s">
        <v>134</v>
      </c>
      <c r="E183" s="34"/>
      <c r="F183" s="184" t="s">
        <v>206</v>
      </c>
      <c r="G183" s="34"/>
      <c r="H183" s="34"/>
      <c r="I183" s="185"/>
      <c r="J183" s="34"/>
      <c r="K183" s="34"/>
      <c r="L183" s="35"/>
      <c r="M183" s="186"/>
      <c r="N183" s="187"/>
      <c r="O183" s="73"/>
      <c r="P183" s="73"/>
      <c r="Q183" s="73"/>
      <c r="R183" s="73"/>
      <c r="S183" s="73"/>
      <c r="T183" s="7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5" t="s">
        <v>134</v>
      </c>
      <c r="AU183" s="15" t="s">
        <v>84</v>
      </c>
    </row>
    <row r="184" s="2" customFormat="1">
      <c r="A184" s="34"/>
      <c r="B184" s="35"/>
      <c r="C184" s="34"/>
      <c r="D184" s="188" t="s">
        <v>135</v>
      </c>
      <c r="E184" s="34"/>
      <c r="F184" s="189" t="s">
        <v>208</v>
      </c>
      <c r="G184" s="34"/>
      <c r="H184" s="34"/>
      <c r="I184" s="185"/>
      <c r="J184" s="34"/>
      <c r="K184" s="34"/>
      <c r="L184" s="35"/>
      <c r="M184" s="186"/>
      <c r="N184" s="187"/>
      <c r="O184" s="73"/>
      <c r="P184" s="73"/>
      <c r="Q184" s="73"/>
      <c r="R184" s="73"/>
      <c r="S184" s="73"/>
      <c r="T184" s="7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5" t="s">
        <v>135</v>
      </c>
      <c r="AU184" s="15" t="s">
        <v>84</v>
      </c>
    </row>
    <row r="185" s="2" customFormat="1" ht="22.2" customHeight="1">
      <c r="A185" s="34"/>
      <c r="B185" s="168"/>
      <c r="C185" s="169" t="s">
        <v>169</v>
      </c>
      <c r="D185" s="169" t="s">
        <v>129</v>
      </c>
      <c r="E185" s="170" t="s">
        <v>209</v>
      </c>
      <c r="F185" s="171" t="s">
        <v>210</v>
      </c>
      <c r="G185" s="172" t="s">
        <v>132</v>
      </c>
      <c r="H185" s="173">
        <v>1.4490000000000001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39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2.3999999999999999</v>
      </c>
      <c r="T185" s="180">
        <f>S185*H185</f>
        <v>3.4776000000000002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133</v>
      </c>
      <c r="AT185" s="181" t="s">
        <v>129</v>
      </c>
      <c r="AU185" s="181" t="s">
        <v>84</v>
      </c>
      <c r="AY185" s="15" t="s">
        <v>124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82</v>
      </c>
      <c r="BK185" s="182">
        <f>ROUND(I185*H185,2)</f>
        <v>0</v>
      </c>
      <c r="BL185" s="15" t="s">
        <v>133</v>
      </c>
      <c r="BM185" s="181" t="s">
        <v>211</v>
      </c>
    </row>
    <row r="186" s="2" customFormat="1">
      <c r="A186" s="34"/>
      <c r="B186" s="35"/>
      <c r="C186" s="34"/>
      <c r="D186" s="183" t="s">
        <v>134</v>
      </c>
      <c r="E186" s="34"/>
      <c r="F186" s="184" t="s">
        <v>210</v>
      </c>
      <c r="G186" s="34"/>
      <c r="H186" s="34"/>
      <c r="I186" s="185"/>
      <c r="J186" s="34"/>
      <c r="K186" s="34"/>
      <c r="L186" s="35"/>
      <c r="M186" s="186"/>
      <c r="N186" s="187"/>
      <c r="O186" s="73"/>
      <c r="P186" s="73"/>
      <c r="Q186" s="73"/>
      <c r="R186" s="73"/>
      <c r="S186" s="73"/>
      <c r="T186" s="7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5" t="s">
        <v>134</v>
      </c>
      <c r="AU186" s="15" t="s">
        <v>84</v>
      </c>
    </row>
    <row r="187" s="2" customFormat="1">
      <c r="A187" s="34"/>
      <c r="B187" s="35"/>
      <c r="C187" s="34"/>
      <c r="D187" s="188" t="s">
        <v>135</v>
      </c>
      <c r="E187" s="34"/>
      <c r="F187" s="189" t="s">
        <v>212</v>
      </c>
      <c r="G187" s="34"/>
      <c r="H187" s="34"/>
      <c r="I187" s="185"/>
      <c r="J187" s="34"/>
      <c r="K187" s="34"/>
      <c r="L187" s="35"/>
      <c r="M187" s="186"/>
      <c r="N187" s="187"/>
      <c r="O187" s="73"/>
      <c r="P187" s="73"/>
      <c r="Q187" s="73"/>
      <c r="R187" s="73"/>
      <c r="S187" s="73"/>
      <c r="T187" s="7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5" t="s">
        <v>135</v>
      </c>
      <c r="AU187" s="15" t="s">
        <v>84</v>
      </c>
    </row>
    <row r="188" s="2" customFormat="1" ht="22.2" customHeight="1">
      <c r="A188" s="34"/>
      <c r="B188" s="168"/>
      <c r="C188" s="169" t="s">
        <v>213</v>
      </c>
      <c r="D188" s="169" t="s">
        <v>129</v>
      </c>
      <c r="E188" s="170" t="s">
        <v>214</v>
      </c>
      <c r="F188" s="171" t="s">
        <v>215</v>
      </c>
      <c r="G188" s="172" t="s">
        <v>132</v>
      </c>
      <c r="H188" s="173">
        <v>12.263999999999999</v>
      </c>
      <c r="I188" s="174"/>
      <c r="J188" s="175">
        <f>ROUND(I188*H188,2)</f>
        <v>0</v>
      </c>
      <c r="K188" s="176"/>
      <c r="L188" s="35"/>
      <c r="M188" s="177" t="s">
        <v>1</v>
      </c>
      <c r="N188" s="178" t="s">
        <v>39</v>
      </c>
      <c r="O188" s="73"/>
      <c r="P188" s="179">
        <f>O188*H188</f>
        <v>0</v>
      </c>
      <c r="Q188" s="179">
        <v>0</v>
      </c>
      <c r="R188" s="179">
        <f>Q188*H188</f>
        <v>0</v>
      </c>
      <c r="S188" s="179">
        <v>2.2000000000000002</v>
      </c>
      <c r="T188" s="180">
        <f>S188*H188</f>
        <v>26.980800000000002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133</v>
      </c>
      <c r="AT188" s="181" t="s">
        <v>129</v>
      </c>
      <c r="AU188" s="181" t="s">
        <v>84</v>
      </c>
      <c r="AY188" s="15" t="s">
        <v>124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82</v>
      </c>
      <c r="BK188" s="182">
        <f>ROUND(I188*H188,2)</f>
        <v>0</v>
      </c>
      <c r="BL188" s="15" t="s">
        <v>133</v>
      </c>
      <c r="BM188" s="181" t="s">
        <v>216</v>
      </c>
    </row>
    <row r="189" s="2" customFormat="1">
      <c r="A189" s="34"/>
      <c r="B189" s="35"/>
      <c r="C189" s="34"/>
      <c r="D189" s="183" t="s">
        <v>134</v>
      </c>
      <c r="E189" s="34"/>
      <c r="F189" s="184" t="s">
        <v>215</v>
      </c>
      <c r="G189" s="34"/>
      <c r="H189" s="34"/>
      <c r="I189" s="185"/>
      <c r="J189" s="34"/>
      <c r="K189" s="34"/>
      <c r="L189" s="35"/>
      <c r="M189" s="186"/>
      <c r="N189" s="187"/>
      <c r="O189" s="73"/>
      <c r="P189" s="73"/>
      <c r="Q189" s="73"/>
      <c r="R189" s="73"/>
      <c r="S189" s="73"/>
      <c r="T189" s="7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5" t="s">
        <v>134</v>
      </c>
      <c r="AU189" s="15" t="s">
        <v>84</v>
      </c>
    </row>
    <row r="190" s="2" customFormat="1">
      <c r="A190" s="34"/>
      <c r="B190" s="35"/>
      <c r="C190" s="34"/>
      <c r="D190" s="188" t="s">
        <v>135</v>
      </c>
      <c r="E190" s="34"/>
      <c r="F190" s="189" t="s">
        <v>217</v>
      </c>
      <c r="G190" s="34"/>
      <c r="H190" s="34"/>
      <c r="I190" s="185"/>
      <c r="J190" s="34"/>
      <c r="K190" s="34"/>
      <c r="L190" s="35"/>
      <c r="M190" s="186"/>
      <c r="N190" s="187"/>
      <c r="O190" s="73"/>
      <c r="P190" s="73"/>
      <c r="Q190" s="73"/>
      <c r="R190" s="73"/>
      <c r="S190" s="73"/>
      <c r="T190" s="7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5" t="s">
        <v>135</v>
      </c>
      <c r="AU190" s="15" t="s">
        <v>84</v>
      </c>
    </row>
    <row r="191" s="2" customFormat="1" ht="22.2" customHeight="1">
      <c r="A191" s="34"/>
      <c r="B191" s="168"/>
      <c r="C191" s="169" t="s">
        <v>173</v>
      </c>
      <c r="D191" s="169" t="s">
        <v>129</v>
      </c>
      <c r="E191" s="170" t="s">
        <v>218</v>
      </c>
      <c r="F191" s="171" t="s">
        <v>219</v>
      </c>
      <c r="G191" s="172" t="s">
        <v>132</v>
      </c>
      <c r="H191" s="173">
        <v>4.4240000000000004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39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2.2000000000000002</v>
      </c>
      <c r="T191" s="180">
        <f>S191*H191</f>
        <v>9.732800000000001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133</v>
      </c>
      <c r="AT191" s="181" t="s">
        <v>129</v>
      </c>
      <c r="AU191" s="181" t="s">
        <v>84</v>
      </c>
      <c r="AY191" s="15" t="s">
        <v>124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82</v>
      </c>
      <c r="BK191" s="182">
        <f>ROUND(I191*H191,2)</f>
        <v>0</v>
      </c>
      <c r="BL191" s="15" t="s">
        <v>133</v>
      </c>
      <c r="BM191" s="181" t="s">
        <v>220</v>
      </c>
    </row>
    <row r="192" s="2" customFormat="1">
      <c r="A192" s="34"/>
      <c r="B192" s="35"/>
      <c r="C192" s="34"/>
      <c r="D192" s="183" t="s">
        <v>134</v>
      </c>
      <c r="E192" s="34"/>
      <c r="F192" s="184" t="s">
        <v>219</v>
      </c>
      <c r="G192" s="34"/>
      <c r="H192" s="34"/>
      <c r="I192" s="185"/>
      <c r="J192" s="34"/>
      <c r="K192" s="34"/>
      <c r="L192" s="35"/>
      <c r="M192" s="186"/>
      <c r="N192" s="187"/>
      <c r="O192" s="73"/>
      <c r="P192" s="73"/>
      <c r="Q192" s="73"/>
      <c r="R192" s="73"/>
      <c r="S192" s="73"/>
      <c r="T192" s="7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5" t="s">
        <v>134</v>
      </c>
      <c r="AU192" s="15" t="s">
        <v>84</v>
      </c>
    </row>
    <row r="193" s="2" customFormat="1">
      <c r="A193" s="34"/>
      <c r="B193" s="35"/>
      <c r="C193" s="34"/>
      <c r="D193" s="188" t="s">
        <v>135</v>
      </c>
      <c r="E193" s="34"/>
      <c r="F193" s="189" t="s">
        <v>221</v>
      </c>
      <c r="G193" s="34"/>
      <c r="H193" s="34"/>
      <c r="I193" s="185"/>
      <c r="J193" s="34"/>
      <c r="K193" s="34"/>
      <c r="L193" s="35"/>
      <c r="M193" s="186"/>
      <c r="N193" s="187"/>
      <c r="O193" s="73"/>
      <c r="P193" s="73"/>
      <c r="Q193" s="73"/>
      <c r="R193" s="73"/>
      <c r="S193" s="73"/>
      <c r="T193" s="7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5" t="s">
        <v>135</v>
      </c>
      <c r="AU193" s="15" t="s">
        <v>84</v>
      </c>
    </row>
    <row r="194" s="2" customFormat="1" ht="30" customHeight="1">
      <c r="A194" s="34"/>
      <c r="B194" s="168"/>
      <c r="C194" s="169" t="s">
        <v>7</v>
      </c>
      <c r="D194" s="169" t="s">
        <v>129</v>
      </c>
      <c r="E194" s="170" t="s">
        <v>222</v>
      </c>
      <c r="F194" s="171" t="s">
        <v>223</v>
      </c>
      <c r="G194" s="172" t="s">
        <v>132</v>
      </c>
      <c r="H194" s="173">
        <v>12.263999999999999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39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0.0047000000000000002</v>
      </c>
      <c r="T194" s="180">
        <f>S194*H194</f>
        <v>0.057640799999999999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133</v>
      </c>
      <c r="AT194" s="181" t="s">
        <v>129</v>
      </c>
      <c r="AU194" s="181" t="s">
        <v>84</v>
      </c>
      <c r="AY194" s="15" t="s">
        <v>124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82</v>
      </c>
      <c r="BK194" s="182">
        <f>ROUND(I194*H194,2)</f>
        <v>0</v>
      </c>
      <c r="BL194" s="15" t="s">
        <v>133</v>
      </c>
      <c r="BM194" s="181" t="s">
        <v>224</v>
      </c>
    </row>
    <row r="195" s="2" customFormat="1">
      <c r="A195" s="34"/>
      <c r="B195" s="35"/>
      <c r="C195" s="34"/>
      <c r="D195" s="183" t="s">
        <v>134</v>
      </c>
      <c r="E195" s="34"/>
      <c r="F195" s="184" t="s">
        <v>223</v>
      </c>
      <c r="G195" s="34"/>
      <c r="H195" s="34"/>
      <c r="I195" s="185"/>
      <c r="J195" s="34"/>
      <c r="K195" s="34"/>
      <c r="L195" s="35"/>
      <c r="M195" s="186"/>
      <c r="N195" s="187"/>
      <c r="O195" s="73"/>
      <c r="P195" s="73"/>
      <c r="Q195" s="73"/>
      <c r="R195" s="73"/>
      <c r="S195" s="73"/>
      <c r="T195" s="7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5" t="s">
        <v>134</v>
      </c>
      <c r="AU195" s="15" t="s">
        <v>84</v>
      </c>
    </row>
    <row r="196" s="2" customFormat="1">
      <c r="A196" s="34"/>
      <c r="B196" s="35"/>
      <c r="C196" s="34"/>
      <c r="D196" s="188" t="s">
        <v>135</v>
      </c>
      <c r="E196" s="34"/>
      <c r="F196" s="189" t="s">
        <v>225</v>
      </c>
      <c r="G196" s="34"/>
      <c r="H196" s="34"/>
      <c r="I196" s="185"/>
      <c r="J196" s="34"/>
      <c r="K196" s="34"/>
      <c r="L196" s="35"/>
      <c r="M196" s="186"/>
      <c r="N196" s="187"/>
      <c r="O196" s="73"/>
      <c r="P196" s="73"/>
      <c r="Q196" s="73"/>
      <c r="R196" s="73"/>
      <c r="S196" s="73"/>
      <c r="T196" s="7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135</v>
      </c>
      <c r="AU196" s="15" t="s">
        <v>84</v>
      </c>
    </row>
    <row r="197" s="2" customFormat="1" ht="40.2" customHeight="1">
      <c r="A197" s="34"/>
      <c r="B197" s="168"/>
      <c r="C197" s="169" t="s">
        <v>178</v>
      </c>
      <c r="D197" s="169" t="s">
        <v>129</v>
      </c>
      <c r="E197" s="170" t="s">
        <v>226</v>
      </c>
      <c r="F197" s="171" t="s">
        <v>227</v>
      </c>
      <c r="G197" s="172" t="s">
        <v>155</v>
      </c>
      <c r="H197" s="173">
        <v>98.640000000000001</v>
      </c>
      <c r="I197" s="174"/>
      <c r="J197" s="175">
        <f>ROUND(I197*H197,2)</f>
        <v>0</v>
      </c>
      <c r="K197" s="176"/>
      <c r="L197" s="35"/>
      <c r="M197" s="177" t="s">
        <v>1</v>
      </c>
      <c r="N197" s="178" t="s">
        <v>39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0.057000000000000002</v>
      </c>
      <c r="T197" s="180">
        <f>S197*H197</f>
        <v>5.6224800000000004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133</v>
      </c>
      <c r="AT197" s="181" t="s">
        <v>129</v>
      </c>
      <c r="AU197" s="181" t="s">
        <v>84</v>
      </c>
      <c r="AY197" s="15" t="s">
        <v>124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82</v>
      </c>
      <c r="BK197" s="182">
        <f>ROUND(I197*H197,2)</f>
        <v>0</v>
      </c>
      <c r="BL197" s="15" t="s">
        <v>133</v>
      </c>
      <c r="BM197" s="181" t="s">
        <v>228</v>
      </c>
    </row>
    <row r="198" s="2" customFormat="1">
      <c r="A198" s="34"/>
      <c r="B198" s="35"/>
      <c r="C198" s="34"/>
      <c r="D198" s="183" t="s">
        <v>134</v>
      </c>
      <c r="E198" s="34"/>
      <c r="F198" s="184" t="s">
        <v>227</v>
      </c>
      <c r="G198" s="34"/>
      <c r="H198" s="34"/>
      <c r="I198" s="185"/>
      <c r="J198" s="34"/>
      <c r="K198" s="34"/>
      <c r="L198" s="35"/>
      <c r="M198" s="186"/>
      <c r="N198" s="187"/>
      <c r="O198" s="73"/>
      <c r="P198" s="73"/>
      <c r="Q198" s="73"/>
      <c r="R198" s="73"/>
      <c r="S198" s="73"/>
      <c r="T198" s="7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5" t="s">
        <v>134</v>
      </c>
      <c r="AU198" s="15" t="s">
        <v>84</v>
      </c>
    </row>
    <row r="199" s="2" customFormat="1">
      <c r="A199" s="34"/>
      <c r="B199" s="35"/>
      <c r="C199" s="34"/>
      <c r="D199" s="188" t="s">
        <v>135</v>
      </c>
      <c r="E199" s="34"/>
      <c r="F199" s="189" t="s">
        <v>229</v>
      </c>
      <c r="G199" s="34"/>
      <c r="H199" s="34"/>
      <c r="I199" s="185"/>
      <c r="J199" s="34"/>
      <c r="K199" s="34"/>
      <c r="L199" s="35"/>
      <c r="M199" s="186"/>
      <c r="N199" s="187"/>
      <c r="O199" s="73"/>
      <c r="P199" s="73"/>
      <c r="Q199" s="73"/>
      <c r="R199" s="73"/>
      <c r="S199" s="73"/>
      <c r="T199" s="7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5" t="s">
        <v>135</v>
      </c>
      <c r="AU199" s="15" t="s">
        <v>84</v>
      </c>
    </row>
    <row r="200" s="2" customFormat="1" ht="22.2" customHeight="1">
      <c r="A200" s="34"/>
      <c r="B200" s="168"/>
      <c r="C200" s="169" t="s">
        <v>230</v>
      </c>
      <c r="D200" s="169" t="s">
        <v>129</v>
      </c>
      <c r="E200" s="170" t="s">
        <v>231</v>
      </c>
      <c r="F200" s="171" t="s">
        <v>232</v>
      </c>
      <c r="G200" s="172" t="s">
        <v>132</v>
      </c>
      <c r="H200" s="173">
        <v>5.5300000000000002</v>
      </c>
      <c r="I200" s="174"/>
      <c r="J200" s="175">
        <f>ROUND(I200*H200,2)</f>
        <v>0</v>
      </c>
      <c r="K200" s="176"/>
      <c r="L200" s="35"/>
      <c r="M200" s="177" t="s">
        <v>1</v>
      </c>
      <c r="N200" s="178" t="s">
        <v>39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1.3999999999999999</v>
      </c>
      <c r="T200" s="180">
        <f>S200*H200</f>
        <v>7.742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133</v>
      </c>
      <c r="AT200" s="181" t="s">
        <v>129</v>
      </c>
      <c r="AU200" s="181" t="s">
        <v>84</v>
      </c>
      <c r="AY200" s="15" t="s">
        <v>124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82</v>
      </c>
      <c r="BK200" s="182">
        <f>ROUND(I200*H200,2)</f>
        <v>0</v>
      </c>
      <c r="BL200" s="15" t="s">
        <v>133</v>
      </c>
      <c r="BM200" s="181" t="s">
        <v>233</v>
      </c>
    </row>
    <row r="201" s="2" customFormat="1">
      <c r="A201" s="34"/>
      <c r="B201" s="35"/>
      <c r="C201" s="34"/>
      <c r="D201" s="183" t="s">
        <v>134</v>
      </c>
      <c r="E201" s="34"/>
      <c r="F201" s="184" t="s">
        <v>232</v>
      </c>
      <c r="G201" s="34"/>
      <c r="H201" s="34"/>
      <c r="I201" s="185"/>
      <c r="J201" s="34"/>
      <c r="K201" s="34"/>
      <c r="L201" s="35"/>
      <c r="M201" s="186"/>
      <c r="N201" s="187"/>
      <c r="O201" s="73"/>
      <c r="P201" s="73"/>
      <c r="Q201" s="73"/>
      <c r="R201" s="73"/>
      <c r="S201" s="73"/>
      <c r="T201" s="7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5" t="s">
        <v>134</v>
      </c>
      <c r="AU201" s="15" t="s">
        <v>84</v>
      </c>
    </row>
    <row r="202" s="2" customFormat="1">
      <c r="A202" s="34"/>
      <c r="B202" s="35"/>
      <c r="C202" s="34"/>
      <c r="D202" s="188" t="s">
        <v>135</v>
      </c>
      <c r="E202" s="34"/>
      <c r="F202" s="189" t="s">
        <v>234</v>
      </c>
      <c r="G202" s="34"/>
      <c r="H202" s="34"/>
      <c r="I202" s="185"/>
      <c r="J202" s="34"/>
      <c r="K202" s="34"/>
      <c r="L202" s="35"/>
      <c r="M202" s="186"/>
      <c r="N202" s="187"/>
      <c r="O202" s="73"/>
      <c r="P202" s="73"/>
      <c r="Q202" s="73"/>
      <c r="R202" s="73"/>
      <c r="S202" s="73"/>
      <c r="T202" s="7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5" t="s">
        <v>135</v>
      </c>
      <c r="AU202" s="15" t="s">
        <v>84</v>
      </c>
    </row>
    <row r="203" s="2" customFormat="1" ht="34.8" customHeight="1">
      <c r="A203" s="34"/>
      <c r="B203" s="168"/>
      <c r="C203" s="169" t="s">
        <v>182</v>
      </c>
      <c r="D203" s="169" t="s">
        <v>129</v>
      </c>
      <c r="E203" s="170" t="s">
        <v>235</v>
      </c>
      <c r="F203" s="171" t="s">
        <v>236</v>
      </c>
      <c r="G203" s="172" t="s">
        <v>155</v>
      </c>
      <c r="H203" s="173">
        <v>9.2449999999999992</v>
      </c>
      <c r="I203" s="174"/>
      <c r="J203" s="175">
        <f>ROUND(I203*H203,2)</f>
        <v>0</v>
      </c>
      <c r="K203" s="176"/>
      <c r="L203" s="35"/>
      <c r="M203" s="177" t="s">
        <v>1</v>
      </c>
      <c r="N203" s="178" t="s">
        <v>39</v>
      </c>
      <c r="O203" s="73"/>
      <c r="P203" s="179">
        <f>O203*H203</f>
        <v>0</v>
      </c>
      <c r="Q203" s="179">
        <v>0</v>
      </c>
      <c r="R203" s="179">
        <f>Q203*H203</f>
        <v>0</v>
      </c>
      <c r="S203" s="179">
        <v>0.075999999999999998</v>
      </c>
      <c r="T203" s="180">
        <f>S203*H203</f>
        <v>0.70261999999999991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133</v>
      </c>
      <c r="AT203" s="181" t="s">
        <v>129</v>
      </c>
      <c r="AU203" s="181" t="s">
        <v>84</v>
      </c>
      <c r="AY203" s="15" t="s">
        <v>124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82</v>
      </c>
      <c r="BK203" s="182">
        <f>ROUND(I203*H203,2)</f>
        <v>0</v>
      </c>
      <c r="BL203" s="15" t="s">
        <v>133</v>
      </c>
      <c r="BM203" s="181" t="s">
        <v>237</v>
      </c>
    </row>
    <row r="204" s="2" customFormat="1">
      <c r="A204" s="34"/>
      <c r="B204" s="35"/>
      <c r="C204" s="34"/>
      <c r="D204" s="183" t="s">
        <v>134</v>
      </c>
      <c r="E204" s="34"/>
      <c r="F204" s="184" t="s">
        <v>236</v>
      </c>
      <c r="G204" s="34"/>
      <c r="H204" s="34"/>
      <c r="I204" s="185"/>
      <c r="J204" s="34"/>
      <c r="K204" s="34"/>
      <c r="L204" s="35"/>
      <c r="M204" s="186"/>
      <c r="N204" s="187"/>
      <c r="O204" s="73"/>
      <c r="P204" s="73"/>
      <c r="Q204" s="73"/>
      <c r="R204" s="73"/>
      <c r="S204" s="73"/>
      <c r="T204" s="7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5" t="s">
        <v>134</v>
      </c>
      <c r="AU204" s="15" t="s">
        <v>84</v>
      </c>
    </row>
    <row r="205" s="2" customFormat="1">
      <c r="A205" s="34"/>
      <c r="B205" s="35"/>
      <c r="C205" s="34"/>
      <c r="D205" s="188" t="s">
        <v>135</v>
      </c>
      <c r="E205" s="34"/>
      <c r="F205" s="189" t="s">
        <v>238</v>
      </c>
      <c r="G205" s="34"/>
      <c r="H205" s="34"/>
      <c r="I205" s="185"/>
      <c r="J205" s="34"/>
      <c r="K205" s="34"/>
      <c r="L205" s="35"/>
      <c r="M205" s="186"/>
      <c r="N205" s="187"/>
      <c r="O205" s="73"/>
      <c r="P205" s="73"/>
      <c r="Q205" s="73"/>
      <c r="R205" s="73"/>
      <c r="S205" s="73"/>
      <c r="T205" s="7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5" t="s">
        <v>135</v>
      </c>
      <c r="AU205" s="15" t="s">
        <v>84</v>
      </c>
    </row>
    <row r="206" s="2" customFormat="1" ht="34.8" customHeight="1">
      <c r="A206" s="34"/>
      <c r="B206" s="168"/>
      <c r="C206" s="169" t="s">
        <v>239</v>
      </c>
      <c r="D206" s="169" t="s">
        <v>129</v>
      </c>
      <c r="E206" s="170" t="s">
        <v>240</v>
      </c>
      <c r="F206" s="171" t="s">
        <v>241</v>
      </c>
      <c r="G206" s="172" t="s">
        <v>155</v>
      </c>
      <c r="H206" s="173">
        <v>6.4500000000000002</v>
      </c>
      <c r="I206" s="174"/>
      <c r="J206" s="175">
        <f>ROUND(I206*H206,2)</f>
        <v>0</v>
      </c>
      <c r="K206" s="176"/>
      <c r="L206" s="35"/>
      <c r="M206" s="177" t="s">
        <v>1</v>
      </c>
      <c r="N206" s="178" t="s">
        <v>39</v>
      </c>
      <c r="O206" s="73"/>
      <c r="P206" s="179">
        <f>O206*H206</f>
        <v>0</v>
      </c>
      <c r="Q206" s="179">
        <v>0</v>
      </c>
      <c r="R206" s="179">
        <f>Q206*H206</f>
        <v>0</v>
      </c>
      <c r="S206" s="179">
        <v>0.063</v>
      </c>
      <c r="T206" s="180">
        <f>S206*H206</f>
        <v>0.40634999999999999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133</v>
      </c>
      <c r="AT206" s="181" t="s">
        <v>129</v>
      </c>
      <c r="AU206" s="181" t="s">
        <v>84</v>
      </c>
      <c r="AY206" s="15" t="s">
        <v>124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5" t="s">
        <v>82</v>
      </c>
      <c r="BK206" s="182">
        <f>ROUND(I206*H206,2)</f>
        <v>0</v>
      </c>
      <c r="BL206" s="15" t="s">
        <v>133</v>
      </c>
      <c r="BM206" s="181" t="s">
        <v>242</v>
      </c>
    </row>
    <row r="207" s="2" customFormat="1">
      <c r="A207" s="34"/>
      <c r="B207" s="35"/>
      <c r="C207" s="34"/>
      <c r="D207" s="183" t="s">
        <v>134</v>
      </c>
      <c r="E207" s="34"/>
      <c r="F207" s="184" t="s">
        <v>241</v>
      </c>
      <c r="G207" s="34"/>
      <c r="H207" s="34"/>
      <c r="I207" s="185"/>
      <c r="J207" s="34"/>
      <c r="K207" s="34"/>
      <c r="L207" s="35"/>
      <c r="M207" s="186"/>
      <c r="N207" s="187"/>
      <c r="O207" s="73"/>
      <c r="P207" s="73"/>
      <c r="Q207" s="73"/>
      <c r="R207" s="73"/>
      <c r="S207" s="73"/>
      <c r="T207" s="7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5" t="s">
        <v>134</v>
      </c>
      <c r="AU207" s="15" t="s">
        <v>84</v>
      </c>
    </row>
    <row r="208" s="2" customFormat="1">
      <c r="A208" s="34"/>
      <c r="B208" s="35"/>
      <c r="C208" s="34"/>
      <c r="D208" s="188" t="s">
        <v>135</v>
      </c>
      <c r="E208" s="34"/>
      <c r="F208" s="189" t="s">
        <v>243</v>
      </c>
      <c r="G208" s="34"/>
      <c r="H208" s="34"/>
      <c r="I208" s="185"/>
      <c r="J208" s="34"/>
      <c r="K208" s="34"/>
      <c r="L208" s="35"/>
      <c r="M208" s="186"/>
      <c r="N208" s="187"/>
      <c r="O208" s="73"/>
      <c r="P208" s="73"/>
      <c r="Q208" s="73"/>
      <c r="R208" s="73"/>
      <c r="S208" s="73"/>
      <c r="T208" s="7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5" t="s">
        <v>135</v>
      </c>
      <c r="AU208" s="15" t="s">
        <v>84</v>
      </c>
    </row>
    <row r="209" s="2" customFormat="1" ht="45" customHeight="1">
      <c r="A209" s="34"/>
      <c r="B209" s="168"/>
      <c r="C209" s="169" t="s">
        <v>187</v>
      </c>
      <c r="D209" s="169" t="s">
        <v>129</v>
      </c>
      <c r="E209" s="170" t="s">
        <v>244</v>
      </c>
      <c r="F209" s="171" t="s">
        <v>245</v>
      </c>
      <c r="G209" s="172" t="s">
        <v>246</v>
      </c>
      <c r="H209" s="173">
        <v>1</v>
      </c>
      <c r="I209" s="174"/>
      <c r="J209" s="175">
        <f>ROUND(I209*H209,2)</f>
        <v>0</v>
      </c>
      <c r="K209" s="176"/>
      <c r="L209" s="35"/>
      <c r="M209" s="177" t="s">
        <v>1</v>
      </c>
      <c r="N209" s="178" t="s">
        <v>39</v>
      </c>
      <c r="O209" s="73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133</v>
      </c>
      <c r="AT209" s="181" t="s">
        <v>129</v>
      </c>
      <c r="AU209" s="181" t="s">
        <v>84</v>
      </c>
      <c r="AY209" s="15" t="s">
        <v>124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5" t="s">
        <v>82</v>
      </c>
      <c r="BK209" s="182">
        <f>ROUND(I209*H209,2)</f>
        <v>0</v>
      </c>
      <c r="BL209" s="15" t="s">
        <v>133</v>
      </c>
      <c r="BM209" s="181" t="s">
        <v>247</v>
      </c>
    </row>
    <row r="210" s="2" customFormat="1">
      <c r="A210" s="34"/>
      <c r="B210" s="35"/>
      <c r="C210" s="34"/>
      <c r="D210" s="183" t="s">
        <v>134</v>
      </c>
      <c r="E210" s="34"/>
      <c r="F210" s="184" t="s">
        <v>245</v>
      </c>
      <c r="G210" s="34"/>
      <c r="H210" s="34"/>
      <c r="I210" s="185"/>
      <c r="J210" s="34"/>
      <c r="K210" s="34"/>
      <c r="L210" s="35"/>
      <c r="M210" s="186"/>
      <c r="N210" s="187"/>
      <c r="O210" s="73"/>
      <c r="P210" s="73"/>
      <c r="Q210" s="73"/>
      <c r="R210" s="73"/>
      <c r="S210" s="73"/>
      <c r="T210" s="7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5" t="s">
        <v>134</v>
      </c>
      <c r="AU210" s="15" t="s">
        <v>84</v>
      </c>
    </row>
    <row r="211" s="2" customFormat="1" ht="45" customHeight="1">
      <c r="A211" s="34"/>
      <c r="B211" s="168"/>
      <c r="C211" s="169" t="s">
        <v>248</v>
      </c>
      <c r="D211" s="169" t="s">
        <v>129</v>
      </c>
      <c r="E211" s="170" t="s">
        <v>249</v>
      </c>
      <c r="F211" s="171" t="s">
        <v>250</v>
      </c>
      <c r="G211" s="172" t="s">
        <v>251</v>
      </c>
      <c r="H211" s="173">
        <v>0.95999999999999996</v>
      </c>
      <c r="I211" s="174"/>
      <c r="J211" s="175">
        <f>ROUND(I211*H211,2)</f>
        <v>0</v>
      </c>
      <c r="K211" s="176"/>
      <c r="L211" s="35"/>
      <c r="M211" s="177" t="s">
        <v>1</v>
      </c>
      <c r="N211" s="178" t="s">
        <v>39</v>
      </c>
      <c r="O211" s="73"/>
      <c r="P211" s="179">
        <f>O211*H211</f>
        <v>0</v>
      </c>
      <c r="Q211" s="179">
        <v>0.0016199999999999999</v>
      </c>
      <c r="R211" s="179">
        <f>Q211*H211</f>
        <v>0.0015551999999999999</v>
      </c>
      <c r="S211" s="179">
        <v>0.029000000000000001</v>
      </c>
      <c r="T211" s="180">
        <f>S211*H211</f>
        <v>0.02784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1" t="s">
        <v>133</v>
      </c>
      <c r="AT211" s="181" t="s">
        <v>129</v>
      </c>
      <c r="AU211" s="181" t="s">
        <v>84</v>
      </c>
      <c r="AY211" s="15" t="s">
        <v>124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5" t="s">
        <v>82</v>
      </c>
      <c r="BK211" s="182">
        <f>ROUND(I211*H211,2)</f>
        <v>0</v>
      </c>
      <c r="BL211" s="15" t="s">
        <v>133</v>
      </c>
      <c r="BM211" s="181" t="s">
        <v>252</v>
      </c>
    </row>
    <row r="212" s="2" customFormat="1">
      <c r="A212" s="34"/>
      <c r="B212" s="35"/>
      <c r="C212" s="34"/>
      <c r="D212" s="183" t="s">
        <v>134</v>
      </c>
      <c r="E212" s="34"/>
      <c r="F212" s="184" t="s">
        <v>250</v>
      </c>
      <c r="G212" s="34"/>
      <c r="H212" s="34"/>
      <c r="I212" s="185"/>
      <c r="J212" s="34"/>
      <c r="K212" s="34"/>
      <c r="L212" s="35"/>
      <c r="M212" s="186"/>
      <c r="N212" s="187"/>
      <c r="O212" s="73"/>
      <c r="P212" s="73"/>
      <c r="Q212" s="73"/>
      <c r="R212" s="73"/>
      <c r="S212" s="73"/>
      <c r="T212" s="7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5" t="s">
        <v>134</v>
      </c>
      <c r="AU212" s="15" t="s">
        <v>84</v>
      </c>
    </row>
    <row r="213" s="2" customFormat="1">
      <c r="A213" s="34"/>
      <c r="B213" s="35"/>
      <c r="C213" s="34"/>
      <c r="D213" s="188" t="s">
        <v>135</v>
      </c>
      <c r="E213" s="34"/>
      <c r="F213" s="189" t="s">
        <v>253</v>
      </c>
      <c r="G213" s="34"/>
      <c r="H213" s="34"/>
      <c r="I213" s="185"/>
      <c r="J213" s="34"/>
      <c r="K213" s="34"/>
      <c r="L213" s="35"/>
      <c r="M213" s="186"/>
      <c r="N213" s="187"/>
      <c r="O213" s="73"/>
      <c r="P213" s="73"/>
      <c r="Q213" s="73"/>
      <c r="R213" s="73"/>
      <c r="S213" s="73"/>
      <c r="T213" s="7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5" t="s">
        <v>135</v>
      </c>
      <c r="AU213" s="15" t="s">
        <v>84</v>
      </c>
    </row>
    <row r="214" s="2" customFormat="1" ht="22.2" customHeight="1">
      <c r="A214" s="34"/>
      <c r="B214" s="168"/>
      <c r="C214" s="169" t="s">
        <v>191</v>
      </c>
      <c r="D214" s="169" t="s">
        <v>129</v>
      </c>
      <c r="E214" s="170" t="s">
        <v>254</v>
      </c>
      <c r="F214" s="171" t="s">
        <v>255</v>
      </c>
      <c r="G214" s="172" t="s">
        <v>251</v>
      </c>
      <c r="H214" s="173">
        <v>12.060000000000001</v>
      </c>
      <c r="I214" s="174"/>
      <c r="J214" s="175">
        <f>ROUND(I214*H214,2)</f>
        <v>0</v>
      </c>
      <c r="K214" s="176"/>
      <c r="L214" s="35"/>
      <c r="M214" s="177" t="s">
        <v>1</v>
      </c>
      <c r="N214" s="178" t="s">
        <v>39</v>
      </c>
      <c r="O214" s="73"/>
      <c r="P214" s="179">
        <f>O214*H214</f>
        <v>0</v>
      </c>
      <c r="Q214" s="179">
        <v>0.00022000000000000001</v>
      </c>
      <c r="R214" s="179">
        <f>Q214*H214</f>
        <v>0.0026532000000000001</v>
      </c>
      <c r="S214" s="179">
        <v>0</v>
      </c>
      <c r="T214" s="18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1" t="s">
        <v>133</v>
      </c>
      <c r="AT214" s="181" t="s">
        <v>129</v>
      </c>
      <c r="AU214" s="181" t="s">
        <v>84</v>
      </c>
      <c r="AY214" s="15" t="s">
        <v>124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5" t="s">
        <v>82</v>
      </c>
      <c r="BK214" s="182">
        <f>ROUND(I214*H214,2)</f>
        <v>0</v>
      </c>
      <c r="BL214" s="15" t="s">
        <v>133</v>
      </c>
      <c r="BM214" s="181" t="s">
        <v>256</v>
      </c>
    </row>
    <row r="215" s="2" customFormat="1">
      <c r="A215" s="34"/>
      <c r="B215" s="35"/>
      <c r="C215" s="34"/>
      <c r="D215" s="183" t="s">
        <v>134</v>
      </c>
      <c r="E215" s="34"/>
      <c r="F215" s="184" t="s">
        <v>255</v>
      </c>
      <c r="G215" s="34"/>
      <c r="H215" s="34"/>
      <c r="I215" s="185"/>
      <c r="J215" s="34"/>
      <c r="K215" s="34"/>
      <c r="L215" s="35"/>
      <c r="M215" s="186"/>
      <c r="N215" s="187"/>
      <c r="O215" s="73"/>
      <c r="P215" s="73"/>
      <c r="Q215" s="73"/>
      <c r="R215" s="73"/>
      <c r="S215" s="73"/>
      <c r="T215" s="7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5" t="s">
        <v>134</v>
      </c>
      <c r="AU215" s="15" t="s">
        <v>84</v>
      </c>
    </row>
    <row r="216" s="2" customFormat="1">
      <c r="A216" s="34"/>
      <c r="B216" s="35"/>
      <c r="C216" s="34"/>
      <c r="D216" s="188" t="s">
        <v>135</v>
      </c>
      <c r="E216" s="34"/>
      <c r="F216" s="189" t="s">
        <v>257</v>
      </c>
      <c r="G216" s="34"/>
      <c r="H216" s="34"/>
      <c r="I216" s="185"/>
      <c r="J216" s="34"/>
      <c r="K216" s="34"/>
      <c r="L216" s="35"/>
      <c r="M216" s="186"/>
      <c r="N216" s="187"/>
      <c r="O216" s="73"/>
      <c r="P216" s="73"/>
      <c r="Q216" s="73"/>
      <c r="R216" s="73"/>
      <c r="S216" s="73"/>
      <c r="T216" s="7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5" t="s">
        <v>135</v>
      </c>
      <c r="AU216" s="15" t="s">
        <v>84</v>
      </c>
    </row>
    <row r="217" s="2" customFormat="1" ht="22.2" customHeight="1">
      <c r="A217" s="34"/>
      <c r="B217" s="168"/>
      <c r="C217" s="169" t="s">
        <v>258</v>
      </c>
      <c r="D217" s="169" t="s">
        <v>129</v>
      </c>
      <c r="E217" s="170" t="s">
        <v>259</v>
      </c>
      <c r="F217" s="171" t="s">
        <v>260</v>
      </c>
      <c r="G217" s="172" t="s">
        <v>155</v>
      </c>
      <c r="H217" s="173">
        <v>37.478999999999999</v>
      </c>
      <c r="I217" s="174"/>
      <c r="J217" s="175">
        <f>ROUND(I217*H217,2)</f>
        <v>0</v>
      </c>
      <c r="K217" s="176"/>
      <c r="L217" s="35"/>
      <c r="M217" s="177" t="s">
        <v>1</v>
      </c>
      <c r="N217" s="178" t="s">
        <v>39</v>
      </c>
      <c r="O217" s="73"/>
      <c r="P217" s="179">
        <f>O217*H217</f>
        <v>0</v>
      </c>
      <c r="Q217" s="179">
        <v>0</v>
      </c>
      <c r="R217" s="179">
        <f>Q217*H217</f>
        <v>0</v>
      </c>
      <c r="S217" s="179">
        <v>0.060999999999999999</v>
      </c>
      <c r="T217" s="180">
        <f>S217*H217</f>
        <v>2.286219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1" t="s">
        <v>133</v>
      </c>
      <c r="AT217" s="181" t="s">
        <v>129</v>
      </c>
      <c r="AU217" s="181" t="s">
        <v>84</v>
      </c>
      <c r="AY217" s="15" t="s">
        <v>124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5" t="s">
        <v>82</v>
      </c>
      <c r="BK217" s="182">
        <f>ROUND(I217*H217,2)</f>
        <v>0</v>
      </c>
      <c r="BL217" s="15" t="s">
        <v>133</v>
      </c>
      <c r="BM217" s="181" t="s">
        <v>261</v>
      </c>
    </row>
    <row r="218" s="2" customFormat="1">
      <c r="A218" s="34"/>
      <c r="B218" s="35"/>
      <c r="C218" s="34"/>
      <c r="D218" s="183" t="s">
        <v>134</v>
      </c>
      <c r="E218" s="34"/>
      <c r="F218" s="184" t="s">
        <v>260</v>
      </c>
      <c r="G218" s="34"/>
      <c r="H218" s="34"/>
      <c r="I218" s="185"/>
      <c r="J218" s="34"/>
      <c r="K218" s="34"/>
      <c r="L218" s="35"/>
      <c r="M218" s="186"/>
      <c r="N218" s="187"/>
      <c r="O218" s="73"/>
      <c r="P218" s="73"/>
      <c r="Q218" s="73"/>
      <c r="R218" s="73"/>
      <c r="S218" s="73"/>
      <c r="T218" s="7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5" t="s">
        <v>134</v>
      </c>
      <c r="AU218" s="15" t="s">
        <v>84</v>
      </c>
    </row>
    <row r="219" s="2" customFormat="1">
      <c r="A219" s="34"/>
      <c r="B219" s="35"/>
      <c r="C219" s="34"/>
      <c r="D219" s="188" t="s">
        <v>135</v>
      </c>
      <c r="E219" s="34"/>
      <c r="F219" s="189" t="s">
        <v>262</v>
      </c>
      <c r="G219" s="34"/>
      <c r="H219" s="34"/>
      <c r="I219" s="185"/>
      <c r="J219" s="34"/>
      <c r="K219" s="34"/>
      <c r="L219" s="35"/>
      <c r="M219" s="186"/>
      <c r="N219" s="187"/>
      <c r="O219" s="73"/>
      <c r="P219" s="73"/>
      <c r="Q219" s="73"/>
      <c r="R219" s="73"/>
      <c r="S219" s="73"/>
      <c r="T219" s="7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5" t="s">
        <v>135</v>
      </c>
      <c r="AU219" s="15" t="s">
        <v>84</v>
      </c>
    </row>
    <row r="220" s="2" customFormat="1" ht="30" customHeight="1">
      <c r="A220" s="34"/>
      <c r="B220" s="168"/>
      <c r="C220" s="169" t="s">
        <v>196</v>
      </c>
      <c r="D220" s="169" t="s">
        <v>129</v>
      </c>
      <c r="E220" s="170" t="s">
        <v>263</v>
      </c>
      <c r="F220" s="171" t="s">
        <v>264</v>
      </c>
      <c r="G220" s="172" t="s">
        <v>155</v>
      </c>
      <c r="H220" s="173">
        <v>38.310000000000002</v>
      </c>
      <c r="I220" s="174"/>
      <c r="J220" s="175">
        <f>ROUND(I220*H220,2)</f>
        <v>0</v>
      </c>
      <c r="K220" s="176"/>
      <c r="L220" s="35"/>
      <c r="M220" s="177" t="s">
        <v>1</v>
      </c>
      <c r="N220" s="178" t="s">
        <v>39</v>
      </c>
      <c r="O220" s="73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1" t="s">
        <v>133</v>
      </c>
      <c r="AT220" s="181" t="s">
        <v>129</v>
      </c>
      <c r="AU220" s="181" t="s">
        <v>84</v>
      </c>
      <c r="AY220" s="15" t="s">
        <v>124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5" t="s">
        <v>82</v>
      </c>
      <c r="BK220" s="182">
        <f>ROUND(I220*H220,2)</f>
        <v>0</v>
      </c>
      <c r="BL220" s="15" t="s">
        <v>133</v>
      </c>
      <c r="BM220" s="181" t="s">
        <v>265</v>
      </c>
    </row>
    <row r="221" s="2" customFormat="1">
      <c r="A221" s="34"/>
      <c r="B221" s="35"/>
      <c r="C221" s="34"/>
      <c r="D221" s="183" t="s">
        <v>134</v>
      </c>
      <c r="E221" s="34"/>
      <c r="F221" s="184" t="s">
        <v>264</v>
      </c>
      <c r="G221" s="34"/>
      <c r="H221" s="34"/>
      <c r="I221" s="185"/>
      <c r="J221" s="34"/>
      <c r="K221" s="34"/>
      <c r="L221" s="35"/>
      <c r="M221" s="186"/>
      <c r="N221" s="187"/>
      <c r="O221" s="73"/>
      <c r="P221" s="73"/>
      <c r="Q221" s="73"/>
      <c r="R221" s="73"/>
      <c r="S221" s="73"/>
      <c r="T221" s="7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5" t="s">
        <v>134</v>
      </c>
      <c r="AU221" s="15" t="s">
        <v>84</v>
      </c>
    </row>
    <row r="222" s="2" customFormat="1" ht="40.2" customHeight="1">
      <c r="A222" s="34"/>
      <c r="B222" s="168"/>
      <c r="C222" s="169" t="s">
        <v>266</v>
      </c>
      <c r="D222" s="169" t="s">
        <v>129</v>
      </c>
      <c r="E222" s="170" t="s">
        <v>267</v>
      </c>
      <c r="F222" s="171" t="s">
        <v>268</v>
      </c>
      <c r="G222" s="172" t="s">
        <v>246</v>
      </c>
      <c r="H222" s="173">
        <v>1</v>
      </c>
      <c r="I222" s="174"/>
      <c r="J222" s="175">
        <f>ROUND(I222*H222,2)</f>
        <v>0</v>
      </c>
      <c r="K222" s="176"/>
      <c r="L222" s="35"/>
      <c r="M222" s="177" t="s">
        <v>1</v>
      </c>
      <c r="N222" s="178" t="s">
        <v>39</v>
      </c>
      <c r="O222" s="73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1" t="s">
        <v>133</v>
      </c>
      <c r="AT222" s="181" t="s">
        <v>129</v>
      </c>
      <c r="AU222" s="181" t="s">
        <v>84</v>
      </c>
      <c r="AY222" s="15" t="s">
        <v>124</v>
      </c>
      <c r="BE222" s="182">
        <f>IF(N222="základní",J222,0)</f>
        <v>0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5" t="s">
        <v>82</v>
      </c>
      <c r="BK222" s="182">
        <f>ROUND(I222*H222,2)</f>
        <v>0</v>
      </c>
      <c r="BL222" s="15" t="s">
        <v>133</v>
      </c>
      <c r="BM222" s="181" t="s">
        <v>269</v>
      </c>
    </row>
    <row r="223" s="2" customFormat="1">
      <c r="A223" s="34"/>
      <c r="B223" s="35"/>
      <c r="C223" s="34"/>
      <c r="D223" s="183" t="s">
        <v>134</v>
      </c>
      <c r="E223" s="34"/>
      <c r="F223" s="184" t="s">
        <v>268</v>
      </c>
      <c r="G223" s="34"/>
      <c r="H223" s="34"/>
      <c r="I223" s="185"/>
      <c r="J223" s="34"/>
      <c r="K223" s="34"/>
      <c r="L223" s="35"/>
      <c r="M223" s="186"/>
      <c r="N223" s="187"/>
      <c r="O223" s="73"/>
      <c r="P223" s="73"/>
      <c r="Q223" s="73"/>
      <c r="R223" s="73"/>
      <c r="S223" s="73"/>
      <c r="T223" s="7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5" t="s">
        <v>134</v>
      </c>
      <c r="AU223" s="15" t="s">
        <v>84</v>
      </c>
    </row>
    <row r="224" s="2" customFormat="1" ht="14.4" customHeight="1">
      <c r="A224" s="34"/>
      <c r="B224" s="168"/>
      <c r="C224" s="169" t="s">
        <v>202</v>
      </c>
      <c r="D224" s="169" t="s">
        <v>129</v>
      </c>
      <c r="E224" s="170" t="s">
        <v>270</v>
      </c>
      <c r="F224" s="171" t="s">
        <v>271</v>
      </c>
      <c r="G224" s="172" t="s">
        <v>246</v>
      </c>
      <c r="H224" s="173">
        <v>1</v>
      </c>
      <c r="I224" s="174"/>
      <c r="J224" s="175">
        <f>ROUND(I224*H224,2)</f>
        <v>0</v>
      </c>
      <c r="K224" s="176"/>
      <c r="L224" s="35"/>
      <c r="M224" s="177" t="s">
        <v>1</v>
      </c>
      <c r="N224" s="178" t="s">
        <v>39</v>
      </c>
      <c r="O224" s="73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1" t="s">
        <v>133</v>
      </c>
      <c r="AT224" s="181" t="s">
        <v>129</v>
      </c>
      <c r="AU224" s="181" t="s">
        <v>84</v>
      </c>
      <c r="AY224" s="15" t="s">
        <v>124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5" t="s">
        <v>82</v>
      </c>
      <c r="BK224" s="182">
        <f>ROUND(I224*H224,2)</f>
        <v>0</v>
      </c>
      <c r="BL224" s="15" t="s">
        <v>133</v>
      </c>
      <c r="BM224" s="181" t="s">
        <v>272</v>
      </c>
    </row>
    <row r="225" s="2" customFormat="1">
      <c r="A225" s="34"/>
      <c r="B225" s="35"/>
      <c r="C225" s="34"/>
      <c r="D225" s="183" t="s">
        <v>134</v>
      </c>
      <c r="E225" s="34"/>
      <c r="F225" s="184" t="s">
        <v>273</v>
      </c>
      <c r="G225" s="34"/>
      <c r="H225" s="34"/>
      <c r="I225" s="185"/>
      <c r="J225" s="34"/>
      <c r="K225" s="34"/>
      <c r="L225" s="35"/>
      <c r="M225" s="186"/>
      <c r="N225" s="187"/>
      <c r="O225" s="73"/>
      <c r="P225" s="73"/>
      <c r="Q225" s="73"/>
      <c r="R225" s="73"/>
      <c r="S225" s="73"/>
      <c r="T225" s="7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5" t="s">
        <v>134</v>
      </c>
      <c r="AU225" s="15" t="s">
        <v>84</v>
      </c>
    </row>
    <row r="226" s="2" customFormat="1" ht="34.8" customHeight="1">
      <c r="A226" s="34"/>
      <c r="B226" s="168"/>
      <c r="C226" s="169" t="s">
        <v>274</v>
      </c>
      <c r="D226" s="169" t="s">
        <v>129</v>
      </c>
      <c r="E226" s="170" t="s">
        <v>275</v>
      </c>
      <c r="F226" s="171" t="s">
        <v>276</v>
      </c>
      <c r="G226" s="172" t="s">
        <v>186</v>
      </c>
      <c r="H226" s="173">
        <v>107.226</v>
      </c>
      <c r="I226" s="174"/>
      <c r="J226" s="175">
        <f>ROUND(I226*H226,2)</f>
        <v>0</v>
      </c>
      <c r="K226" s="176"/>
      <c r="L226" s="35"/>
      <c r="M226" s="177" t="s">
        <v>1</v>
      </c>
      <c r="N226" s="178" t="s">
        <v>39</v>
      </c>
      <c r="O226" s="73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1" t="s">
        <v>133</v>
      </c>
      <c r="AT226" s="181" t="s">
        <v>129</v>
      </c>
      <c r="AU226" s="181" t="s">
        <v>84</v>
      </c>
      <c r="AY226" s="15" t="s">
        <v>124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5" t="s">
        <v>82</v>
      </c>
      <c r="BK226" s="182">
        <f>ROUND(I226*H226,2)</f>
        <v>0</v>
      </c>
      <c r="BL226" s="15" t="s">
        <v>133</v>
      </c>
      <c r="BM226" s="181" t="s">
        <v>277</v>
      </c>
    </row>
    <row r="227" s="2" customFormat="1">
      <c r="A227" s="34"/>
      <c r="B227" s="35"/>
      <c r="C227" s="34"/>
      <c r="D227" s="183" t="s">
        <v>134</v>
      </c>
      <c r="E227" s="34"/>
      <c r="F227" s="184" t="s">
        <v>276</v>
      </c>
      <c r="G227" s="34"/>
      <c r="H227" s="34"/>
      <c r="I227" s="185"/>
      <c r="J227" s="34"/>
      <c r="K227" s="34"/>
      <c r="L227" s="35"/>
      <c r="M227" s="186"/>
      <c r="N227" s="187"/>
      <c r="O227" s="73"/>
      <c r="P227" s="73"/>
      <c r="Q227" s="73"/>
      <c r="R227" s="73"/>
      <c r="S227" s="73"/>
      <c r="T227" s="7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5" t="s">
        <v>134</v>
      </c>
      <c r="AU227" s="15" t="s">
        <v>84</v>
      </c>
    </row>
    <row r="228" s="2" customFormat="1">
      <c r="A228" s="34"/>
      <c r="B228" s="35"/>
      <c r="C228" s="34"/>
      <c r="D228" s="188" t="s">
        <v>135</v>
      </c>
      <c r="E228" s="34"/>
      <c r="F228" s="189" t="s">
        <v>278</v>
      </c>
      <c r="G228" s="34"/>
      <c r="H228" s="34"/>
      <c r="I228" s="185"/>
      <c r="J228" s="34"/>
      <c r="K228" s="34"/>
      <c r="L228" s="35"/>
      <c r="M228" s="186"/>
      <c r="N228" s="187"/>
      <c r="O228" s="73"/>
      <c r="P228" s="73"/>
      <c r="Q228" s="73"/>
      <c r="R228" s="73"/>
      <c r="S228" s="73"/>
      <c r="T228" s="7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5" t="s">
        <v>135</v>
      </c>
      <c r="AU228" s="15" t="s">
        <v>84</v>
      </c>
    </row>
    <row r="229" s="2" customFormat="1" ht="22.2" customHeight="1">
      <c r="A229" s="34"/>
      <c r="B229" s="168"/>
      <c r="C229" s="169" t="s">
        <v>207</v>
      </c>
      <c r="D229" s="169" t="s">
        <v>129</v>
      </c>
      <c r="E229" s="170" t="s">
        <v>279</v>
      </c>
      <c r="F229" s="171" t="s">
        <v>280</v>
      </c>
      <c r="G229" s="172" t="s">
        <v>186</v>
      </c>
      <c r="H229" s="173">
        <v>107.773</v>
      </c>
      <c r="I229" s="174"/>
      <c r="J229" s="175">
        <f>ROUND(I229*H229,2)</f>
        <v>0</v>
      </c>
      <c r="K229" s="176"/>
      <c r="L229" s="35"/>
      <c r="M229" s="177" t="s">
        <v>1</v>
      </c>
      <c r="N229" s="178" t="s">
        <v>39</v>
      </c>
      <c r="O229" s="73"/>
      <c r="P229" s="179">
        <f>O229*H229</f>
        <v>0</v>
      </c>
      <c r="Q229" s="179">
        <v>0</v>
      </c>
      <c r="R229" s="179">
        <f>Q229*H229</f>
        <v>0</v>
      </c>
      <c r="S229" s="179">
        <v>0</v>
      </c>
      <c r="T229" s="18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1" t="s">
        <v>133</v>
      </c>
      <c r="AT229" s="181" t="s">
        <v>129</v>
      </c>
      <c r="AU229" s="181" t="s">
        <v>84</v>
      </c>
      <c r="AY229" s="15" t="s">
        <v>124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5" t="s">
        <v>82</v>
      </c>
      <c r="BK229" s="182">
        <f>ROUND(I229*H229,2)</f>
        <v>0</v>
      </c>
      <c r="BL229" s="15" t="s">
        <v>133</v>
      </c>
      <c r="BM229" s="181" t="s">
        <v>281</v>
      </c>
    </row>
    <row r="230" s="2" customFormat="1">
      <c r="A230" s="34"/>
      <c r="B230" s="35"/>
      <c r="C230" s="34"/>
      <c r="D230" s="183" t="s">
        <v>134</v>
      </c>
      <c r="E230" s="34"/>
      <c r="F230" s="184" t="s">
        <v>280</v>
      </c>
      <c r="G230" s="34"/>
      <c r="H230" s="34"/>
      <c r="I230" s="185"/>
      <c r="J230" s="34"/>
      <c r="K230" s="34"/>
      <c r="L230" s="35"/>
      <c r="M230" s="186"/>
      <c r="N230" s="187"/>
      <c r="O230" s="73"/>
      <c r="P230" s="73"/>
      <c r="Q230" s="73"/>
      <c r="R230" s="73"/>
      <c r="S230" s="73"/>
      <c r="T230" s="7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5" t="s">
        <v>134</v>
      </c>
      <c r="AU230" s="15" t="s">
        <v>84</v>
      </c>
    </row>
    <row r="231" s="2" customFormat="1" ht="45" customHeight="1">
      <c r="A231" s="34"/>
      <c r="B231" s="168"/>
      <c r="C231" s="169" t="s">
        <v>282</v>
      </c>
      <c r="D231" s="169" t="s">
        <v>129</v>
      </c>
      <c r="E231" s="170" t="s">
        <v>283</v>
      </c>
      <c r="F231" s="171" t="s">
        <v>284</v>
      </c>
      <c r="G231" s="172" t="s">
        <v>186</v>
      </c>
      <c r="H231" s="173">
        <v>107.773</v>
      </c>
      <c r="I231" s="174"/>
      <c r="J231" s="175">
        <f>ROUND(I231*H231,2)</f>
        <v>0</v>
      </c>
      <c r="K231" s="176"/>
      <c r="L231" s="35"/>
      <c r="M231" s="177" t="s">
        <v>1</v>
      </c>
      <c r="N231" s="178" t="s">
        <v>39</v>
      </c>
      <c r="O231" s="73"/>
      <c r="P231" s="179">
        <f>O231*H231</f>
        <v>0</v>
      </c>
      <c r="Q231" s="179">
        <v>0</v>
      </c>
      <c r="R231" s="179">
        <f>Q231*H231</f>
        <v>0</v>
      </c>
      <c r="S231" s="179">
        <v>0</v>
      </c>
      <c r="T231" s="18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1" t="s">
        <v>133</v>
      </c>
      <c r="AT231" s="181" t="s">
        <v>129</v>
      </c>
      <c r="AU231" s="181" t="s">
        <v>84</v>
      </c>
      <c r="AY231" s="15" t="s">
        <v>124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5" t="s">
        <v>82</v>
      </c>
      <c r="BK231" s="182">
        <f>ROUND(I231*H231,2)</f>
        <v>0</v>
      </c>
      <c r="BL231" s="15" t="s">
        <v>133</v>
      </c>
      <c r="BM231" s="181" t="s">
        <v>285</v>
      </c>
    </row>
    <row r="232" s="2" customFormat="1">
      <c r="A232" s="34"/>
      <c r="B232" s="35"/>
      <c r="C232" s="34"/>
      <c r="D232" s="183" t="s">
        <v>134</v>
      </c>
      <c r="E232" s="34"/>
      <c r="F232" s="184" t="s">
        <v>284</v>
      </c>
      <c r="G232" s="34"/>
      <c r="H232" s="34"/>
      <c r="I232" s="185"/>
      <c r="J232" s="34"/>
      <c r="K232" s="34"/>
      <c r="L232" s="35"/>
      <c r="M232" s="186"/>
      <c r="N232" s="187"/>
      <c r="O232" s="73"/>
      <c r="P232" s="73"/>
      <c r="Q232" s="73"/>
      <c r="R232" s="73"/>
      <c r="S232" s="73"/>
      <c r="T232" s="7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5" t="s">
        <v>134</v>
      </c>
      <c r="AU232" s="15" t="s">
        <v>84</v>
      </c>
    </row>
    <row r="233" s="2" customFormat="1" ht="19.8" customHeight="1">
      <c r="A233" s="34"/>
      <c r="B233" s="168"/>
      <c r="C233" s="169" t="s">
        <v>211</v>
      </c>
      <c r="D233" s="169" t="s">
        <v>129</v>
      </c>
      <c r="E233" s="170" t="s">
        <v>286</v>
      </c>
      <c r="F233" s="171" t="s">
        <v>287</v>
      </c>
      <c r="G233" s="172" t="s">
        <v>186</v>
      </c>
      <c r="H233" s="173">
        <v>5.3890000000000002</v>
      </c>
      <c r="I233" s="174"/>
      <c r="J233" s="175">
        <f>ROUND(I233*H233,2)</f>
        <v>0</v>
      </c>
      <c r="K233" s="176"/>
      <c r="L233" s="35"/>
      <c r="M233" s="177" t="s">
        <v>1</v>
      </c>
      <c r="N233" s="178" t="s">
        <v>39</v>
      </c>
      <c r="O233" s="73"/>
      <c r="P233" s="179">
        <f>O233*H233</f>
        <v>0</v>
      </c>
      <c r="Q233" s="179">
        <v>0</v>
      </c>
      <c r="R233" s="179">
        <f>Q233*H233</f>
        <v>0</v>
      </c>
      <c r="S233" s="179">
        <v>0</v>
      </c>
      <c r="T233" s="18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1" t="s">
        <v>133</v>
      </c>
      <c r="AT233" s="181" t="s">
        <v>129</v>
      </c>
      <c r="AU233" s="181" t="s">
        <v>84</v>
      </c>
      <c r="AY233" s="15" t="s">
        <v>124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5" t="s">
        <v>82</v>
      </c>
      <c r="BK233" s="182">
        <f>ROUND(I233*H233,2)</f>
        <v>0</v>
      </c>
      <c r="BL233" s="15" t="s">
        <v>133</v>
      </c>
      <c r="BM233" s="181" t="s">
        <v>288</v>
      </c>
    </row>
    <row r="234" s="2" customFormat="1">
      <c r="A234" s="34"/>
      <c r="B234" s="35"/>
      <c r="C234" s="34"/>
      <c r="D234" s="183" t="s">
        <v>134</v>
      </c>
      <c r="E234" s="34"/>
      <c r="F234" s="184" t="s">
        <v>287</v>
      </c>
      <c r="G234" s="34"/>
      <c r="H234" s="34"/>
      <c r="I234" s="185"/>
      <c r="J234" s="34"/>
      <c r="K234" s="34"/>
      <c r="L234" s="35"/>
      <c r="M234" s="186"/>
      <c r="N234" s="187"/>
      <c r="O234" s="73"/>
      <c r="P234" s="73"/>
      <c r="Q234" s="73"/>
      <c r="R234" s="73"/>
      <c r="S234" s="73"/>
      <c r="T234" s="7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5" t="s">
        <v>134</v>
      </c>
      <c r="AU234" s="15" t="s">
        <v>84</v>
      </c>
    </row>
    <row r="235" s="12" customFormat="1" ht="22.8" customHeight="1">
      <c r="A235" s="12"/>
      <c r="B235" s="155"/>
      <c r="C235" s="12"/>
      <c r="D235" s="156" t="s">
        <v>73</v>
      </c>
      <c r="E235" s="166" t="s">
        <v>289</v>
      </c>
      <c r="F235" s="166" t="s">
        <v>290</v>
      </c>
      <c r="G235" s="12"/>
      <c r="H235" s="12"/>
      <c r="I235" s="158"/>
      <c r="J235" s="167">
        <f>BK235</f>
        <v>0</v>
      </c>
      <c r="K235" s="12"/>
      <c r="L235" s="155"/>
      <c r="M235" s="160"/>
      <c r="N235" s="161"/>
      <c r="O235" s="161"/>
      <c r="P235" s="162">
        <f>SUM(P236:P238)</f>
        <v>0</v>
      </c>
      <c r="Q235" s="161"/>
      <c r="R235" s="162">
        <f>SUM(R236:R238)</f>
        <v>0</v>
      </c>
      <c r="S235" s="161"/>
      <c r="T235" s="163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56" t="s">
        <v>133</v>
      </c>
      <c r="AT235" s="164" t="s">
        <v>73</v>
      </c>
      <c r="AU235" s="164" t="s">
        <v>82</v>
      </c>
      <c r="AY235" s="156" t="s">
        <v>124</v>
      </c>
      <c r="BK235" s="165">
        <f>SUM(BK236:BK238)</f>
        <v>0</v>
      </c>
    </row>
    <row r="236" s="2" customFormat="1" ht="60.6" customHeight="1">
      <c r="A236" s="34"/>
      <c r="B236" s="168"/>
      <c r="C236" s="169" t="s">
        <v>291</v>
      </c>
      <c r="D236" s="169" t="s">
        <v>129</v>
      </c>
      <c r="E236" s="170" t="s">
        <v>292</v>
      </c>
      <c r="F236" s="171" t="s">
        <v>293</v>
      </c>
      <c r="G236" s="172" t="s">
        <v>294</v>
      </c>
      <c r="H236" s="173">
        <v>50</v>
      </c>
      <c r="I236" s="174"/>
      <c r="J236" s="175">
        <f>ROUND(I236*H236,2)</f>
        <v>0</v>
      </c>
      <c r="K236" s="176"/>
      <c r="L236" s="35"/>
      <c r="M236" s="177" t="s">
        <v>1</v>
      </c>
      <c r="N236" s="178" t="s">
        <v>39</v>
      </c>
      <c r="O236" s="73"/>
      <c r="P236" s="179">
        <f>O236*H236</f>
        <v>0</v>
      </c>
      <c r="Q236" s="179">
        <v>0</v>
      </c>
      <c r="R236" s="179">
        <f>Q236*H236</f>
        <v>0</v>
      </c>
      <c r="S236" s="179">
        <v>0</v>
      </c>
      <c r="T236" s="18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1" t="s">
        <v>295</v>
      </c>
      <c r="AT236" s="181" t="s">
        <v>129</v>
      </c>
      <c r="AU236" s="181" t="s">
        <v>84</v>
      </c>
      <c r="AY236" s="15" t="s">
        <v>124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5" t="s">
        <v>82</v>
      </c>
      <c r="BK236" s="182">
        <f>ROUND(I236*H236,2)</f>
        <v>0</v>
      </c>
      <c r="BL236" s="15" t="s">
        <v>295</v>
      </c>
      <c r="BM236" s="181" t="s">
        <v>296</v>
      </c>
    </row>
    <row r="237" s="2" customFormat="1">
      <c r="A237" s="34"/>
      <c r="B237" s="35"/>
      <c r="C237" s="34"/>
      <c r="D237" s="183" t="s">
        <v>134</v>
      </c>
      <c r="E237" s="34"/>
      <c r="F237" s="184" t="s">
        <v>293</v>
      </c>
      <c r="G237" s="34"/>
      <c r="H237" s="34"/>
      <c r="I237" s="185"/>
      <c r="J237" s="34"/>
      <c r="K237" s="34"/>
      <c r="L237" s="35"/>
      <c r="M237" s="186"/>
      <c r="N237" s="187"/>
      <c r="O237" s="73"/>
      <c r="P237" s="73"/>
      <c r="Q237" s="73"/>
      <c r="R237" s="73"/>
      <c r="S237" s="73"/>
      <c r="T237" s="7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5" t="s">
        <v>134</v>
      </c>
      <c r="AU237" s="15" t="s">
        <v>84</v>
      </c>
    </row>
    <row r="238" s="2" customFormat="1">
      <c r="A238" s="34"/>
      <c r="B238" s="35"/>
      <c r="C238" s="34"/>
      <c r="D238" s="188" t="s">
        <v>135</v>
      </c>
      <c r="E238" s="34"/>
      <c r="F238" s="189" t="s">
        <v>297</v>
      </c>
      <c r="G238" s="34"/>
      <c r="H238" s="34"/>
      <c r="I238" s="185"/>
      <c r="J238" s="34"/>
      <c r="K238" s="34"/>
      <c r="L238" s="35"/>
      <c r="M238" s="186"/>
      <c r="N238" s="187"/>
      <c r="O238" s="73"/>
      <c r="P238" s="73"/>
      <c r="Q238" s="73"/>
      <c r="R238" s="73"/>
      <c r="S238" s="73"/>
      <c r="T238" s="7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5" t="s">
        <v>135</v>
      </c>
      <c r="AU238" s="15" t="s">
        <v>84</v>
      </c>
    </row>
    <row r="239" s="12" customFormat="1" ht="22.8" customHeight="1">
      <c r="A239" s="12"/>
      <c r="B239" s="155"/>
      <c r="C239" s="12"/>
      <c r="D239" s="156" t="s">
        <v>73</v>
      </c>
      <c r="E239" s="166" t="s">
        <v>298</v>
      </c>
      <c r="F239" s="166" t="s">
        <v>299</v>
      </c>
      <c r="G239" s="12"/>
      <c r="H239" s="12"/>
      <c r="I239" s="158"/>
      <c r="J239" s="167">
        <f>BK239</f>
        <v>0</v>
      </c>
      <c r="K239" s="12"/>
      <c r="L239" s="155"/>
      <c r="M239" s="160"/>
      <c r="N239" s="161"/>
      <c r="O239" s="161"/>
      <c r="P239" s="162">
        <f>SUM(P240:P242)</f>
        <v>0</v>
      </c>
      <c r="Q239" s="161"/>
      <c r="R239" s="162">
        <f>SUM(R240:R242)</f>
        <v>0</v>
      </c>
      <c r="S239" s="161"/>
      <c r="T239" s="163">
        <f>SUM(T240:T242)</f>
        <v>1.80888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6" t="s">
        <v>84</v>
      </c>
      <c r="AT239" s="164" t="s">
        <v>73</v>
      </c>
      <c r="AU239" s="164" t="s">
        <v>82</v>
      </c>
      <c r="AY239" s="156" t="s">
        <v>124</v>
      </c>
      <c r="BK239" s="165">
        <f>SUM(BK240:BK242)</f>
        <v>0</v>
      </c>
    </row>
    <row r="240" s="2" customFormat="1" ht="22.2" customHeight="1">
      <c r="A240" s="34"/>
      <c r="B240" s="168"/>
      <c r="C240" s="169" t="s">
        <v>216</v>
      </c>
      <c r="D240" s="169" t="s">
        <v>129</v>
      </c>
      <c r="E240" s="170" t="s">
        <v>300</v>
      </c>
      <c r="F240" s="171" t="s">
        <v>301</v>
      </c>
      <c r="G240" s="172" t="s">
        <v>155</v>
      </c>
      <c r="H240" s="173">
        <v>452.22000000000003</v>
      </c>
      <c r="I240" s="174"/>
      <c r="J240" s="175">
        <f>ROUND(I240*H240,2)</f>
        <v>0</v>
      </c>
      <c r="K240" s="176"/>
      <c r="L240" s="35"/>
      <c r="M240" s="177" t="s">
        <v>1</v>
      </c>
      <c r="N240" s="178" t="s">
        <v>39</v>
      </c>
      <c r="O240" s="73"/>
      <c r="P240" s="179">
        <f>O240*H240</f>
        <v>0</v>
      </c>
      <c r="Q240" s="179">
        <v>0</v>
      </c>
      <c r="R240" s="179">
        <f>Q240*H240</f>
        <v>0</v>
      </c>
      <c r="S240" s="179">
        <v>0.0040000000000000001</v>
      </c>
      <c r="T240" s="180">
        <f>S240*H240</f>
        <v>1.80888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1" t="s">
        <v>164</v>
      </c>
      <c r="AT240" s="181" t="s">
        <v>129</v>
      </c>
      <c r="AU240" s="181" t="s">
        <v>84</v>
      </c>
      <c r="AY240" s="15" t="s">
        <v>124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5" t="s">
        <v>82</v>
      </c>
      <c r="BK240" s="182">
        <f>ROUND(I240*H240,2)</f>
        <v>0</v>
      </c>
      <c r="BL240" s="15" t="s">
        <v>164</v>
      </c>
      <c r="BM240" s="181" t="s">
        <v>302</v>
      </c>
    </row>
    <row r="241" s="2" customFormat="1">
      <c r="A241" s="34"/>
      <c r="B241" s="35"/>
      <c r="C241" s="34"/>
      <c r="D241" s="183" t="s">
        <v>134</v>
      </c>
      <c r="E241" s="34"/>
      <c r="F241" s="184" t="s">
        <v>301</v>
      </c>
      <c r="G241" s="34"/>
      <c r="H241" s="34"/>
      <c r="I241" s="185"/>
      <c r="J241" s="34"/>
      <c r="K241" s="34"/>
      <c r="L241" s="35"/>
      <c r="M241" s="186"/>
      <c r="N241" s="187"/>
      <c r="O241" s="73"/>
      <c r="P241" s="73"/>
      <c r="Q241" s="73"/>
      <c r="R241" s="73"/>
      <c r="S241" s="73"/>
      <c r="T241" s="7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5" t="s">
        <v>134</v>
      </c>
      <c r="AU241" s="15" t="s">
        <v>84</v>
      </c>
    </row>
    <row r="242" s="2" customFormat="1">
      <c r="A242" s="34"/>
      <c r="B242" s="35"/>
      <c r="C242" s="34"/>
      <c r="D242" s="188" t="s">
        <v>135</v>
      </c>
      <c r="E242" s="34"/>
      <c r="F242" s="189" t="s">
        <v>303</v>
      </c>
      <c r="G242" s="34"/>
      <c r="H242" s="34"/>
      <c r="I242" s="185"/>
      <c r="J242" s="34"/>
      <c r="K242" s="34"/>
      <c r="L242" s="35"/>
      <c r="M242" s="186"/>
      <c r="N242" s="187"/>
      <c r="O242" s="73"/>
      <c r="P242" s="73"/>
      <c r="Q242" s="73"/>
      <c r="R242" s="73"/>
      <c r="S242" s="73"/>
      <c r="T242" s="7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5" t="s">
        <v>135</v>
      </c>
      <c r="AU242" s="15" t="s">
        <v>84</v>
      </c>
    </row>
    <row r="243" s="12" customFormat="1" ht="22.8" customHeight="1">
      <c r="A243" s="12"/>
      <c r="B243" s="155"/>
      <c r="C243" s="12"/>
      <c r="D243" s="156" t="s">
        <v>73</v>
      </c>
      <c r="E243" s="166" t="s">
        <v>304</v>
      </c>
      <c r="F243" s="166" t="s">
        <v>305</v>
      </c>
      <c r="G243" s="12"/>
      <c r="H243" s="12"/>
      <c r="I243" s="158"/>
      <c r="J243" s="167">
        <f>BK243</f>
        <v>0</v>
      </c>
      <c r="K243" s="12"/>
      <c r="L243" s="155"/>
      <c r="M243" s="160"/>
      <c r="N243" s="161"/>
      <c r="O243" s="161"/>
      <c r="P243" s="162">
        <v>0</v>
      </c>
      <c r="Q243" s="161"/>
      <c r="R243" s="162">
        <v>0</v>
      </c>
      <c r="S243" s="161"/>
      <c r="T243" s="163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6" t="s">
        <v>82</v>
      </c>
      <c r="AT243" s="164" t="s">
        <v>73</v>
      </c>
      <c r="AU243" s="164" t="s">
        <v>82</v>
      </c>
      <c r="AY243" s="156" t="s">
        <v>124</v>
      </c>
      <c r="BK243" s="165">
        <v>0</v>
      </c>
    </row>
    <row r="244" s="12" customFormat="1" ht="22.8" customHeight="1">
      <c r="A244" s="12"/>
      <c r="B244" s="155"/>
      <c r="C244" s="12"/>
      <c r="D244" s="156" t="s">
        <v>73</v>
      </c>
      <c r="E244" s="166" t="s">
        <v>127</v>
      </c>
      <c r="F244" s="166" t="s">
        <v>128</v>
      </c>
      <c r="G244" s="12"/>
      <c r="H244" s="12"/>
      <c r="I244" s="158"/>
      <c r="J244" s="167">
        <f>BK244</f>
        <v>0</v>
      </c>
      <c r="K244" s="12"/>
      <c r="L244" s="155"/>
      <c r="M244" s="160"/>
      <c r="N244" s="161"/>
      <c r="O244" s="161"/>
      <c r="P244" s="162">
        <f>SUM(P245:P362)</f>
        <v>0</v>
      </c>
      <c r="Q244" s="161"/>
      <c r="R244" s="162">
        <f>SUM(R245:R362)</f>
        <v>107.7722706</v>
      </c>
      <c r="S244" s="161"/>
      <c r="T244" s="163">
        <f>SUM(T245:T362)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6" t="s">
        <v>82</v>
      </c>
      <c r="AT244" s="164" t="s">
        <v>73</v>
      </c>
      <c r="AU244" s="164" t="s">
        <v>82</v>
      </c>
      <c r="AY244" s="156" t="s">
        <v>124</v>
      </c>
      <c r="BK244" s="165">
        <f>SUM(BK245:BK362)</f>
        <v>0</v>
      </c>
    </row>
    <row r="245" s="2" customFormat="1" ht="40.2" customHeight="1">
      <c r="A245" s="34"/>
      <c r="B245" s="168"/>
      <c r="C245" s="169" t="s">
        <v>306</v>
      </c>
      <c r="D245" s="169" t="s">
        <v>129</v>
      </c>
      <c r="E245" s="170" t="s">
        <v>307</v>
      </c>
      <c r="F245" s="171" t="s">
        <v>308</v>
      </c>
      <c r="G245" s="172" t="s">
        <v>132</v>
      </c>
      <c r="H245" s="173">
        <v>23.068000000000001</v>
      </c>
      <c r="I245" s="174"/>
      <c r="J245" s="175">
        <f>ROUND(I245*H245,2)</f>
        <v>0</v>
      </c>
      <c r="K245" s="176"/>
      <c r="L245" s="35"/>
      <c r="M245" s="177" t="s">
        <v>1</v>
      </c>
      <c r="N245" s="178" t="s">
        <v>39</v>
      </c>
      <c r="O245" s="73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1" t="s">
        <v>133</v>
      </c>
      <c r="AT245" s="181" t="s">
        <v>129</v>
      </c>
      <c r="AU245" s="181" t="s">
        <v>84</v>
      </c>
      <c r="AY245" s="15" t="s">
        <v>124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5" t="s">
        <v>82</v>
      </c>
      <c r="BK245" s="182">
        <f>ROUND(I245*H245,2)</f>
        <v>0</v>
      </c>
      <c r="BL245" s="15" t="s">
        <v>133</v>
      </c>
      <c r="BM245" s="181" t="s">
        <v>309</v>
      </c>
    </row>
    <row r="246" s="2" customFormat="1">
      <c r="A246" s="34"/>
      <c r="B246" s="35"/>
      <c r="C246" s="34"/>
      <c r="D246" s="183" t="s">
        <v>134</v>
      </c>
      <c r="E246" s="34"/>
      <c r="F246" s="184" t="s">
        <v>308</v>
      </c>
      <c r="G246" s="34"/>
      <c r="H246" s="34"/>
      <c r="I246" s="185"/>
      <c r="J246" s="34"/>
      <c r="K246" s="34"/>
      <c r="L246" s="35"/>
      <c r="M246" s="186"/>
      <c r="N246" s="187"/>
      <c r="O246" s="73"/>
      <c r="P246" s="73"/>
      <c r="Q246" s="73"/>
      <c r="R246" s="73"/>
      <c r="S246" s="73"/>
      <c r="T246" s="7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5" t="s">
        <v>134</v>
      </c>
      <c r="AU246" s="15" t="s">
        <v>84</v>
      </c>
    </row>
    <row r="247" s="2" customFormat="1">
      <c r="A247" s="34"/>
      <c r="B247" s="35"/>
      <c r="C247" s="34"/>
      <c r="D247" s="188" t="s">
        <v>135</v>
      </c>
      <c r="E247" s="34"/>
      <c r="F247" s="189" t="s">
        <v>310</v>
      </c>
      <c r="G247" s="34"/>
      <c r="H247" s="34"/>
      <c r="I247" s="185"/>
      <c r="J247" s="34"/>
      <c r="K247" s="34"/>
      <c r="L247" s="35"/>
      <c r="M247" s="186"/>
      <c r="N247" s="187"/>
      <c r="O247" s="73"/>
      <c r="P247" s="73"/>
      <c r="Q247" s="73"/>
      <c r="R247" s="73"/>
      <c r="S247" s="73"/>
      <c r="T247" s="7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5" t="s">
        <v>135</v>
      </c>
      <c r="AU247" s="15" t="s">
        <v>84</v>
      </c>
    </row>
    <row r="248" s="2" customFormat="1" ht="14.4" customHeight="1">
      <c r="A248" s="34"/>
      <c r="B248" s="168"/>
      <c r="C248" s="169" t="s">
        <v>220</v>
      </c>
      <c r="D248" s="169" t="s">
        <v>129</v>
      </c>
      <c r="E248" s="170" t="s">
        <v>311</v>
      </c>
      <c r="F248" s="171" t="s">
        <v>312</v>
      </c>
      <c r="G248" s="172" t="s">
        <v>186</v>
      </c>
      <c r="H248" s="173">
        <v>20.760999999999999</v>
      </c>
      <c r="I248" s="174"/>
      <c r="J248" s="175">
        <f>ROUND(I248*H248,2)</f>
        <v>0</v>
      </c>
      <c r="K248" s="176"/>
      <c r="L248" s="35"/>
      <c r="M248" s="177" t="s">
        <v>1</v>
      </c>
      <c r="N248" s="178" t="s">
        <v>39</v>
      </c>
      <c r="O248" s="73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1" t="s">
        <v>133</v>
      </c>
      <c r="AT248" s="181" t="s">
        <v>129</v>
      </c>
      <c r="AU248" s="181" t="s">
        <v>84</v>
      </c>
      <c r="AY248" s="15" t="s">
        <v>124</v>
      </c>
      <c r="BE248" s="182">
        <f>IF(N248="základní",J248,0)</f>
        <v>0</v>
      </c>
      <c r="BF248" s="182">
        <f>IF(N248="snížená",J248,0)</f>
        <v>0</v>
      </c>
      <c r="BG248" s="182">
        <f>IF(N248="zákl. přenesená",J248,0)</f>
        <v>0</v>
      </c>
      <c r="BH248" s="182">
        <f>IF(N248="sníž. přenesená",J248,0)</f>
        <v>0</v>
      </c>
      <c r="BI248" s="182">
        <f>IF(N248="nulová",J248,0)</f>
        <v>0</v>
      </c>
      <c r="BJ248" s="15" t="s">
        <v>82</v>
      </c>
      <c r="BK248" s="182">
        <f>ROUND(I248*H248,2)</f>
        <v>0</v>
      </c>
      <c r="BL248" s="15" t="s">
        <v>133</v>
      </c>
      <c r="BM248" s="181" t="s">
        <v>313</v>
      </c>
    </row>
    <row r="249" s="2" customFormat="1">
      <c r="A249" s="34"/>
      <c r="B249" s="35"/>
      <c r="C249" s="34"/>
      <c r="D249" s="183" t="s">
        <v>134</v>
      </c>
      <c r="E249" s="34"/>
      <c r="F249" s="184" t="s">
        <v>312</v>
      </c>
      <c r="G249" s="34"/>
      <c r="H249" s="34"/>
      <c r="I249" s="185"/>
      <c r="J249" s="34"/>
      <c r="K249" s="34"/>
      <c r="L249" s="35"/>
      <c r="M249" s="186"/>
      <c r="N249" s="187"/>
      <c r="O249" s="73"/>
      <c r="P249" s="73"/>
      <c r="Q249" s="73"/>
      <c r="R249" s="73"/>
      <c r="S249" s="73"/>
      <c r="T249" s="7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5" t="s">
        <v>134</v>
      </c>
      <c r="AU249" s="15" t="s">
        <v>84</v>
      </c>
    </row>
    <row r="250" s="2" customFormat="1" ht="14.4" customHeight="1">
      <c r="A250" s="34"/>
      <c r="B250" s="168"/>
      <c r="C250" s="169" t="s">
        <v>314</v>
      </c>
      <c r="D250" s="169" t="s">
        <v>129</v>
      </c>
      <c r="E250" s="170" t="s">
        <v>315</v>
      </c>
      <c r="F250" s="171" t="s">
        <v>316</v>
      </c>
      <c r="G250" s="172" t="s">
        <v>186</v>
      </c>
      <c r="H250" s="173">
        <v>20.760999999999999</v>
      </c>
      <c r="I250" s="174"/>
      <c r="J250" s="175">
        <f>ROUND(I250*H250,2)</f>
        <v>0</v>
      </c>
      <c r="K250" s="176"/>
      <c r="L250" s="35"/>
      <c r="M250" s="177" t="s">
        <v>1</v>
      </c>
      <c r="N250" s="178" t="s">
        <v>39</v>
      </c>
      <c r="O250" s="73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1" t="s">
        <v>133</v>
      </c>
      <c r="AT250" s="181" t="s">
        <v>129</v>
      </c>
      <c r="AU250" s="181" t="s">
        <v>84</v>
      </c>
      <c r="AY250" s="15" t="s">
        <v>124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5" t="s">
        <v>82</v>
      </c>
      <c r="BK250" s="182">
        <f>ROUND(I250*H250,2)</f>
        <v>0</v>
      </c>
      <c r="BL250" s="15" t="s">
        <v>133</v>
      </c>
      <c r="BM250" s="181" t="s">
        <v>317</v>
      </c>
    </row>
    <row r="251" s="2" customFormat="1">
      <c r="A251" s="34"/>
      <c r="B251" s="35"/>
      <c r="C251" s="34"/>
      <c r="D251" s="183" t="s">
        <v>134</v>
      </c>
      <c r="E251" s="34"/>
      <c r="F251" s="184" t="s">
        <v>318</v>
      </c>
      <c r="G251" s="34"/>
      <c r="H251" s="34"/>
      <c r="I251" s="185"/>
      <c r="J251" s="34"/>
      <c r="K251" s="34"/>
      <c r="L251" s="35"/>
      <c r="M251" s="186"/>
      <c r="N251" s="187"/>
      <c r="O251" s="73"/>
      <c r="P251" s="73"/>
      <c r="Q251" s="73"/>
      <c r="R251" s="73"/>
      <c r="S251" s="73"/>
      <c r="T251" s="7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5" t="s">
        <v>134</v>
      </c>
      <c r="AU251" s="15" t="s">
        <v>84</v>
      </c>
    </row>
    <row r="252" s="2" customFormat="1" ht="30" customHeight="1">
      <c r="A252" s="34"/>
      <c r="B252" s="168"/>
      <c r="C252" s="169" t="s">
        <v>224</v>
      </c>
      <c r="D252" s="169" t="s">
        <v>129</v>
      </c>
      <c r="E252" s="170" t="s">
        <v>319</v>
      </c>
      <c r="F252" s="171" t="s">
        <v>320</v>
      </c>
      <c r="G252" s="172" t="s">
        <v>132</v>
      </c>
      <c r="H252" s="173">
        <v>1.1519999999999999</v>
      </c>
      <c r="I252" s="174"/>
      <c r="J252" s="175">
        <f>ROUND(I252*H252,2)</f>
        <v>0</v>
      </c>
      <c r="K252" s="176"/>
      <c r="L252" s="35"/>
      <c r="M252" s="177" t="s">
        <v>1</v>
      </c>
      <c r="N252" s="178" t="s">
        <v>39</v>
      </c>
      <c r="O252" s="73"/>
      <c r="P252" s="179">
        <f>O252*H252</f>
        <v>0</v>
      </c>
      <c r="Q252" s="179">
        <v>2.5018699999999998</v>
      </c>
      <c r="R252" s="179">
        <f>Q252*H252</f>
        <v>2.8821542399999998</v>
      </c>
      <c r="S252" s="179">
        <v>0</v>
      </c>
      <c r="T252" s="18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1" t="s">
        <v>133</v>
      </c>
      <c r="AT252" s="181" t="s">
        <v>129</v>
      </c>
      <c r="AU252" s="181" t="s">
        <v>84</v>
      </c>
      <c r="AY252" s="15" t="s">
        <v>124</v>
      </c>
      <c r="BE252" s="182">
        <f>IF(N252="základní",J252,0)</f>
        <v>0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15" t="s">
        <v>82</v>
      </c>
      <c r="BK252" s="182">
        <f>ROUND(I252*H252,2)</f>
        <v>0</v>
      </c>
      <c r="BL252" s="15" t="s">
        <v>133</v>
      </c>
      <c r="BM252" s="181" t="s">
        <v>321</v>
      </c>
    </row>
    <row r="253" s="2" customFormat="1">
      <c r="A253" s="34"/>
      <c r="B253" s="35"/>
      <c r="C253" s="34"/>
      <c r="D253" s="183" t="s">
        <v>134</v>
      </c>
      <c r="E253" s="34"/>
      <c r="F253" s="184" t="s">
        <v>320</v>
      </c>
      <c r="G253" s="34"/>
      <c r="H253" s="34"/>
      <c r="I253" s="185"/>
      <c r="J253" s="34"/>
      <c r="K253" s="34"/>
      <c r="L253" s="35"/>
      <c r="M253" s="186"/>
      <c r="N253" s="187"/>
      <c r="O253" s="73"/>
      <c r="P253" s="73"/>
      <c r="Q253" s="73"/>
      <c r="R253" s="73"/>
      <c r="S253" s="73"/>
      <c r="T253" s="7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5" t="s">
        <v>134</v>
      </c>
      <c r="AU253" s="15" t="s">
        <v>84</v>
      </c>
    </row>
    <row r="254" s="2" customFormat="1">
      <c r="A254" s="34"/>
      <c r="B254" s="35"/>
      <c r="C254" s="34"/>
      <c r="D254" s="188" t="s">
        <v>135</v>
      </c>
      <c r="E254" s="34"/>
      <c r="F254" s="189" t="s">
        <v>322</v>
      </c>
      <c r="G254" s="34"/>
      <c r="H254" s="34"/>
      <c r="I254" s="185"/>
      <c r="J254" s="34"/>
      <c r="K254" s="34"/>
      <c r="L254" s="35"/>
      <c r="M254" s="186"/>
      <c r="N254" s="187"/>
      <c r="O254" s="73"/>
      <c r="P254" s="73"/>
      <c r="Q254" s="73"/>
      <c r="R254" s="73"/>
      <c r="S254" s="73"/>
      <c r="T254" s="7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5" t="s">
        <v>135</v>
      </c>
      <c r="AU254" s="15" t="s">
        <v>84</v>
      </c>
    </row>
    <row r="255" s="2" customFormat="1" ht="14.4" customHeight="1">
      <c r="A255" s="34"/>
      <c r="B255" s="168"/>
      <c r="C255" s="169" t="s">
        <v>323</v>
      </c>
      <c r="D255" s="169" t="s">
        <v>129</v>
      </c>
      <c r="E255" s="170" t="s">
        <v>324</v>
      </c>
      <c r="F255" s="171" t="s">
        <v>325</v>
      </c>
      <c r="G255" s="172" t="s">
        <v>155</v>
      </c>
      <c r="H255" s="173">
        <v>2.0800000000000001</v>
      </c>
      <c r="I255" s="174"/>
      <c r="J255" s="175">
        <f>ROUND(I255*H255,2)</f>
        <v>0</v>
      </c>
      <c r="K255" s="176"/>
      <c r="L255" s="35"/>
      <c r="M255" s="177" t="s">
        <v>1</v>
      </c>
      <c r="N255" s="178" t="s">
        <v>39</v>
      </c>
      <c r="O255" s="73"/>
      <c r="P255" s="179">
        <f>O255*H255</f>
        <v>0</v>
      </c>
      <c r="Q255" s="179">
        <v>0.0029399999999999999</v>
      </c>
      <c r="R255" s="179">
        <f>Q255*H255</f>
        <v>0.0061152000000000003</v>
      </c>
      <c r="S255" s="179">
        <v>0</v>
      </c>
      <c r="T255" s="18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1" t="s">
        <v>133</v>
      </c>
      <c r="AT255" s="181" t="s">
        <v>129</v>
      </c>
      <c r="AU255" s="181" t="s">
        <v>84</v>
      </c>
      <c r="AY255" s="15" t="s">
        <v>124</v>
      </c>
      <c r="BE255" s="182">
        <f>IF(N255="základní",J255,0)</f>
        <v>0</v>
      </c>
      <c r="BF255" s="182">
        <f>IF(N255="snížená",J255,0)</f>
        <v>0</v>
      </c>
      <c r="BG255" s="182">
        <f>IF(N255="zákl. přenesená",J255,0)</f>
        <v>0</v>
      </c>
      <c r="BH255" s="182">
        <f>IF(N255="sníž. přenesená",J255,0)</f>
        <v>0</v>
      </c>
      <c r="BI255" s="182">
        <f>IF(N255="nulová",J255,0)</f>
        <v>0</v>
      </c>
      <c r="BJ255" s="15" t="s">
        <v>82</v>
      </c>
      <c r="BK255" s="182">
        <f>ROUND(I255*H255,2)</f>
        <v>0</v>
      </c>
      <c r="BL255" s="15" t="s">
        <v>133</v>
      </c>
      <c r="BM255" s="181" t="s">
        <v>326</v>
      </c>
    </row>
    <row r="256" s="2" customFormat="1">
      <c r="A256" s="34"/>
      <c r="B256" s="35"/>
      <c r="C256" s="34"/>
      <c r="D256" s="183" t="s">
        <v>134</v>
      </c>
      <c r="E256" s="34"/>
      <c r="F256" s="184" t="s">
        <v>325</v>
      </c>
      <c r="G256" s="34"/>
      <c r="H256" s="34"/>
      <c r="I256" s="185"/>
      <c r="J256" s="34"/>
      <c r="K256" s="34"/>
      <c r="L256" s="35"/>
      <c r="M256" s="186"/>
      <c r="N256" s="187"/>
      <c r="O256" s="73"/>
      <c r="P256" s="73"/>
      <c r="Q256" s="73"/>
      <c r="R256" s="73"/>
      <c r="S256" s="73"/>
      <c r="T256" s="7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5" t="s">
        <v>134</v>
      </c>
      <c r="AU256" s="15" t="s">
        <v>84</v>
      </c>
    </row>
    <row r="257" s="2" customFormat="1">
      <c r="A257" s="34"/>
      <c r="B257" s="35"/>
      <c r="C257" s="34"/>
      <c r="D257" s="188" t="s">
        <v>135</v>
      </c>
      <c r="E257" s="34"/>
      <c r="F257" s="189" t="s">
        <v>327</v>
      </c>
      <c r="G257" s="34"/>
      <c r="H257" s="34"/>
      <c r="I257" s="185"/>
      <c r="J257" s="34"/>
      <c r="K257" s="34"/>
      <c r="L257" s="35"/>
      <c r="M257" s="186"/>
      <c r="N257" s="187"/>
      <c r="O257" s="73"/>
      <c r="P257" s="73"/>
      <c r="Q257" s="73"/>
      <c r="R257" s="73"/>
      <c r="S257" s="73"/>
      <c r="T257" s="7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5" t="s">
        <v>135</v>
      </c>
      <c r="AU257" s="15" t="s">
        <v>84</v>
      </c>
    </row>
    <row r="258" s="2" customFormat="1" ht="14.4" customHeight="1">
      <c r="A258" s="34"/>
      <c r="B258" s="168"/>
      <c r="C258" s="169" t="s">
        <v>228</v>
      </c>
      <c r="D258" s="169" t="s">
        <v>129</v>
      </c>
      <c r="E258" s="170" t="s">
        <v>328</v>
      </c>
      <c r="F258" s="171" t="s">
        <v>329</v>
      </c>
      <c r="G258" s="172" t="s">
        <v>155</v>
      </c>
      <c r="H258" s="173">
        <v>2.0800000000000001</v>
      </c>
      <c r="I258" s="174"/>
      <c r="J258" s="175">
        <f>ROUND(I258*H258,2)</f>
        <v>0</v>
      </c>
      <c r="K258" s="176"/>
      <c r="L258" s="35"/>
      <c r="M258" s="177" t="s">
        <v>1</v>
      </c>
      <c r="N258" s="178" t="s">
        <v>39</v>
      </c>
      <c r="O258" s="73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1" t="s">
        <v>133</v>
      </c>
      <c r="AT258" s="181" t="s">
        <v>129</v>
      </c>
      <c r="AU258" s="181" t="s">
        <v>84</v>
      </c>
      <c r="AY258" s="15" t="s">
        <v>124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5" t="s">
        <v>82</v>
      </c>
      <c r="BK258" s="182">
        <f>ROUND(I258*H258,2)</f>
        <v>0</v>
      </c>
      <c r="BL258" s="15" t="s">
        <v>133</v>
      </c>
      <c r="BM258" s="181" t="s">
        <v>330</v>
      </c>
    </row>
    <row r="259" s="2" customFormat="1">
      <c r="A259" s="34"/>
      <c r="B259" s="35"/>
      <c r="C259" s="34"/>
      <c r="D259" s="183" t="s">
        <v>134</v>
      </c>
      <c r="E259" s="34"/>
      <c r="F259" s="184" t="s">
        <v>329</v>
      </c>
      <c r="G259" s="34"/>
      <c r="H259" s="34"/>
      <c r="I259" s="185"/>
      <c r="J259" s="34"/>
      <c r="K259" s="34"/>
      <c r="L259" s="35"/>
      <c r="M259" s="186"/>
      <c r="N259" s="187"/>
      <c r="O259" s="73"/>
      <c r="P259" s="73"/>
      <c r="Q259" s="73"/>
      <c r="R259" s="73"/>
      <c r="S259" s="73"/>
      <c r="T259" s="7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5" t="s">
        <v>134</v>
      </c>
      <c r="AU259" s="15" t="s">
        <v>84</v>
      </c>
    </row>
    <row r="260" s="2" customFormat="1">
      <c r="A260" s="34"/>
      <c r="B260" s="35"/>
      <c r="C260" s="34"/>
      <c r="D260" s="188" t="s">
        <v>135</v>
      </c>
      <c r="E260" s="34"/>
      <c r="F260" s="189" t="s">
        <v>331</v>
      </c>
      <c r="G260" s="34"/>
      <c r="H260" s="34"/>
      <c r="I260" s="185"/>
      <c r="J260" s="34"/>
      <c r="K260" s="34"/>
      <c r="L260" s="35"/>
      <c r="M260" s="186"/>
      <c r="N260" s="187"/>
      <c r="O260" s="73"/>
      <c r="P260" s="73"/>
      <c r="Q260" s="73"/>
      <c r="R260" s="73"/>
      <c r="S260" s="73"/>
      <c r="T260" s="7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5" t="s">
        <v>135</v>
      </c>
      <c r="AU260" s="15" t="s">
        <v>84</v>
      </c>
    </row>
    <row r="261" s="2" customFormat="1" ht="22.2" customHeight="1">
      <c r="A261" s="34"/>
      <c r="B261" s="168"/>
      <c r="C261" s="169" t="s">
        <v>332</v>
      </c>
      <c r="D261" s="169" t="s">
        <v>129</v>
      </c>
      <c r="E261" s="170" t="s">
        <v>333</v>
      </c>
      <c r="F261" s="171" t="s">
        <v>334</v>
      </c>
      <c r="G261" s="172" t="s">
        <v>186</v>
      </c>
      <c r="H261" s="173">
        <v>0.11</v>
      </c>
      <c r="I261" s="174"/>
      <c r="J261" s="175">
        <f>ROUND(I261*H261,2)</f>
        <v>0</v>
      </c>
      <c r="K261" s="176"/>
      <c r="L261" s="35"/>
      <c r="M261" s="177" t="s">
        <v>1</v>
      </c>
      <c r="N261" s="178" t="s">
        <v>39</v>
      </c>
      <c r="O261" s="73"/>
      <c r="P261" s="179">
        <f>O261*H261</f>
        <v>0</v>
      </c>
      <c r="Q261" s="179">
        <v>1.0606199999999999</v>
      </c>
      <c r="R261" s="179">
        <f>Q261*H261</f>
        <v>0.11666819999999999</v>
      </c>
      <c r="S261" s="179">
        <v>0</v>
      </c>
      <c r="T261" s="18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1" t="s">
        <v>133</v>
      </c>
      <c r="AT261" s="181" t="s">
        <v>129</v>
      </c>
      <c r="AU261" s="181" t="s">
        <v>84</v>
      </c>
      <c r="AY261" s="15" t="s">
        <v>124</v>
      </c>
      <c r="BE261" s="182">
        <f>IF(N261="základní",J261,0)</f>
        <v>0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5" t="s">
        <v>82</v>
      </c>
      <c r="BK261" s="182">
        <f>ROUND(I261*H261,2)</f>
        <v>0</v>
      </c>
      <c r="BL261" s="15" t="s">
        <v>133</v>
      </c>
      <c r="BM261" s="181" t="s">
        <v>335</v>
      </c>
    </row>
    <row r="262" s="2" customFormat="1">
      <c r="A262" s="34"/>
      <c r="B262" s="35"/>
      <c r="C262" s="34"/>
      <c r="D262" s="183" t="s">
        <v>134</v>
      </c>
      <c r="E262" s="34"/>
      <c r="F262" s="184" t="s">
        <v>336</v>
      </c>
      <c r="G262" s="34"/>
      <c r="H262" s="34"/>
      <c r="I262" s="185"/>
      <c r="J262" s="34"/>
      <c r="K262" s="34"/>
      <c r="L262" s="35"/>
      <c r="M262" s="186"/>
      <c r="N262" s="187"/>
      <c r="O262" s="73"/>
      <c r="P262" s="73"/>
      <c r="Q262" s="73"/>
      <c r="R262" s="73"/>
      <c r="S262" s="73"/>
      <c r="T262" s="7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5" t="s">
        <v>134</v>
      </c>
      <c r="AU262" s="15" t="s">
        <v>84</v>
      </c>
    </row>
    <row r="263" s="2" customFormat="1">
      <c r="A263" s="34"/>
      <c r="B263" s="35"/>
      <c r="C263" s="34"/>
      <c r="D263" s="188" t="s">
        <v>135</v>
      </c>
      <c r="E263" s="34"/>
      <c r="F263" s="189" t="s">
        <v>337</v>
      </c>
      <c r="G263" s="34"/>
      <c r="H263" s="34"/>
      <c r="I263" s="185"/>
      <c r="J263" s="34"/>
      <c r="K263" s="34"/>
      <c r="L263" s="35"/>
      <c r="M263" s="186"/>
      <c r="N263" s="187"/>
      <c r="O263" s="73"/>
      <c r="P263" s="73"/>
      <c r="Q263" s="73"/>
      <c r="R263" s="73"/>
      <c r="S263" s="73"/>
      <c r="T263" s="7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5" t="s">
        <v>135</v>
      </c>
      <c r="AU263" s="15" t="s">
        <v>84</v>
      </c>
    </row>
    <row r="264" s="2" customFormat="1" ht="34.8" customHeight="1">
      <c r="A264" s="34"/>
      <c r="B264" s="168"/>
      <c r="C264" s="169" t="s">
        <v>233</v>
      </c>
      <c r="D264" s="169" t="s">
        <v>129</v>
      </c>
      <c r="E264" s="170" t="s">
        <v>338</v>
      </c>
      <c r="F264" s="171" t="s">
        <v>339</v>
      </c>
      <c r="G264" s="172" t="s">
        <v>132</v>
      </c>
      <c r="H264" s="173">
        <v>11.039999999999999</v>
      </c>
      <c r="I264" s="174"/>
      <c r="J264" s="175">
        <f>ROUND(I264*H264,2)</f>
        <v>0</v>
      </c>
      <c r="K264" s="176"/>
      <c r="L264" s="35"/>
      <c r="M264" s="177" t="s">
        <v>1</v>
      </c>
      <c r="N264" s="178" t="s">
        <v>39</v>
      </c>
      <c r="O264" s="73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1" t="s">
        <v>133</v>
      </c>
      <c r="AT264" s="181" t="s">
        <v>129</v>
      </c>
      <c r="AU264" s="181" t="s">
        <v>84</v>
      </c>
      <c r="AY264" s="15" t="s">
        <v>124</v>
      </c>
      <c r="BE264" s="182">
        <f>IF(N264="základní",J264,0)</f>
        <v>0</v>
      </c>
      <c r="BF264" s="182">
        <f>IF(N264="snížená",J264,0)</f>
        <v>0</v>
      </c>
      <c r="BG264" s="182">
        <f>IF(N264="zákl. přenesená",J264,0)</f>
        <v>0</v>
      </c>
      <c r="BH264" s="182">
        <f>IF(N264="sníž. přenesená",J264,0)</f>
        <v>0</v>
      </c>
      <c r="BI264" s="182">
        <f>IF(N264="nulová",J264,0)</f>
        <v>0</v>
      </c>
      <c r="BJ264" s="15" t="s">
        <v>82</v>
      </c>
      <c r="BK264" s="182">
        <f>ROUND(I264*H264,2)</f>
        <v>0</v>
      </c>
      <c r="BL264" s="15" t="s">
        <v>133</v>
      </c>
      <c r="BM264" s="181" t="s">
        <v>340</v>
      </c>
    </row>
    <row r="265" s="2" customFormat="1">
      <c r="A265" s="34"/>
      <c r="B265" s="35"/>
      <c r="C265" s="34"/>
      <c r="D265" s="183" t="s">
        <v>134</v>
      </c>
      <c r="E265" s="34"/>
      <c r="F265" s="184" t="s">
        <v>339</v>
      </c>
      <c r="G265" s="34"/>
      <c r="H265" s="34"/>
      <c r="I265" s="185"/>
      <c r="J265" s="34"/>
      <c r="K265" s="34"/>
      <c r="L265" s="35"/>
      <c r="M265" s="186"/>
      <c r="N265" s="187"/>
      <c r="O265" s="73"/>
      <c r="P265" s="73"/>
      <c r="Q265" s="73"/>
      <c r="R265" s="73"/>
      <c r="S265" s="73"/>
      <c r="T265" s="7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5" t="s">
        <v>134</v>
      </c>
      <c r="AU265" s="15" t="s">
        <v>84</v>
      </c>
    </row>
    <row r="266" s="2" customFormat="1" ht="34.8" customHeight="1">
      <c r="A266" s="34"/>
      <c r="B266" s="168"/>
      <c r="C266" s="169" t="s">
        <v>341</v>
      </c>
      <c r="D266" s="169" t="s">
        <v>129</v>
      </c>
      <c r="E266" s="170" t="s">
        <v>342</v>
      </c>
      <c r="F266" s="171" t="s">
        <v>343</v>
      </c>
      <c r="G266" s="172" t="s">
        <v>201</v>
      </c>
      <c r="H266" s="173">
        <v>1</v>
      </c>
      <c r="I266" s="174"/>
      <c r="J266" s="175">
        <f>ROUND(I266*H266,2)</f>
        <v>0</v>
      </c>
      <c r="K266" s="176"/>
      <c r="L266" s="35"/>
      <c r="M266" s="177" t="s">
        <v>1</v>
      </c>
      <c r="N266" s="178" t="s">
        <v>39</v>
      </c>
      <c r="O266" s="73"/>
      <c r="P266" s="179">
        <f>O266*H266</f>
        <v>0</v>
      </c>
      <c r="Q266" s="179">
        <v>0.02588</v>
      </c>
      <c r="R266" s="179">
        <f>Q266*H266</f>
        <v>0.02588</v>
      </c>
      <c r="S266" s="179">
        <v>0</v>
      </c>
      <c r="T266" s="18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1" t="s">
        <v>133</v>
      </c>
      <c r="AT266" s="181" t="s">
        <v>129</v>
      </c>
      <c r="AU266" s="181" t="s">
        <v>84</v>
      </c>
      <c r="AY266" s="15" t="s">
        <v>124</v>
      </c>
      <c r="BE266" s="182">
        <f>IF(N266="základní",J266,0)</f>
        <v>0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5" t="s">
        <v>82</v>
      </c>
      <c r="BK266" s="182">
        <f>ROUND(I266*H266,2)</f>
        <v>0</v>
      </c>
      <c r="BL266" s="15" t="s">
        <v>133</v>
      </c>
      <c r="BM266" s="181" t="s">
        <v>344</v>
      </c>
    </row>
    <row r="267" s="2" customFormat="1">
      <c r="A267" s="34"/>
      <c r="B267" s="35"/>
      <c r="C267" s="34"/>
      <c r="D267" s="183" t="s">
        <v>134</v>
      </c>
      <c r="E267" s="34"/>
      <c r="F267" s="184" t="s">
        <v>343</v>
      </c>
      <c r="G267" s="34"/>
      <c r="H267" s="34"/>
      <c r="I267" s="185"/>
      <c r="J267" s="34"/>
      <c r="K267" s="34"/>
      <c r="L267" s="35"/>
      <c r="M267" s="186"/>
      <c r="N267" s="187"/>
      <c r="O267" s="73"/>
      <c r="P267" s="73"/>
      <c r="Q267" s="73"/>
      <c r="R267" s="73"/>
      <c r="S267" s="73"/>
      <c r="T267" s="7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5" t="s">
        <v>134</v>
      </c>
      <c r="AU267" s="15" t="s">
        <v>84</v>
      </c>
    </row>
    <row r="268" s="2" customFormat="1">
      <c r="A268" s="34"/>
      <c r="B268" s="35"/>
      <c r="C268" s="34"/>
      <c r="D268" s="188" t="s">
        <v>135</v>
      </c>
      <c r="E268" s="34"/>
      <c r="F268" s="189" t="s">
        <v>345</v>
      </c>
      <c r="G268" s="34"/>
      <c r="H268" s="34"/>
      <c r="I268" s="185"/>
      <c r="J268" s="34"/>
      <c r="K268" s="34"/>
      <c r="L268" s="35"/>
      <c r="M268" s="186"/>
      <c r="N268" s="187"/>
      <c r="O268" s="73"/>
      <c r="P268" s="73"/>
      <c r="Q268" s="73"/>
      <c r="R268" s="73"/>
      <c r="S268" s="73"/>
      <c r="T268" s="7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5" t="s">
        <v>135</v>
      </c>
      <c r="AU268" s="15" t="s">
        <v>84</v>
      </c>
    </row>
    <row r="269" s="2" customFormat="1" ht="14.4" customHeight="1">
      <c r="A269" s="34"/>
      <c r="B269" s="168"/>
      <c r="C269" s="169" t="s">
        <v>237</v>
      </c>
      <c r="D269" s="169" t="s">
        <v>129</v>
      </c>
      <c r="E269" s="170" t="s">
        <v>346</v>
      </c>
      <c r="F269" s="171" t="s">
        <v>347</v>
      </c>
      <c r="G269" s="172" t="s">
        <v>201</v>
      </c>
      <c r="H269" s="173">
        <v>1</v>
      </c>
      <c r="I269" s="174"/>
      <c r="J269" s="175">
        <f>ROUND(I269*H269,2)</f>
        <v>0</v>
      </c>
      <c r="K269" s="176"/>
      <c r="L269" s="35"/>
      <c r="M269" s="177" t="s">
        <v>1</v>
      </c>
      <c r="N269" s="178" t="s">
        <v>39</v>
      </c>
      <c r="O269" s="73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1" t="s">
        <v>133</v>
      </c>
      <c r="AT269" s="181" t="s">
        <v>129</v>
      </c>
      <c r="AU269" s="181" t="s">
        <v>84</v>
      </c>
      <c r="AY269" s="15" t="s">
        <v>124</v>
      </c>
      <c r="BE269" s="182">
        <f>IF(N269="základní",J269,0)</f>
        <v>0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5" t="s">
        <v>82</v>
      </c>
      <c r="BK269" s="182">
        <f>ROUND(I269*H269,2)</f>
        <v>0</v>
      </c>
      <c r="BL269" s="15" t="s">
        <v>133</v>
      </c>
      <c r="BM269" s="181" t="s">
        <v>348</v>
      </c>
    </row>
    <row r="270" s="2" customFormat="1">
      <c r="A270" s="34"/>
      <c r="B270" s="35"/>
      <c r="C270" s="34"/>
      <c r="D270" s="183" t="s">
        <v>134</v>
      </c>
      <c r="E270" s="34"/>
      <c r="F270" s="184" t="s">
        <v>347</v>
      </c>
      <c r="G270" s="34"/>
      <c r="H270" s="34"/>
      <c r="I270" s="185"/>
      <c r="J270" s="34"/>
      <c r="K270" s="34"/>
      <c r="L270" s="35"/>
      <c r="M270" s="186"/>
      <c r="N270" s="187"/>
      <c r="O270" s="73"/>
      <c r="P270" s="73"/>
      <c r="Q270" s="73"/>
      <c r="R270" s="73"/>
      <c r="S270" s="73"/>
      <c r="T270" s="7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5" t="s">
        <v>134</v>
      </c>
      <c r="AU270" s="15" t="s">
        <v>84</v>
      </c>
    </row>
    <row r="271" s="2" customFormat="1" ht="34.8" customHeight="1">
      <c r="A271" s="34"/>
      <c r="B271" s="168"/>
      <c r="C271" s="169" t="s">
        <v>349</v>
      </c>
      <c r="D271" s="169" t="s">
        <v>129</v>
      </c>
      <c r="E271" s="170" t="s">
        <v>350</v>
      </c>
      <c r="F271" s="171" t="s">
        <v>351</v>
      </c>
      <c r="G271" s="172" t="s">
        <v>201</v>
      </c>
      <c r="H271" s="173">
        <v>1</v>
      </c>
      <c r="I271" s="174"/>
      <c r="J271" s="175">
        <f>ROUND(I271*H271,2)</f>
        <v>0</v>
      </c>
      <c r="K271" s="176"/>
      <c r="L271" s="35"/>
      <c r="M271" s="177" t="s">
        <v>1</v>
      </c>
      <c r="N271" s="178" t="s">
        <v>39</v>
      </c>
      <c r="O271" s="73"/>
      <c r="P271" s="179">
        <f>O271*H271</f>
        <v>0</v>
      </c>
      <c r="Q271" s="179">
        <v>0.030300000000000001</v>
      </c>
      <c r="R271" s="179">
        <f>Q271*H271</f>
        <v>0.030300000000000001</v>
      </c>
      <c r="S271" s="179">
        <v>0</v>
      </c>
      <c r="T271" s="18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1" t="s">
        <v>133</v>
      </c>
      <c r="AT271" s="181" t="s">
        <v>129</v>
      </c>
      <c r="AU271" s="181" t="s">
        <v>84</v>
      </c>
      <c r="AY271" s="15" t="s">
        <v>124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5" t="s">
        <v>82</v>
      </c>
      <c r="BK271" s="182">
        <f>ROUND(I271*H271,2)</f>
        <v>0</v>
      </c>
      <c r="BL271" s="15" t="s">
        <v>133</v>
      </c>
      <c r="BM271" s="181" t="s">
        <v>352</v>
      </c>
    </row>
    <row r="272" s="2" customFormat="1">
      <c r="A272" s="34"/>
      <c r="B272" s="35"/>
      <c r="C272" s="34"/>
      <c r="D272" s="183" t="s">
        <v>134</v>
      </c>
      <c r="E272" s="34"/>
      <c r="F272" s="184" t="s">
        <v>351</v>
      </c>
      <c r="G272" s="34"/>
      <c r="H272" s="34"/>
      <c r="I272" s="185"/>
      <c r="J272" s="34"/>
      <c r="K272" s="34"/>
      <c r="L272" s="35"/>
      <c r="M272" s="186"/>
      <c r="N272" s="187"/>
      <c r="O272" s="73"/>
      <c r="P272" s="73"/>
      <c r="Q272" s="73"/>
      <c r="R272" s="73"/>
      <c r="S272" s="73"/>
      <c r="T272" s="7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5" t="s">
        <v>134</v>
      </c>
      <c r="AU272" s="15" t="s">
        <v>84</v>
      </c>
    </row>
    <row r="273" s="2" customFormat="1">
      <c r="A273" s="34"/>
      <c r="B273" s="35"/>
      <c r="C273" s="34"/>
      <c r="D273" s="188" t="s">
        <v>135</v>
      </c>
      <c r="E273" s="34"/>
      <c r="F273" s="189" t="s">
        <v>353</v>
      </c>
      <c r="G273" s="34"/>
      <c r="H273" s="34"/>
      <c r="I273" s="185"/>
      <c r="J273" s="34"/>
      <c r="K273" s="34"/>
      <c r="L273" s="35"/>
      <c r="M273" s="186"/>
      <c r="N273" s="187"/>
      <c r="O273" s="73"/>
      <c r="P273" s="73"/>
      <c r="Q273" s="73"/>
      <c r="R273" s="73"/>
      <c r="S273" s="73"/>
      <c r="T273" s="7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5" t="s">
        <v>135</v>
      </c>
      <c r="AU273" s="15" t="s">
        <v>84</v>
      </c>
    </row>
    <row r="274" s="2" customFormat="1" ht="14.4" customHeight="1">
      <c r="A274" s="34"/>
      <c r="B274" s="168"/>
      <c r="C274" s="169" t="s">
        <v>242</v>
      </c>
      <c r="D274" s="169" t="s">
        <v>129</v>
      </c>
      <c r="E274" s="170" t="s">
        <v>354</v>
      </c>
      <c r="F274" s="171" t="s">
        <v>355</v>
      </c>
      <c r="G274" s="172" t="s">
        <v>201</v>
      </c>
      <c r="H274" s="173">
        <v>1</v>
      </c>
      <c r="I274" s="174"/>
      <c r="J274" s="175">
        <f>ROUND(I274*H274,2)</f>
        <v>0</v>
      </c>
      <c r="K274" s="176"/>
      <c r="L274" s="35"/>
      <c r="M274" s="177" t="s">
        <v>1</v>
      </c>
      <c r="N274" s="178" t="s">
        <v>39</v>
      </c>
      <c r="O274" s="73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1" t="s">
        <v>133</v>
      </c>
      <c r="AT274" s="181" t="s">
        <v>129</v>
      </c>
      <c r="AU274" s="181" t="s">
        <v>84</v>
      </c>
      <c r="AY274" s="15" t="s">
        <v>124</v>
      </c>
      <c r="BE274" s="182">
        <f>IF(N274="základní",J274,0)</f>
        <v>0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5" t="s">
        <v>82</v>
      </c>
      <c r="BK274" s="182">
        <f>ROUND(I274*H274,2)</f>
        <v>0</v>
      </c>
      <c r="BL274" s="15" t="s">
        <v>133</v>
      </c>
      <c r="BM274" s="181" t="s">
        <v>356</v>
      </c>
    </row>
    <row r="275" s="2" customFormat="1">
      <c r="A275" s="34"/>
      <c r="B275" s="35"/>
      <c r="C275" s="34"/>
      <c r="D275" s="183" t="s">
        <v>134</v>
      </c>
      <c r="E275" s="34"/>
      <c r="F275" s="184" t="s">
        <v>355</v>
      </c>
      <c r="G275" s="34"/>
      <c r="H275" s="34"/>
      <c r="I275" s="185"/>
      <c r="J275" s="34"/>
      <c r="K275" s="34"/>
      <c r="L275" s="35"/>
      <c r="M275" s="186"/>
      <c r="N275" s="187"/>
      <c r="O275" s="73"/>
      <c r="P275" s="73"/>
      <c r="Q275" s="73"/>
      <c r="R275" s="73"/>
      <c r="S275" s="73"/>
      <c r="T275" s="7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5" t="s">
        <v>134</v>
      </c>
      <c r="AU275" s="15" t="s">
        <v>84</v>
      </c>
    </row>
    <row r="276" s="2" customFormat="1" ht="22.2" customHeight="1">
      <c r="A276" s="34"/>
      <c r="B276" s="168"/>
      <c r="C276" s="169" t="s">
        <v>357</v>
      </c>
      <c r="D276" s="169" t="s">
        <v>129</v>
      </c>
      <c r="E276" s="170" t="s">
        <v>358</v>
      </c>
      <c r="F276" s="171" t="s">
        <v>359</v>
      </c>
      <c r="G276" s="172" t="s">
        <v>251</v>
      </c>
      <c r="H276" s="173">
        <v>29.800000000000001</v>
      </c>
      <c r="I276" s="174"/>
      <c r="J276" s="175">
        <f>ROUND(I276*H276,2)</f>
        <v>0</v>
      </c>
      <c r="K276" s="176"/>
      <c r="L276" s="35"/>
      <c r="M276" s="177" t="s">
        <v>1</v>
      </c>
      <c r="N276" s="178" t="s">
        <v>39</v>
      </c>
      <c r="O276" s="73"/>
      <c r="P276" s="179">
        <f>O276*H276</f>
        <v>0</v>
      </c>
      <c r="Q276" s="179">
        <v>0.00012</v>
      </c>
      <c r="R276" s="179">
        <f>Q276*H276</f>
        <v>0.0035760000000000002</v>
      </c>
      <c r="S276" s="179">
        <v>0</v>
      </c>
      <c r="T276" s="18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1" t="s">
        <v>133</v>
      </c>
      <c r="AT276" s="181" t="s">
        <v>129</v>
      </c>
      <c r="AU276" s="181" t="s">
        <v>84</v>
      </c>
      <c r="AY276" s="15" t="s">
        <v>124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5" t="s">
        <v>82</v>
      </c>
      <c r="BK276" s="182">
        <f>ROUND(I276*H276,2)</f>
        <v>0</v>
      </c>
      <c r="BL276" s="15" t="s">
        <v>133</v>
      </c>
      <c r="BM276" s="181" t="s">
        <v>360</v>
      </c>
    </row>
    <row r="277" s="2" customFormat="1">
      <c r="A277" s="34"/>
      <c r="B277" s="35"/>
      <c r="C277" s="34"/>
      <c r="D277" s="183" t="s">
        <v>134</v>
      </c>
      <c r="E277" s="34"/>
      <c r="F277" s="184" t="s">
        <v>359</v>
      </c>
      <c r="G277" s="34"/>
      <c r="H277" s="34"/>
      <c r="I277" s="185"/>
      <c r="J277" s="34"/>
      <c r="K277" s="34"/>
      <c r="L277" s="35"/>
      <c r="M277" s="186"/>
      <c r="N277" s="187"/>
      <c r="O277" s="73"/>
      <c r="P277" s="73"/>
      <c r="Q277" s="73"/>
      <c r="R277" s="73"/>
      <c r="S277" s="73"/>
      <c r="T277" s="7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5" t="s">
        <v>134</v>
      </c>
      <c r="AU277" s="15" t="s">
        <v>84</v>
      </c>
    </row>
    <row r="278" s="2" customFormat="1">
      <c r="A278" s="34"/>
      <c r="B278" s="35"/>
      <c r="C278" s="34"/>
      <c r="D278" s="188" t="s">
        <v>135</v>
      </c>
      <c r="E278" s="34"/>
      <c r="F278" s="189" t="s">
        <v>361</v>
      </c>
      <c r="G278" s="34"/>
      <c r="H278" s="34"/>
      <c r="I278" s="185"/>
      <c r="J278" s="34"/>
      <c r="K278" s="34"/>
      <c r="L278" s="35"/>
      <c r="M278" s="186"/>
      <c r="N278" s="187"/>
      <c r="O278" s="73"/>
      <c r="P278" s="73"/>
      <c r="Q278" s="73"/>
      <c r="R278" s="73"/>
      <c r="S278" s="73"/>
      <c r="T278" s="7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5" t="s">
        <v>135</v>
      </c>
      <c r="AU278" s="15" t="s">
        <v>84</v>
      </c>
    </row>
    <row r="279" s="2" customFormat="1" ht="19.8" customHeight="1">
      <c r="A279" s="34"/>
      <c r="B279" s="168"/>
      <c r="C279" s="169" t="s">
        <v>247</v>
      </c>
      <c r="D279" s="169" t="s">
        <v>129</v>
      </c>
      <c r="E279" s="170" t="s">
        <v>362</v>
      </c>
      <c r="F279" s="171" t="s">
        <v>363</v>
      </c>
      <c r="G279" s="172" t="s">
        <v>251</v>
      </c>
      <c r="H279" s="173">
        <v>16</v>
      </c>
      <c r="I279" s="174"/>
      <c r="J279" s="175">
        <f>ROUND(I279*H279,2)</f>
        <v>0</v>
      </c>
      <c r="K279" s="176"/>
      <c r="L279" s="35"/>
      <c r="M279" s="177" t="s">
        <v>1</v>
      </c>
      <c r="N279" s="178" t="s">
        <v>39</v>
      </c>
      <c r="O279" s="73"/>
      <c r="P279" s="179">
        <f>O279*H279</f>
        <v>0</v>
      </c>
      <c r="Q279" s="179">
        <v>0.00020000000000000001</v>
      </c>
      <c r="R279" s="179">
        <f>Q279*H279</f>
        <v>0.0032000000000000002</v>
      </c>
      <c r="S279" s="179">
        <v>0</v>
      </c>
      <c r="T279" s="18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1" t="s">
        <v>133</v>
      </c>
      <c r="AT279" s="181" t="s">
        <v>129</v>
      </c>
      <c r="AU279" s="181" t="s">
        <v>84</v>
      </c>
      <c r="AY279" s="15" t="s">
        <v>124</v>
      </c>
      <c r="BE279" s="182">
        <f>IF(N279="základní",J279,0)</f>
        <v>0</v>
      </c>
      <c r="BF279" s="182">
        <f>IF(N279="snížená",J279,0)</f>
        <v>0</v>
      </c>
      <c r="BG279" s="182">
        <f>IF(N279="zákl. přenesená",J279,0)</f>
        <v>0</v>
      </c>
      <c r="BH279" s="182">
        <f>IF(N279="sníž. přenesená",J279,0)</f>
        <v>0</v>
      </c>
      <c r="BI279" s="182">
        <f>IF(N279="nulová",J279,0)</f>
        <v>0</v>
      </c>
      <c r="BJ279" s="15" t="s">
        <v>82</v>
      </c>
      <c r="BK279" s="182">
        <f>ROUND(I279*H279,2)</f>
        <v>0</v>
      </c>
      <c r="BL279" s="15" t="s">
        <v>133</v>
      </c>
      <c r="BM279" s="181" t="s">
        <v>364</v>
      </c>
    </row>
    <row r="280" s="2" customFormat="1">
      <c r="A280" s="34"/>
      <c r="B280" s="35"/>
      <c r="C280" s="34"/>
      <c r="D280" s="183" t="s">
        <v>134</v>
      </c>
      <c r="E280" s="34"/>
      <c r="F280" s="184" t="s">
        <v>363</v>
      </c>
      <c r="G280" s="34"/>
      <c r="H280" s="34"/>
      <c r="I280" s="185"/>
      <c r="J280" s="34"/>
      <c r="K280" s="34"/>
      <c r="L280" s="35"/>
      <c r="M280" s="186"/>
      <c r="N280" s="187"/>
      <c r="O280" s="73"/>
      <c r="P280" s="73"/>
      <c r="Q280" s="73"/>
      <c r="R280" s="73"/>
      <c r="S280" s="73"/>
      <c r="T280" s="7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5" t="s">
        <v>134</v>
      </c>
      <c r="AU280" s="15" t="s">
        <v>84</v>
      </c>
    </row>
    <row r="281" s="2" customFormat="1">
      <c r="A281" s="34"/>
      <c r="B281" s="35"/>
      <c r="C281" s="34"/>
      <c r="D281" s="188" t="s">
        <v>135</v>
      </c>
      <c r="E281" s="34"/>
      <c r="F281" s="189" t="s">
        <v>365</v>
      </c>
      <c r="G281" s="34"/>
      <c r="H281" s="34"/>
      <c r="I281" s="185"/>
      <c r="J281" s="34"/>
      <c r="K281" s="34"/>
      <c r="L281" s="35"/>
      <c r="M281" s="186"/>
      <c r="N281" s="187"/>
      <c r="O281" s="73"/>
      <c r="P281" s="73"/>
      <c r="Q281" s="73"/>
      <c r="R281" s="73"/>
      <c r="S281" s="73"/>
      <c r="T281" s="7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5" t="s">
        <v>135</v>
      </c>
      <c r="AU281" s="15" t="s">
        <v>84</v>
      </c>
    </row>
    <row r="282" s="2" customFormat="1" ht="45" customHeight="1">
      <c r="A282" s="34"/>
      <c r="B282" s="168"/>
      <c r="C282" s="169" t="s">
        <v>366</v>
      </c>
      <c r="D282" s="169" t="s">
        <v>129</v>
      </c>
      <c r="E282" s="170" t="s">
        <v>367</v>
      </c>
      <c r="F282" s="171" t="s">
        <v>368</v>
      </c>
      <c r="G282" s="172" t="s">
        <v>132</v>
      </c>
      <c r="H282" s="173">
        <v>8.4390000000000001</v>
      </c>
      <c r="I282" s="174"/>
      <c r="J282" s="175">
        <f>ROUND(I282*H282,2)</f>
        <v>0</v>
      </c>
      <c r="K282" s="176"/>
      <c r="L282" s="35"/>
      <c r="M282" s="177" t="s">
        <v>1</v>
      </c>
      <c r="N282" s="178" t="s">
        <v>39</v>
      </c>
      <c r="O282" s="73"/>
      <c r="P282" s="179">
        <f>O282*H282</f>
        <v>0</v>
      </c>
      <c r="Q282" s="179">
        <v>2.5143</v>
      </c>
      <c r="R282" s="179">
        <f>Q282*H282</f>
        <v>21.218177699999998</v>
      </c>
      <c r="S282" s="179">
        <v>0</v>
      </c>
      <c r="T282" s="18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1" t="s">
        <v>133</v>
      </c>
      <c r="AT282" s="181" t="s">
        <v>129</v>
      </c>
      <c r="AU282" s="181" t="s">
        <v>84</v>
      </c>
      <c r="AY282" s="15" t="s">
        <v>124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5" t="s">
        <v>82</v>
      </c>
      <c r="BK282" s="182">
        <f>ROUND(I282*H282,2)</f>
        <v>0</v>
      </c>
      <c r="BL282" s="15" t="s">
        <v>133</v>
      </c>
      <c r="BM282" s="181" t="s">
        <v>369</v>
      </c>
    </row>
    <row r="283" s="2" customFormat="1">
      <c r="A283" s="34"/>
      <c r="B283" s="35"/>
      <c r="C283" s="34"/>
      <c r="D283" s="183" t="s">
        <v>134</v>
      </c>
      <c r="E283" s="34"/>
      <c r="F283" s="184" t="s">
        <v>368</v>
      </c>
      <c r="G283" s="34"/>
      <c r="H283" s="34"/>
      <c r="I283" s="185"/>
      <c r="J283" s="34"/>
      <c r="K283" s="34"/>
      <c r="L283" s="35"/>
      <c r="M283" s="186"/>
      <c r="N283" s="187"/>
      <c r="O283" s="73"/>
      <c r="P283" s="73"/>
      <c r="Q283" s="73"/>
      <c r="R283" s="73"/>
      <c r="S283" s="73"/>
      <c r="T283" s="7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5" t="s">
        <v>134</v>
      </c>
      <c r="AU283" s="15" t="s">
        <v>84</v>
      </c>
    </row>
    <row r="284" s="2" customFormat="1">
      <c r="A284" s="34"/>
      <c r="B284" s="35"/>
      <c r="C284" s="34"/>
      <c r="D284" s="188" t="s">
        <v>135</v>
      </c>
      <c r="E284" s="34"/>
      <c r="F284" s="189" t="s">
        <v>370</v>
      </c>
      <c r="G284" s="34"/>
      <c r="H284" s="34"/>
      <c r="I284" s="185"/>
      <c r="J284" s="34"/>
      <c r="K284" s="34"/>
      <c r="L284" s="35"/>
      <c r="M284" s="186"/>
      <c r="N284" s="187"/>
      <c r="O284" s="73"/>
      <c r="P284" s="73"/>
      <c r="Q284" s="73"/>
      <c r="R284" s="73"/>
      <c r="S284" s="73"/>
      <c r="T284" s="7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5" t="s">
        <v>135</v>
      </c>
      <c r="AU284" s="15" t="s">
        <v>84</v>
      </c>
    </row>
    <row r="285" s="2" customFormat="1" ht="40.2" customHeight="1">
      <c r="A285" s="34"/>
      <c r="B285" s="168"/>
      <c r="C285" s="169" t="s">
        <v>252</v>
      </c>
      <c r="D285" s="169" t="s">
        <v>129</v>
      </c>
      <c r="E285" s="170" t="s">
        <v>371</v>
      </c>
      <c r="F285" s="171" t="s">
        <v>372</v>
      </c>
      <c r="G285" s="172" t="s">
        <v>155</v>
      </c>
      <c r="H285" s="173">
        <v>54.411999999999999</v>
      </c>
      <c r="I285" s="174"/>
      <c r="J285" s="175">
        <f>ROUND(I285*H285,2)</f>
        <v>0</v>
      </c>
      <c r="K285" s="176"/>
      <c r="L285" s="35"/>
      <c r="M285" s="177" t="s">
        <v>1</v>
      </c>
      <c r="N285" s="178" t="s">
        <v>39</v>
      </c>
      <c r="O285" s="73"/>
      <c r="P285" s="179">
        <f>O285*H285</f>
        <v>0</v>
      </c>
      <c r="Q285" s="179">
        <v>0.0016199999999999999</v>
      </c>
      <c r="R285" s="179">
        <f>Q285*H285</f>
        <v>0.088147439999999994</v>
      </c>
      <c r="S285" s="179">
        <v>0</v>
      </c>
      <c r="T285" s="18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1" t="s">
        <v>133</v>
      </c>
      <c r="AT285" s="181" t="s">
        <v>129</v>
      </c>
      <c r="AU285" s="181" t="s">
        <v>84</v>
      </c>
      <c r="AY285" s="15" t="s">
        <v>124</v>
      </c>
      <c r="BE285" s="182">
        <f>IF(N285="základní",J285,0)</f>
        <v>0</v>
      </c>
      <c r="BF285" s="182">
        <f>IF(N285="snížená",J285,0)</f>
        <v>0</v>
      </c>
      <c r="BG285" s="182">
        <f>IF(N285="zákl. přenesená",J285,0)</f>
        <v>0</v>
      </c>
      <c r="BH285" s="182">
        <f>IF(N285="sníž. přenesená",J285,0)</f>
        <v>0</v>
      </c>
      <c r="BI285" s="182">
        <f>IF(N285="nulová",J285,0)</f>
        <v>0</v>
      </c>
      <c r="BJ285" s="15" t="s">
        <v>82</v>
      </c>
      <c r="BK285" s="182">
        <f>ROUND(I285*H285,2)</f>
        <v>0</v>
      </c>
      <c r="BL285" s="15" t="s">
        <v>133</v>
      </c>
      <c r="BM285" s="181" t="s">
        <v>373</v>
      </c>
    </row>
    <row r="286" s="2" customFormat="1">
      <c r="A286" s="34"/>
      <c r="B286" s="35"/>
      <c r="C286" s="34"/>
      <c r="D286" s="183" t="s">
        <v>134</v>
      </c>
      <c r="E286" s="34"/>
      <c r="F286" s="184" t="s">
        <v>372</v>
      </c>
      <c r="G286" s="34"/>
      <c r="H286" s="34"/>
      <c r="I286" s="185"/>
      <c r="J286" s="34"/>
      <c r="K286" s="34"/>
      <c r="L286" s="35"/>
      <c r="M286" s="186"/>
      <c r="N286" s="187"/>
      <c r="O286" s="73"/>
      <c r="P286" s="73"/>
      <c r="Q286" s="73"/>
      <c r="R286" s="73"/>
      <c r="S286" s="73"/>
      <c r="T286" s="7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5" t="s">
        <v>134</v>
      </c>
      <c r="AU286" s="15" t="s">
        <v>84</v>
      </c>
    </row>
    <row r="287" s="2" customFormat="1">
      <c r="A287" s="34"/>
      <c r="B287" s="35"/>
      <c r="C287" s="34"/>
      <c r="D287" s="188" t="s">
        <v>135</v>
      </c>
      <c r="E287" s="34"/>
      <c r="F287" s="189" t="s">
        <v>374</v>
      </c>
      <c r="G287" s="34"/>
      <c r="H287" s="34"/>
      <c r="I287" s="185"/>
      <c r="J287" s="34"/>
      <c r="K287" s="34"/>
      <c r="L287" s="35"/>
      <c r="M287" s="186"/>
      <c r="N287" s="187"/>
      <c r="O287" s="73"/>
      <c r="P287" s="73"/>
      <c r="Q287" s="73"/>
      <c r="R287" s="73"/>
      <c r="S287" s="73"/>
      <c r="T287" s="7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5" t="s">
        <v>135</v>
      </c>
      <c r="AU287" s="15" t="s">
        <v>84</v>
      </c>
    </row>
    <row r="288" s="2" customFormat="1" ht="45" customHeight="1">
      <c r="A288" s="34"/>
      <c r="B288" s="168"/>
      <c r="C288" s="169" t="s">
        <v>375</v>
      </c>
      <c r="D288" s="169" t="s">
        <v>129</v>
      </c>
      <c r="E288" s="170" t="s">
        <v>376</v>
      </c>
      <c r="F288" s="171" t="s">
        <v>377</v>
      </c>
      <c r="G288" s="172" t="s">
        <v>155</v>
      </c>
      <c r="H288" s="173">
        <v>54.411999999999999</v>
      </c>
      <c r="I288" s="174"/>
      <c r="J288" s="175">
        <f>ROUND(I288*H288,2)</f>
        <v>0</v>
      </c>
      <c r="K288" s="176"/>
      <c r="L288" s="35"/>
      <c r="M288" s="177" t="s">
        <v>1</v>
      </c>
      <c r="N288" s="178" t="s">
        <v>39</v>
      </c>
      <c r="O288" s="73"/>
      <c r="P288" s="179">
        <f>O288*H288</f>
        <v>0</v>
      </c>
      <c r="Q288" s="179">
        <v>0</v>
      </c>
      <c r="R288" s="179">
        <f>Q288*H288</f>
        <v>0</v>
      </c>
      <c r="S288" s="179">
        <v>0</v>
      </c>
      <c r="T288" s="18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1" t="s">
        <v>133</v>
      </c>
      <c r="AT288" s="181" t="s">
        <v>129</v>
      </c>
      <c r="AU288" s="181" t="s">
        <v>84</v>
      </c>
      <c r="AY288" s="15" t="s">
        <v>124</v>
      </c>
      <c r="BE288" s="182">
        <f>IF(N288="základní",J288,0)</f>
        <v>0</v>
      </c>
      <c r="BF288" s="182">
        <f>IF(N288="snížená",J288,0)</f>
        <v>0</v>
      </c>
      <c r="BG288" s="182">
        <f>IF(N288="zákl. přenesená",J288,0)</f>
        <v>0</v>
      </c>
      <c r="BH288" s="182">
        <f>IF(N288="sníž. přenesená",J288,0)</f>
        <v>0</v>
      </c>
      <c r="BI288" s="182">
        <f>IF(N288="nulová",J288,0)</f>
        <v>0</v>
      </c>
      <c r="BJ288" s="15" t="s">
        <v>82</v>
      </c>
      <c r="BK288" s="182">
        <f>ROUND(I288*H288,2)</f>
        <v>0</v>
      </c>
      <c r="BL288" s="15" t="s">
        <v>133</v>
      </c>
      <c r="BM288" s="181" t="s">
        <v>378</v>
      </c>
    </row>
    <row r="289" s="2" customFormat="1">
      <c r="A289" s="34"/>
      <c r="B289" s="35"/>
      <c r="C289" s="34"/>
      <c r="D289" s="183" t="s">
        <v>134</v>
      </c>
      <c r="E289" s="34"/>
      <c r="F289" s="184" t="s">
        <v>377</v>
      </c>
      <c r="G289" s="34"/>
      <c r="H289" s="34"/>
      <c r="I289" s="185"/>
      <c r="J289" s="34"/>
      <c r="K289" s="34"/>
      <c r="L289" s="35"/>
      <c r="M289" s="186"/>
      <c r="N289" s="187"/>
      <c r="O289" s="73"/>
      <c r="P289" s="73"/>
      <c r="Q289" s="73"/>
      <c r="R289" s="73"/>
      <c r="S289" s="73"/>
      <c r="T289" s="7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5" t="s">
        <v>134</v>
      </c>
      <c r="AU289" s="15" t="s">
        <v>84</v>
      </c>
    </row>
    <row r="290" s="2" customFormat="1">
      <c r="A290" s="34"/>
      <c r="B290" s="35"/>
      <c r="C290" s="34"/>
      <c r="D290" s="188" t="s">
        <v>135</v>
      </c>
      <c r="E290" s="34"/>
      <c r="F290" s="189" t="s">
        <v>379</v>
      </c>
      <c r="G290" s="34"/>
      <c r="H290" s="34"/>
      <c r="I290" s="185"/>
      <c r="J290" s="34"/>
      <c r="K290" s="34"/>
      <c r="L290" s="35"/>
      <c r="M290" s="186"/>
      <c r="N290" s="187"/>
      <c r="O290" s="73"/>
      <c r="P290" s="73"/>
      <c r="Q290" s="73"/>
      <c r="R290" s="73"/>
      <c r="S290" s="73"/>
      <c r="T290" s="7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5" t="s">
        <v>135</v>
      </c>
      <c r="AU290" s="15" t="s">
        <v>84</v>
      </c>
    </row>
    <row r="291" s="2" customFormat="1" ht="30" customHeight="1">
      <c r="A291" s="34"/>
      <c r="B291" s="168"/>
      <c r="C291" s="169" t="s">
        <v>256</v>
      </c>
      <c r="D291" s="169" t="s">
        <v>129</v>
      </c>
      <c r="E291" s="170" t="s">
        <v>380</v>
      </c>
      <c r="F291" s="171" t="s">
        <v>381</v>
      </c>
      <c r="G291" s="172" t="s">
        <v>186</v>
      </c>
      <c r="H291" s="173">
        <v>0.78000000000000003</v>
      </c>
      <c r="I291" s="174"/>
      <c r="J291" s="175">
        <f>ROUND(I291*H291,2)</f>
        <v>0</v>
      </c>
      <c r="K291" s="176"/>
      <c r="L291" s="35"/>
      <c r="M291" s="177" t="s">
        <v>1</v>
      </c>
      <c r="N291" s="178" t="s">
        <v>39</v>
      </c>
      <c r="O291" s="73"/>
      <c r="P291" s="179">
        <f>O291*H291</f>
        <v>0</v>
      </c>
      <c r="Q291" s="179">
        <v>1.10907</v>
      </c>
      <c r="R291" s="179">
        <f>Q291*H291</f>
        <v>0.86507460000000003</v>
      </c>
      <c r="S291" s="179">
        <v>0</v>
      </c>
      <c r="T291" s="180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1" t="s">
        <v>133</v>
      </c>
      <c r="AT291" s="181" t="s">
        <v>129</v>
      </c>
      <c r="AU291" s="181" t="s">
        <v>84</v>
      </c>
      <c r="AY291" s="15" t="s">
        <v>124</v>
      </c>
      <c r="BE291" s="182">
        <f>IF(N291="základní",J291,0)</f>
        <v>0</v>
      </c>
      <c r="BF291" s="182">
        <f>IF(N291="snížená",J291,0)</f>
        <v>0</v>
      </c>
      <c r="BG291" s="182">
        <f>IF(N291="zákl. přenesená",J291,0)</f>
        <v>0</v>
      </c>
      <c r="BH291" s="182">
        <f>IF(N291="sníž. přenesená",J291,0)</f>
        <v>0</v>
      </c>
      <c r="BI291" s="182">
        <f>IF(N291="nulová",J291,0)</f>
        <v>0</v>
      </c>
      <c r="BJ291" s="15" t="s">
        <v>82</v>
      </c>
      <c r="BK291" s="182">
        <f>ROUND(I291*H291,2)</f>
        <v>0</v>
      </c>
      <c r="BL291" s="15" t="s">
        <v>133</v>
      </c>
      <c r="BM291" s="181" t="s">
        <v>382</v>
      </c>
    </row>
    <row r="292" s="2" customFormat="1">
      <c r="A292" s="34"/>
      <c r="B292" s="35"/>
      <c r="C292" s="34"/>
      <c r="D292" s="183" t="s">
        <v>134</v>
      </c>
      <c r="E292" s="34"/>
      <c r="F292" s="184" t="s">
        <v>383</v>
      </c>
      <c r="G292" s="34"/>
      <c r="H292" s="34"/>
      <c r="I292" s="185"/>
      <c r="J292" s="34"/>
      <c r="K292" s="34"/>
      <c r="L292" s="35"/>
      <c r="M292" s="186"/>
      <c r="N292" s="187"/>
      <c r="O292" s="73"/>
      <c r="P292" s="73"/>
      <c r="Q292" s="73"/>
      <c r="R292" s="73"/>
      <c r="S292" s="73"/>
      <c r="T292" s="7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5" t="s">
        <v>134</v>
      </c>
      <c r="AU292" s="15" t="s">
        <v>84</v>
      </c>
    </row>
    <row r="293" s="2" customFormat="1">
      <c r="A293" s="34"/>
      <c r="B293" s="35"/>
      <c r="C293" s="34"/>
      <c r="D293" s="188" t="s">
        <v>135</v>
      </c>
      <c r="E293" s="34"/>
      <c r="F293" s="189" t="s">
        <v>384</v>
      </c>
      <c r="G293" s="34"/>
      <c r="H293" s="34"/>
      <c r="I293" s="185"/>
      <c r="J293" s="34"/>
      <c r="K293" s="34"/>
      <c r="L293" s="35"/>
      <c r="M293" s="186"/>
      <c r="N293" s="187"/>
      <c r="O293" s="73"/>
      <c r="P293" s="73"/>
      <c r="Q293" s="73"/>
      <c r="R293" s="73"/>
      <c r="S293" s="73"/>
      <c r="T293" s="7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5" t="s">
        <v>135</v>
      </c>
      <c r="AU293" s="15" t="s">
        <v>84</v>
      </c>
    </row>
    <row r="294" s="2" customFormat="1" ht="45" customHeight="1">
      <c r="A294" s="34"/>
      <c r="B294" s="168"/>
      <c r="C294" s="169" t="s">
        <v>385</v>
      </c>
      <c r="D294" s="169" t="s">
        <v>129</v>
      </c>
      <c r="E294" s="170" t="s">
        <v>386</v>
      </c>
      <c r="F294" s="171" t="s">
        <v>387</v>
      </c>
      <c r="G294" s="172" t="s">
        <v>132</v>
      </c>
      <c r="H294" s="173">
        <v>0.30399999999999999</v>
      </c>
      <c r="I294" s="174"/>
      <c r="J294" s="175">
        <f>ROUND(I294*H294,2)</f>
        <v>0</v>
      </c>
      <c r="K294" s="176"/>
      <c r="L294" s="35"/>
      <c r="M294" s="177" t="s">
        <v>1</v>
      </c>
      <c r="N294" s="178" t="s">
        <v>39</v>
      </c>
      <c r="O294" s="73"/>
      <c r="P294" s="179">
        <f>O294*H294</f>
        <v>0</v>
      </c>
      <c r="Q294" s="179">
        <v>2.5020099999999998</v>
      </c>
      <c r="R294" s="179">
        <f>Q294*H294</f>
        <v>0.7606110399999999</v>
      </c>
      <c r="S294" s="179">
        <v>0</v>
      </c>
      <c r="T294" s="18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1" t="s">
        <v>133</v>
      </c>
      <c r="AT294" s="181" t="s">
        <v>129</v>
      </c>
      <c r="AU294" s="181" t="s">
        <v>84</v>
      </c>
      <c r="AY294" s="15" t="s">
        <v>124</v>
      </c>
      <c r="BE294" s="182">
        <f>IF(N294="základní",J294,0)</f>
        <v>0</v>
      </c>
      <c r="BF294" s="182">
        <f>IF(N294="snížená",J294,0)</f>
        <v>0</v>
      </c>
      <c r="BG294" s="182">
        <f>IF(N294="zákl. přenesená",J294,0)</f>
        <v>0</v>
      </c>
      <c r="BH294" s="182">
        <f>IF(N294="sníž. přenesená",J294,0)</f>
        <v>0</v>
      </c>
      <c r="BI294" s="182">
        <f>IF(N294="nulová",J294,0)</f>
        <v>0</v>
      </c>
      <c r="BJ294" s="15" t="s">
        <v>82</v>
      </c>
      <c r="BK294" s="182">
        <f>ROUND(I294*H294,2)</f>
        <v>0</v>
      </c>
      <c r="BL294" s="15" t="s">
        <v>133</v>
      </c>
      <c r="BM294" s="181" t="s">
        <v>388</v>
      </c>
    </row>
    <row r="295" s="2" customFormat="1">
      <c r="A295" s="34"/>
      <c r="B295" s="35"/>
      <c r="C295" s="34"/>
      <c r="D295" s="183" t="s">
        <v>134</v>
      </c>
      <c r="E295" s="34"/>
      <c r="F295" s="184" t="s">
        <v>387</v>
      </c>
      <c r="G295" s="34"/>
      <c r="H295" s="34"/>
      <c r="I295" s="185"/>
      <c r="J295" s="34"/>
      <c r="K295" s="34"/>
      <c r="L295" s="35"/>
      <c r="M295" s="186"/>
      <c r="N295" s="187"/>
      <c r="O295" s="73"/>
      <c r="P295" s="73"/>
      <c r="Q295" s="73"/>
      <c r="R295" s="73"/>
      <c r="S295" s="73"/>
      <c r="T295" s="7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5" t="s">
        <v>134</v>
      </c>
      <c r="AU295" s="15" t="s">
        <v>84</v>
      </c>
    </row>
    <row r="296" s="2" customFormat="1">
      <c r="A296" s="34"/>
      <c r="B296" s="35"/>
      <c r="C296" s="34"/>
      <c r="D296" s="188" t="s">
        <v>135</v>
      </c>
      <c r="E296" s="34"/>
      <c r="F296" s="189" t="s">
        <v>389</v>
      </c>
      <c r="G296" s="34"/>
      <c r="H296" s="34"/>
      <c r="I296" s="185"/>
      <c r="J296" s="34"/>
      <c r="K296" s="34"/>
      <c r="L296" s="35"/>
      <c r="M296" s="186"/>
      <c r="N296" s="187"/>
      <c r="O296" s="73"/>
      <c r="P296" s="73"/>
      <c r="Q296" s="73"/>
      <c r="R296" s="73"/>
      <c r="S296" s="73"/>
      <c r="T296" s="7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5" t="s">
        <v>135</v>
      </c>
      <c r="AU296" s="15" t="s">
        <v>84</v>
      </c>
    </row>
    <row r="297" s="2" customFormat="1" ht="50.4" customHeight="1">
      <c r="A297" s="34"/>
      <c r="B297" s="168"/>
      <c r="C297" s="169" t="s">
        <v>261</v>
      </c>
      <c r="D297" s="169" t="s">
        <v>129</v>
      </c>
      <c r="E297" s="170" t="s">
        <v>390</v>
      </c>
      <c r="F297" s="171" t="s">
        <v>391</v>
      </c>
      <c r="G297" s="172" t="s">
        <v>155</v>
      </c>
      <c r="H297" s="173">
        <v>5.7960000000000003</v>
      </c>
      <c r="I297" s="174"/>
      <c r="J297" s="175">
        <f>ROUND(I297*H297,2)</f>
        <v>0</v>
      </c>
      <c r="K297" s="176"/>
      <c r="L297" s="35"/>
      <c r="M297" s="177" t="s">
        <v>1</v>
      </c>
      <c r="N297" s="178" t="s">
        <v>39</v>
      </c>
      <c r="O297" s="73"/>
      <c r="P297" s="179">
        <f>O297*H297</f>
        <v>0</v>
      </c>
      <c r="Q297" s="179">
        <v>0</v>
      </c>
      <c r="R297" s="179">
        <f>Q297*H297</f>
        <v>0</v>
      </c>
      <c r="S297" s="179">
        <v>0</v>
      </c>
      <c r="T297" s="18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1" t="s">
        <v>133</v>
      </c>
      <c r="AT297" s="181" t="s">
        <v>129</v>
      </c>
      <c r="AU297" s="181" t="s">
        <v>84</v>
      </c>
      <c r="AY297" s="15" t="s">
        <v>124</v>
      </c>
      <c r="BE297" s="182">
        <f>IF(N297="základní",J297,0)</f>
        <v>0</v>
      </c>
      <c r="BF297" s="182">
        <f>IF(N297="snížená",J297,0)</f>
        <v>0</v>
      </c>
      <c r="BG297" s="182">
        <f>IF(N297="zákl. přenesená",J297,0)</f>
        <v>0</v>
      </c>
      <c r="BH297" s="182">
        <f>IF(N297="sníž. přenesená",J297,0)</f>
        <v>0</v>
      </c>
      <c r="BI297" s="182">
        <f>IF(N297="nulová",J297,0)</f>
        <v>0</v>
      </c>
      <c r="BJ297" s="15" t="s">
        <v>82</v>
      </c>
      <c r="BK297" s="182">
        <f>ROUND(I297*H297,2)</f>
        <v>0</v>
      </c>
      <c r="BL297" s="15" t="s">
        <v>133</v>
      </c>
      <c r="BM297" s="181" t="s">
        <v>392</v>
      </c>
    </row>
    <row r="298" s="2" customFormat="1">
      <c r="A298" s="34"/>
      <c r="B298" s="35"/>
      <c r="C298" s="34"/>
      <c r="D298" s="183" t="s">
        <v>134</v>
      </c>
      <c r="E298" s="34"/>
      <c r="F298" s="184" t="s">
        <v>391</v>
      </c>
      <c r="G298" s="34"/>
      <c r="H298" s="34"/>
      <c r="I298" s="185"/>
      <c r="J298" s="34"/>
      <c r="K298" s="34"/>
      <c r="L298" s="35"/>
      <c r="M298" s="186"/>
      <c r="N298" s="187"/>
      <c r="O298" s="73"/>
      <c r="P298" s="73"/>
      <c r="Q298" s="73"/>
      <c r="R298" s="73"/>
      <c r="S298" s="73"/>
      <c r="T298" s="7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5" t="s">
        <v>134</v>
      </c>
      <c r="AU298" s="15" t="s">
        <v>84</v>
      </c>
    </row>
    <row r="299" s="2" customFormat="1" ht="22.2" customHeight="1">
      <c r="A299" s="34"/>
      <c r="B299" s="168"/>
      <c r="C299" s="169" t="s">
        <v>393</v>
      </c>
      <c r="D299" s="169" t="s">
        <v>129</v>
      </c>
      <c r="E299" s="170" t="s">
        <v>394</v>
      </c>
      <c r="F299" s="171" t="s">
        <v>395</v>
      </c>
      <c r="G299" s="172" t="s">
        <v>132</v>
      </c>
      <c r="H299" s="173">
        <v>9.4390000000000001</v>
      </c>
      <c r="I299" s="174"/>
      <c r="J299" s="175">
        <f>ROUND(I299*H299,2)</f>
        <v>0</v>
      </c>
      <c r="K299" s="176"/>
      <c r="L299" s="35"/>
      <c r="M299" s="177" t="s">
        <v>1</v>
      </c>
      <c r="N299" s="178" t="s">
        <v>39</v>
      </c>
      <c r="O299" s="73"/>
      <c r="P299" s="179">
        <f>O299*H299</f>
        <v>0</v>
      </c>
      <c r="Q299" s="179">
        <v>2.5058699999999998</v>
      </c>
      <c r="R299" s="179">
        <f>Q299*H299</f>
        <v>23.652906929999997</v>
      </c>
      <c r="S299" s="179">
        <v>0</v>
      </c>
      <c r="T299" s="18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1" t="s">
        <v>133</v>
      </c>
      <c r="AT299" s="181" t="s">
        <v>129</v>
      </c>
      <c r="AU299" s="181" t="s">
        <v>84</v>
      </c>
      <c r="AY299" s="15" t="s">
        <v>124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5" t="s">
        <v>82</v>
      </c>
      <c r="BK299" s="182">
        <f>ROUND(I299*H299,2)</f>
        <v>0</v>
      </c>
      <c r="BL299" s="15" t="s">
        <v>133</v>
      </c>
      <c r="BM299" s="181" t="s">
        <v>396</v>
      </c>
    </row>
    <row r="300" s="2" customFormat="1">
      <c r="A300" s="34"/>
      <c r="B300" s="35"/>
      <c r="C300" s="34"/>
      <c r="D300" s="183" t="s">
        <v>134</v>
      </c>
      <c r="E300" s="34"/>
      <c r="F300" s="184" t="s">
        <v>395</v>
      </c>
      <c r="G300" s="34"/>
      <c r="H300" s="34"/>
      <c r="I300" s="185"/>
      <c r="J300" s="34"/>
      <c r="K300" s="34"/>
      <c r="L300" s="35"/>
      <c r="M300" s="186"/>
      <c r="N300" s="187"/>
      <c r="O300" s="73"/>
      <c r="P300" s="73"/>
      <c r="Q300" s="73"/>
      <c r="R300" s="73"/>
      <c r="S300" s="73"/>
      <c r="T300" s="7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5" t="s">
        <v>134</v>
      </c>
      <c r="AU300" s="15" t="s">
        <v>84</v>
      </c>
    </row>
    <row r="301" s="2" customFormat="1">
      <c r="A301" s="34"/>
      <c r="B301" s="35"/>
      <c r="C301" s="34"/>
      <c r="D301" s="188" t="s">
        <v>135</v>
      </c>
      <c r="E301" s="34"/>
      <c r="F301" s="189" t="s">
        <v>397</v>
      </c>
      <c r="G301" s="34"/>
      <c r="H301" s="34"/>
      <c r="I301" s="185"/>
      <c r="J301" s="34"/>
      <c r="K301" s="34"/>
      <c r="L301" s="35"/>
      <c r="M301" s="186"/>
      <c r="N301" s="187"/>
      <c r="O301" s="73"/>
      <c r="P301" s="73"/>
      <c r="Q301" s="73"/>
      <c r="R301" s="73"/>
      <c r="S301" s="73"/>
      <c r="T301" s="7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5" t="s">
        <v>135</v>
      </c>
      <c r="AU301" s="15" t="s">
        <v>84</v>
      </c>
    </row>
    <row r="302" s="2" customFormat="1" ht="22.2" customHeight="1">
      <c r="A302" s="34"/>
      <c r="B302" s="168"/>
      <c r="C302" s="169" t="s">
        <v>265</v>
      </c>
      <c r="D302" s="169" t="s">
        <v>129</v>
      </c>
      <c r="E302" s="170" t="s">
        <v>398</v>
      </c>
      <c r="F302" s="171" t="s">
        <v>399</v>
      </c>
      <c r="G302" s="172" t="s">
        <v>155</v>
      </c>
      <c r="H302" s="173">
        <v>102.59999999999999</v>
      </c>
      <c r="I302" s="174"/>
      <c r="J302" s="175">
        <f>ROUND(I302*H302,2)</f>
        <v>0</v>
      </c>
      <c r="K302" s="176"/>
      <c r="L302" s="35"/>
      <c r="M302" s="177" t="s">
        <v>1</v>
      </c>
      <c r="N302" s="178" t="s">
        <v>39</v>
      </c>
      <c r="O302" s="73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1" t="s">
        <v>133</v>
      </c>
      <c r="AT302" s="181" t="s">
        <v>129</v>
      </c>
      <c r="AU302" s="181" t="s">
        <v>84</v>
      </c>
      <c r="AY302" s="15" t="s">
        <v>124</v>
      </c>
      <c r="BE302" s="182">
        <f>IF(N302="základní",J302,0)</f>
        <v>0</v>
      </c>
      <c r="BF302" s="182">
        <f>IF(N302="snížená",J302,0)</f>
        <v>0</v>
      </c>
      <c r="BG302" s="182">
        <f>IF(N302="zákl. přenesená",J302,0)</f>
        <v>0</v>
      </c>
      <c r="BH302" s="182">
        <f>IF(N302="sníž. přenesená",J302,0)</f>
        <v>0</v>
      </c>
      <c r="BI302" s="182">
        <f>IF(N302="nulová",J302,0)</f>
        <v>0</v>
      </c>
      <c r="BJ302" s="15" t="s">
        <v>82</v>
      </c>
      <c r="BK302" s="182">
        <f>ROUND(I302*H302,2)</f>
        <v>0</v>
      </c>
      <c r="BL302" s="15" t="s">
        <v>133</v>
      </c>
      <c r="BM302" s="181" t="s">
        <v>400</v>
      </c>
    </row>
    <row r="303" s="2" customFormat="1">
      <c r="A303" s="34"/>
      <c r="B303" s="35"/>
      <c r="C303" s="34"/>
      <c r="D303" s="183" t="s">
        <v>134</v>
      </c>
      <c r="E303" s="34"/>
      <c r="F303" s="184" t="s">
        <v>399</v>
      </c>
      <c r="G303" s="34"/>
      <c r="H303" s="34"/>
      <c r="I303" s="185"/>
      <c r="J303" s="34"/>
      <c r="K303" s="34"/>
      <c r="L303" s="35"/>
      <c r="M303" s="186"/>
      <c r="N303" s="187"/>
      <c r="O303" s="73"/>
      <c r="P303" s="73"/>
      <c r="Q303" s="73"/>
      <c r="R303" s="73"/>
      <c r="S303" s="73"/>
      <c r="T303" s="7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5" t="s">
        <v>134</v>
      </c>
      <c r="AU303" s="15" t="s">
        <v>84</v>
      </c>
    </row>
    <row r="304" s="2" customFormat="1">
      <c r="A304" s="34"/>
      <c r="B304" s="35"/>
      <c r="C304" s="34"/>
      <c r="D304" s="188" t="s">
        <v>135</v>
      </c>
      <c r="E304" s="34"/>
      <c r="F304" s="189" t="s">
        <v>401</v>
      </c>
      <c r="G304" s="34"/>
      <c r="H304" s="34"/>
      <c r="I304" s="185"/>
      <c r="J304" s="34"/>
      <c r="K304" s="34"/>
      <c r="L304" s="35"/>
      <c r="M304" s="186"/>
      <c r="N304" s="187"/>
      <c r="O304" s="73"/>
      <c r="P304" s="73"/>
      <c r="Q304" s="73"/>
      <c r="R304" s="73"/>
      <c r="S304" s="73"/>
      <c r="T304" s="7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5" t="s">
        <v>135</v>
      </c>
      <c r="AU304" s="15" t="s">
        <v>84</v>
      </c>
    </row>
    <row r="305" s="2" customFormat="1" ht="30" customHeight="1">
      <c r="A305" s="34"/>
      <c r="B305" s="168"/>
      <c r="C305" s="169" t="s">
        <v>402</v>
      </c>
      <c r="D305" s="169" t="s">
        <v>129</v>
      </c>
      <c r="E305" s="170" t="s">
        <v>403</v>
      </c>
      <c r="F305" s="171" t="s">
        <v>404</v>
      </c>
      <c r="G305" s="172" t="s">
        <v>132</v>
      </c>
      <c r="H305" s="173">
        <v>9.4390000000000001</v>
      </c>
      <c r="I305" s="174"/>
      <c r="J305" s="175">
        <f>ROUND(I305*H305,2)</f>
        <v>0</v>
      </c>
      <c r="K305" s="176"/>
      <c r="L305" s="35"/>
      <c r="M305" s="177" t="s">
        <v>1</v>
      </c>
      <c r="N305" s="178" t="s">
        <v>39</v>
      </c>
      <c r="O305" s="73"/>
      <c r="P305" s="179">
        <f>O305*H305</f>
        <v>0</v>
      </c>
      <c r="Q305" s="179">
        <v>0</v>
      </c>
      <c r="R305" s="179">
        <f>Q305*H305</f>
        <v>0</v>
      </c>
      <c r="S305" s="179">
        <v>0</v>
      </c>
      <c r="T305" s="18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1" t="s">
        <v>133</v>
      </c>
      <c r="AT305" s="181" t="s">
        <v>129</v>
      </c>
      <c r="AU305" s="181" t="s">
        <v>84</v>
      </c>
      <c r="AY305" s="15" t="s">
        <v>124</v>
      </c>
      <c r="BE305" s="182">
        <f>IF(N305="základní",J305,0)</f>
        <v>0</v>
      </c>
      <c r="BF305" s="182">
        <f>IF(N305="snížená",J305,0)</f>
        <v>0</v>
      </c>
      <c r="BG305" s="182">
        <f>IF(N305="zákl. přenesená",J305,0)</f>
        <v>0</v>
      </c>
      <c r="BH305" s="182">
        <f>IF(N305="sníž. přenesená",J305,0)</f>
        <v>0</v>
      </c>
      <c r="BI305" s="182">
        <f>IF(N305="nulová",J305,0)</f>
        <v>0</v>
      </c>
      <c r="BJ305" s="15" t="s">
        <v>82</v>
      </c>
      <c r="BK305" s="182">
        <f>ROUND(I305*H305,2)</f>
        <v>0</v>
      </c>
      <c r="BL305" s="15" t="s">
        <v>133</v>
      </c>
      <c r="BM305" s="181" t="s">
        <v>405</v>
      </c>
    </row>
    <row r="306" s="2" customFormat="1">
      <c r="A306" s="34"/>
      <c r="B306" s="35"/>
      <c r="C306" s="34"/>
      <c r="D306" s="183" t="s">
        <v>134</v>
      </c>
      <c r="E306" s="34"/>
      <c r="F306" s="184" t="s">
        <v>404</v>
      </c>
      <c r="G306" s="34"/>
      <c r="H306" s="34"/>
      <c r="I306" s="185"/>
      <c r="J306" s="34"/>
      <c r="K306" s="34"/>
      <c r="L306" s="35"/>
      <c r="M306" s="186"/>
      <c r="N306" s="187"/>
      <c r="O306" s="73"/>
      <c r="P306" s="73"/>
      <c r="Q306" s="73"/>
      <c r="R306" s="73"/>
      <c r="S306" s="73"/>
      <c r="T306" s="7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5" t="s">
        <v>134</v>
      </c>
      <c r="AU306" s="15" t="s">
        <v>84</v>
      </c>
    </row>
    <row r="307" s="2" customFormat="1">
      <c r="A307" s="34"/>
      <c r="B307" s="35"/>
      <c r="C307" s="34"/>
      <c r="D307" s="188" t="s">
        <v>135</v>
      </c>
      <c r="E307" s="34"/>
      <c r="F307" s="189" t="s">
        <v>406</v>
      </c>
      <c r="G307" s="34"/>
      <c r="H307" s="34"/>
      <c r="I307" s="185"/>
      <c r="J307" s="34"/>
      <c r="K307" s="34"/>
      <c r="L307" s="35"/>
      <c r="M307" s="186"/>
      <c r="N307" s="187"/>
      <c r="O307" s="73"/>
      <c r="P307" s="73"/>
      <c r="Q307" s="73"/>
      <c r="R307" s="73"/>
      <c r="S307" s="73"/>
      <c r="T307" s="7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5" t="s">
        <v>135</v>
      </c>
      <c r="AU307" s="15" t="s">
        <v>84</v>
      </c>
    </row>
    <row r="308" s="2" customFormat="1" ht="40.2" customHeight="1">
      <c r="A308" s="34"/>
      <c r="B308" s="168"/>
      <c r="C308" s="169" t="s">
        <v>269</v>
      </c>
      <c r="D308" s="169" t="s">
        <v>129</v>
      </c>
      <c r="E308" s="170" t="s">
        <v>407</v>
      </c>
      <c r="F308" s="171" t="s">
        <v>408</v>
      </c>
      <c r="G308" s="172" t="s">
        <v>132</v>
      </c>
      <c r="H308" s="173">
        <v>9.4390000000000001</v>
      </c>
      <c r="I308" s="174"/>
      <c r="J308" s="175">
        <f>ROUND(I308*H308,2)</f>
        <v>0</v>
      </c>
      <c r="K308" s="176"/>
      <c r="L308" s="35"/>
      <c r="M308" s="177" t="s">
        <v>1</v>
      </c>
      <c r="N308" s="178" t="s">
        <v>39</v>
      </c>
      <c r="O308" s="73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1" t="s">
        <v>133</v>
      </c>
      <c r="AT308" s="181" t="s">
        <v>129</v>
      </c>
      <c r="AU308" s="181" t="s">
        <v>84</v>
      </c>
      <c r="AY308" s="15" t="s">
        <v>124</v>
      </c>
      <c r="BE308" s="182">
        <f>IF(N308="základní",J308,0)</f>
        <v>0</v>
      </c>
      <c r="BF308" s="182">
        <f>IF(N308="snížená",J308,0)</f>
        <v>0</v>
      </c>
      <c r="BG308" s="182">
        <f>IF(N308="zákl. přenesená",J308,0)</f>
        <v>0</v>
      </c>
      <c r="BH308" s="182">
        <f>IF(N308="sníž. přenesená",J308,0)</f>
        <v>0</v>
      </c>
      <c r="BI308" s="182">
        <f>IF(N308="nulová",J308,0)</f>
        <v>0</v>
      </c>
      <c r="BJ308" s="15" t="s">
        <v>82</v>
      </c>
      <c r="BK308" s="182">
        <f>ROUND(I308*H308,2)</f>
        <v>0</v>
      </c>
      <c r="BL308" s="15" t="s">
        <v>133</v>
      </c>
      <c r="BM308" s="181" t="s">
        <v>409</v>
      </c>
    </row>
    <row r="309" s="2" customFormat="1">
      <c r="A309" s="34"/>
      <c r="B309" s="35"/>
      <c r="C309" s="34"/>
      <c r="D309" s="183" t="s">
        <v>134</v>
      </c>
      <c r="E309" s="34"/>
      <c r="F309" s="184" t="s">
        <v>408</v>
      </c>
      <c r="G309" s="34"/>
      <c r="H309" s="34"/>
      <c r="I309" s="185"/>
      <c r="J309" s="34"/>
      <c r="K309" s="34"/>
      <c r="L309" s="35"/>
      <c r="M309" s="186"/>
      <c r="N309" s="187"/>
      <c r="O309" s="73"/>
      <c r="P309" s="73"/>
      <c r="Q309" s="73"/>
      <c r="R309" s="73"/>
      <c r="S309" s="73"/>
      <c r="T309" s="7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5" t="s">
        <v>134</v>
      </c>
      <c r="AU309" s="15" t="s">
        <v>84</v>
      </c>
    </row>
    <row r="310" s="2" customFormat="1">
      <c r="A310" s="34"/>
      <c r="B310" s="35"/>
      <c r="C310" s="34"/>
      <c r="D310" s="188" t="s">
        <v>135</v>
      </c>
      <c r="E310" s="34"/>
      <c r="F310" s="189" t="s">
        <v>410</v>
      </c>
      <c r="G310" s="34"/>
      <c r="H310" s="34"/>
      <c r="I310" s="185"/>
      <c r="J310" s="34"/>
      <c r="K310" s="34"/>
      <c r="L310" s="35"/>
      <c r="M310" s="186"/>
      <c r="N310" s="187"/>
      <c r="O310" s="73"/>
      <c r="P310" s="73"/>
      <c r="Q310" s="73"/>
      <c r="R310" s="73"/>
      <c r="S310" s="73"/>
      <c r="T310" s="7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5" t="s">
        <v>135</v>
      </c>
      <c r="AU310" s="15" t="s">
        <v>84</v>
      </c>
    </row>
    <row r="311" s="2" customFormat="1" ht="19.8" customHeight="1">
      <c r="A311" s="34"/>
      <c r="B311" s="168"/>
      <c r="C311" s="169" t="s">
        <v>411</v>
      </c>
      <c r="D311" s="169" t="s">
        <v>129</v>
      </c>
      <c r="E311" s="170" t="s">
        <v>412</v>
      </c>
      <c r="F311" s="171" t="s">
        <v>413</v>
      </c>
      <c r="G311" s="172" t="s">
        <v>186</v>
      </c>
      <c r="H311" s="173">
        <v>0.56899999999999995</v>
      </c>
      <c r="I311" s="174"/>
      <c r="J311" s="175">
        <f>ROUND(I311*H311,2)</f>
        <v>0</v>
      </c>
      <c r="K311" s="176"/>
      <c r="L311" s="35"/>
      <c r="M311" s="177" t="s">
        <v>1</v>
      </c>
      <c r="N311" s="178" t="s">
        <v>39</v>
      </c>
      <c r="O311" s="73"/>
      <c r="P311" s="179">
        <f>O311*H311</f>
        <v>0</v>
      </c>
      <c r="Q311" s="179">
        <v>1.06277</v>
      </c>
      <c r="R311" s="179">
        <f>Q311*H311</f>
        <v>0.60471612999999991</v>
      </c>
      <c r="S311" s="179">
        <v>0</v>
      </c>
      <c r="T311" s="180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1" t="s">
        <v>133</v>
      </c>
      <c r="AT311" s="181" t="s">
        <v>129</v>
      </c>
      <c r="AU311" s="181" t="s">
        <v>84</v>
      </c>
      <c r="AY311" s="15" t="s">
        <v>124</v>
      </c>
      <c r="BE311" s="182">
        <f>IF(N311="základní",J311,0)</f>
        <v>0</v>
      </c>
      <c r="BF311" s="182">
        <f>IF(N311="snížená",J311,0)</f>
        <v>0</v>
      </c>
      <c r="BG311" s="182">
        <f>IF(N311="zákl. přenesená",J311,0)</f>
        <v>0</v>
      </c>
      <c r="BH311" s="182">
        <f>IF(N311="sníž. přenesená",J311,0)</f>
        <v>0</v>
      </c>
      <c r="BI311" s="182">
        <f>IF(N311="nulová",J311,0)</f>
        <v>0</v>
      </c>
      <c r="BJ311" s="15" t="s">
        <v>82</v>
      </c>
      <c r="BK311" s="182">
        <f>ROUND(I311*H311,2)</f>
        <v>0</v>
      </c>
      <c r="BL311" s="15" t="s">
        <v>133</v>
      </c>
      <c r="BM311" s="181" t="s">
        <v>414</v>
      </c>
    </row>
    <row r="312" s="2" customFormat="1">
      <c r="A312" s="34"/>
      <c r="B312" s="35"/>
      <c r="C312" s="34"/>
      <c r="D312" s="183" t="s">
        <v>134</v>
      </c>
      <c r="E312" s="34"/>
      <c r="F312" s="184" t="s">
        <v>415</v>
      </c>
      <c r="G312" s="34"/>
      <c r="H312" s="34"/>
      <c r="I312" s="185"/>
      <c r="J312" s="34"/>
      <c r="K312" s="34"/>
      <c r="L312" s="35"/>
      <c r="M312" s="186"/>
      <c r="N312" s="187"/>
      <c r="O312" s="73"/>
      <c r="P312" s="73"/>
      <c r="Q312" s="73"/>
      <c r="R312" s="73"/>
      <c r="S312" s="73"/>
      <c r="T312" s="7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5" t="s">
        <v>134</v>
      </c>
      <c r="AU312" s="15" t="s">
        <v>84</v>
      </c>
    </row>
    <row r="313" s="2" customFormat="1">
      <c r="A313" s="34"/>
      <c r="B313" s="35"/>
      <c r="C313" s="34"/>
      <c r="D313" s="188" t="s">
        <v>135</v>
      </c>
      <c r="E313" s="34"/>
      <c r="F313" s="189" t="s">
        <v>416</v>
      </c>
      <c r="G313" s="34"/>
      <c r="H313" s="34"/>
      <c r="I313" s="185"/>
      <c r="J313" s="34"/>
      <c r="K313" s="34"/>
      <c r="L313" s="35"/>
      <c r="M313" s="186"/>
      <c r="N313" s="187"/>
      <c r="O313" s="73"/>
      <c r="P313" s="73"/>
      <c r="Q313" s="73"/>
      <c r="R313" s="73"/>
      <c r="S313" s="73"/>
      <c r="T313" s="7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5" t="s">
        <v>135</v>
      </c>
      <c r="AU313" s="15" t="s">
        <v>84</v>
      </c>
    </row>
    <row r="314" s="2" customFormat="1" ht="30" customHeight="1">
      <c r="A314" s="34"/>
      <c r="B314" s="168"/>
      <c r="C314" s="169" t="s">
        <v>272</v>
      </c>
      <c r="D314" s="169" t="s">
        <v>129</v>
      </c>
      <c r="E314" s="170" t="s">
        <v>417</v>
      </c>
      <c r="F314" s="171" t="s">
        <v>418</v>
      </c>
      <c r="G314" s="172" t="s">
        <v>132</v>
      </c>
      <c r="H314" s="173">
        <v>6.1289999999999996</v>
      </c>
      <c r="I314" s="174"/>
      <c r="J314" s="175">
        <f>ROUND(I314*H314,2)</f>
        <v>0</v>
      </c>
      <c r="K314" s="176"/>
      <c r="L314" s="35"/>
      <c r="M314" s="177" t="s">
        <v>1</v>
      </c>
      <c r="N314" s="178" t="s">
        <v>39</v>
      </c>
      <c r="O314" s="73"/>
      <c r="P314" s="179">
        <f>O314*H314</f>
        <v>0</v>
      </c>
      <c r="Q314" s="179">
        <v>2.3010199999999998</v>
      </c>
      <c r="R314" s="179">
        <f>Q314*H314</f>
        <v>14.102951579999997</v>
      </c>
      <c r="S314" s="179">
        <v>0</v>
      </c>
      <c r="T314" s="18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1" t="s">
        <v>133</v>
      </c>
      <c r="AT314" s="181" t="s">
        <v>129</v>
      </c>
      <c r="AU314" s="181" t="s">
        <v>84</v>
      </c>
      <c r="AY314" s="15" t="s">
        <v>124</v>
      </c>
      <c r="BE314" s="182">
        <f>IF(N314="základní",J314,0)</f>
        <v>0</v>
      </c>
      <c r="BF314" s="182">
        <f>IF(N314="snížená",J314,0)</f>
        <v>0</v>
      </c>
      <c r="BG314" s="182">
        <f>IF(N314="zákl. přenesená",J314,0)</f>
        <v>0</v>
      </c>
      <c r="BH314" s="182">
        <f>IF(N314="sníž. přenesená",J314,0)</f>
        <v>0</v>
      </c>
      <c r="BI314" s="182">
        <f>IF(N314="nulová",J314,0)</f>
        <v>0</v>
      </c>
      <c r="BJ314" s="15" t="s">
        <v>82</v>
      </c>
      <c r="BK314" s="182">
        <f>ROUND(I314*H314,2)</f>
        <v>0</v>
      </c>
      <c r="BL314" s="15" t="s">
        <v>133</v>
      </c>
      <c r="BM314" s="181" t="s">
        <v>419</v>
      </c>
    </row>
    <row r="315" s="2" customFormat="1">
      <c r="A315" s="34"/>
      <c r="B315" s="35"/>
      <c r="C315" s="34"/>
      <c r="D315" s="183" t="s">
        <v>134</v>
      </c>
      <c r="E315" s="34"/>
      <c r="F315" s="184" t="s">
        <v>418</v>
      </c>
      <c r="G315" s="34"/>
      <c r="H315" s="34"/>
      <c r="I315" s="185"/>
      <c r="J315" s="34"/>
      <c r="K315" s="34"/>
      <c r="L315" s="35"/>
      <c r="M315" s="186"/>
      <c r="N315" s="187"/>
      <c r="O315" s="73"/>
      <c r="P315" s="73"/>
      <c r="Q315" s="73"/>
      <c r="R315" s="73"/>
      <c r="S315" s="73"/>
      <c r="T315" s="7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5" t="s">
        <v>134</v>
      </c>
      <c r="AU315" s="15" t="s">
        <v>84</v>
      </c>
    </row>
    <row r="316" s="2" customFormat="1">
      <c r="A316" s="34"/>
      <c r="B316" s="35"/>
      <c r="C316" s="34"/>
      <c r="D316" s="188" t="s">
        <v>135</v>
      </c>
      <c r="E316" s="34"/>
      <c r="F316" s="189" t="s">
        <v>420</v>
      </c>
      <c r="G316" s="34"/>
      <c r="H316" s="34"/>
      <c r="I316" s="185"/>
      <c r="J316" s="34"/>
      <c r="K316" s="34"/>
      <c r="L316" s="35"/>
      <c r="M316" s="186"/>
      <c r="N316" s="187"/>
      <c r="O316" s="73"/>
      <c r="P316" s="73"/>
      <c r="Q316" s="73"/>
      <c r="R316" s="73"/>
      <c r="S316" s="73"/>
      <c r="T316" s="7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5" t="s">
        <v>135</v>
      </c>
      <c r="AU316" s="15" t="s">
        <v>84</v>
      </c>
    </row>
    <row r="317" s="2" customFormat="1" ht="30" customHeight="1">
      <c r="A317" s="34"/>
      <c r="B317" s="168"/>
      <c r="C317" s="169" t="s">
        <v>421</v>
      </c>
      <c r="D317" s="169" t="s">
        <v>129</v>
      </c>
      <c r="E317" s="170" t="s">
        <v>422</v>
      </c>
      <c r="F317" s="171" t="s">
        <v>423</v>
      </c>
      <c r="G317" s="172" t="s">
        <v>132</v>
      </c>
      <c r="H317" s="173">
        <v>13.272</v>
      </c>
      <c r="I317" s="174"/>
      <c r="J317" s="175">
        <f>ROUND(I317*H317,2)</f>
        <v>0</v>
      </c>
      <c r="K317" s="176"/>
      <c r="L317" s="35"/>
      <c r="M317" s="177" t="s">
        <v>1</v>
      </c>
      <c r="N317" s="178" t="s">
        <v>39</v>
      </c>
      <c r="O317" s="73"/>
      <c r="P317" s="179">
        <f>O317*H317</f>
        <v>0</v>
      </c>
      <c r="Q317" s="179">
        <v>2.5018699999999998</v>
      </c>
      <c r="R317" s="179">
        <f>Q317*H317</f>
        <v>33.204818639999999</v>
      </c>
      <c r="S317" s="179">
        <v>0</v>
      </c>
      <c r="T317" s="18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1" t="s">
        <v>133</v>
      </c>
      <c r="AT317" s="181" t="s">
        <v>129</v>
      </c>
      <c r="AU317" s="181" t="s">
        <v>84</v>
      </c>
      <c r="AY317" s="15" t="s">
        <v>124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5" t="s">
        <v>82</v>
      </c>
      <c r="BK317" s="182">
        <f>ROUND(I317*H317,2)</f>
        <v>0</v>
      </c>
      <c r="BL317" s="15" t="s">
        <v>133</v>
      </c>
      <c r="BM317" s="181" t="s">
        <v>424</v>
      </c>
    </row>
    <row r="318" s="2" customFormat="1">
      <c r="A318" s="34"/>
      <c r="B318" s="35"/>
      <c r="C318" s="34"/>
      <c r="D318" s="183" t="s">
        <v>134</v>
      </c>
      <c r="E318" s="34"/>
      <c r="F318" s="184" t="s">
        <v>423</v>
      </c>
      <c r="G318" s="34"/>
      <c r="H318" s="34"/>
      <c r="I318" s="185"/>
      <c r="J318" s="34"/>
      <c r="K318" s="34"/>
      <c r="L318" s="35"/>
      <c r="M318" s="186"/>
      <c r="N318" s="187"/>
      <c r="O318" s="73"/>
      <c r="P318" s="73"/>
      <c r="Q318" s="73"/>
      <c r="R318" s="73"/>
      <c r="S318" s="73"/>
      <c r="T318" s="7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5" t="s">
        <v>134</v>
      </c>
      <c r="AU318" s="15" t="s">
        <v>84</v>
      </c>
    </row>
    <row r="319" s="2" customFormat="1">
      <c r="A319" s="34"/>
      <c r="B319" s="35"/>
      <c r="C319" s="34"/>
      <c r="D319" s="188" t="s">
        <v>135</v>
      </c>
      <c r="E319" s="34"/>
      <c r="F319" s="189" t="s">
        <v>425</v>
      </c>
      <c r="G319" s="34"/>
      <c r="H319" s="34"/>
      <c r="I319" s="185"/>
      <c r="J319" s="34"/>
      <c r="K319" s="34"/>
      <c r="L319" s="35"/>
      <c r="M319" s="186"/>
      <c r="N319" s="187"/>
      <c r="O319" s="73"/>
      <c r="P319" s="73"/>
      <c r="Q319" s="73"/>
      <c r="R319" s="73"/>
      <c r="S319" s="73"/>
      <c r="T319" s="7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5" t="s">
        <v>135</v>
      </c>
      <c r="AU319" s="15" t="s">
        <v>84</v>
      </c>
    </row>
    <row r="320" s="2" customFormat="1" ht="30" customHeight="1">
      <c r="A320" s="34"/>
      <c r="B320" s="168"/>
      <c r="C320" s="169" t="s">
        <v>277</v>
      </c>
      <c r="D320" s="169" t="s">
        <v>129</v>
      </c>
      <c r="E320" s="170" t="s">
        <v>426</v>
      </c>
      <c r="F320" s="171" t="s">
        <v>427</v>
      </c>
      <c r="G320" s="172" t="s">
        <v>132</v>
      </c>
      <c r="H320" s="173">
        <v>6.1289999999999996</v>
      </c>
      <c r="I320" s="174"/>
      <c r="J320" s="175">
        <f>ROUND(I320*H320,2)</f>
        <v>0</v>
      </c>
      <c r="K320" s="176"/>
      <c r="L320" s="35"/>
      <c r="M320" s="177" t="s">
        <v>1</v>
      </c>
      <c r="N320" s="178" t="s">
        <v>39</v>
      </c>
      <c r="O320" s="73"/>
      <c r="P320" s="179">
        <f>O320*H320</f>
        <v>0</v>
      </c>
      <c r="Q320" s="179">
        <v>0</v>
      </c>
      <c r="R320" s="179">
        <f>Q320*H320</f>
        <v>0</v>
      </c>
      <c r="S320" s="179">
        <v>0</v>
      </c>
      <c r="T320" s="18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1" t="s">
        <v>133</v>
      </c>
      <c r="AT320" s="181" t="s">
        <v>129</v>
      </c>
      <c r="AU320" s="181" t="s">
        <v>84</v>
      </c>
      <c r="AY320" s="15" t="s">
        <v>124</v>
      </c>
      <c r="BE320" s="182">
        <f>IF(N320="základní",J320,0)</f>
        <v>0</v>
      </c>
      <c r="BF320" s="182">
        <f>IF(N320="snížená",J320,0)</f>
        <v>0</v>
      </c>
      <c r="BG320" s="182">
        <f>IF(N320="zákl. přenesená",J320,0)</f>
        <v>0</v>
      </c>
      <c r="BH320" s="182">
        <f>IF(N320="sníž. přenesená",J320,0)</f>
        <v>0</v>
      </c>
      <c r="BI320" s="182">
        <f>IF(N320="nulová",J320,0)</f>
        <v>0</v>
      </c>
      <c r="BJ320" s="15" t="s">
        <v>82</v>
      </c>
      <c r="BK320" s="182">
        <f>ROUND(I320*H320,2)</f>
        <v>0</v>
      </c>
      <c r="BL320" s="15" t="s">
        <v>133</v>
      </c>
      <c r="BM320" s="181" t="s">
        <v>428</v>
      </c>
    </row>
    <row r="321" s="2" customFormat="1">
      <c r="A321" s="34"/>
      <c r="B321" s="35"/>
      <c r="C321" s="34"/>
      <c r="D321" s="183" t="s">
        <v>134</v>
      </c>
      <c r="E321" s="34"/>
      <c r="F321" s="184" t="s">
        <v>427</v>
      </c>
      <c r="G321" s="34"/>
      <c r="H321" s="34"/>
      <c r="I321" s="185"/>
      <c r="J321" s="34"/>
      <c r="K321" s="34"/>
      <c r="L321" s="35"/>
      <c r="M321" s="186"/>
      <c r="N321" s="187"/>
      <c r="O321" s="73"/>
      <c r="P321" s="73"/>
      <c r="Q321" s="73"/>
      <c r="R321" s="73"/>
      <c r="S321" s="73"/>
      <c r="T321" s="7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5" t="s">
        <v>134</v>
      </c>
      <c r="AU321" s="15" t="s">
        <v>84</v>
      </c>
    </row>
    <row r="322" s="2" customFormat="1">
      <c r="A322" s="34"/>
      <c r="B322" s="35"/>
      <c r="C322" s="34"/>
      <c r="D322" s="188" t="s">
        <v>135</v>
      </c>
      <c r="E322" s="34"/>
      <c r="F322" s="189" t="s">
        <v>429</v>
      </c>
      <c r="G322" s="34"/>
      <c r="H322" s="34"/>
      <c r="I322" s="185"/>
      <c r="J322" s="34"/>
      <c r="K322" s="34"/>
      <c r="L322" s="35"/>
      <c r="M322" s="186"/>
      <c r="N322" s="187"/>
      <c r="O322" s="73"/>
      <c r="P322" s="73"/>
      <c r="Q322" s="73"/>
      <c r="R322" s="73"/>
      <c r="S322" s="73"/>
      <c r="T322" s="7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5" t="s">
        <v>135</v>
      </c>
      <c r="AU322" s="15" t="s">
        <v>84</v>
      </c>
    </row>
    <row r="323" s="2" customFormat="1" ht="30" customHeight="1">
      <c r="A323" s="34"/>
      <c r="B323" s="168"/>
      <c r="C323" s="169" t="s">
        <v>430</v>
      </c>
      <c r="D323" s="169" t="s">
        <v>129</v>
      </c>
      <c r="E323" s="170" t="s">
        <v>403</v>
      </c>
      <c r="F323" s="171" t="s">
        <v>404</v>
      </c>
      <c r="G323" s="172" t="s">
        <v>132</v>
      </c>
      <c r="H323" s="173">
        <v>13.272</v>
      </c>
      <c r="I323" s="174"/>
      <c r="J323" s="175">
        <f>ROUND(I323*H323,2)</f>
        <v>0</v>
      </c>
      <c r="K323" s="176"/>
      <c r="L323" s="35"/>
      <c r="M323" s="177" t="s">
        <v>1</v>
      </c>
      <c r="N323" s="178" t="s">
        <v>39</v>
      </c>
      <c r="O323" s="73"/>
      <c r="P323" s="179">
        <f>O323*H323</f>
        <v>0</v>
      </c>
      <c r="Q323" s="179">
        <v>0</v>
      </c>
      <c r="R323" s="179">
        <f>Q323*H323</f>
        <v>0</v>
      </c>
      <c r="S323" s="179">
        <v>0</v>
      </c>
      <c r="T323" s="18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1" t="s">
        <v>133</v>
      </c>
      <c r="AT323" s="181" t="s">
        <v>129</v>
      </c>
      <c r="AU323" s="181" t="s">
        <v>84</v>
      </c>
      <c r="AY323" s="15" t="s">
        <v>124</v>
      </c>
      <c r="BE323" s="182">
        <f>IF(N323="základní",J323,0)</f>
        <v>0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15" t="s">
        <v>82</v>
      </c>
      <c r="BK323" s="182">
        <f>ROUND(I323*H323,2)</f>
        <v>0</v>
      </c>
      <c r="BL323" s="15" t="s">
        <v>133</v>
      </c>
      <c r="BM323" s="181" t="s">
        <v>431</v>
      </c>
    </row>
    <row r="324" s="2" customFormat="1">
      <c r="A324" s="34"/>
      <c r="B324" s="35"/>
      <c r="C324" s="34"/>
      <c r="D324" s="183" t="s">
        <v>134</v>
      </c>
      <c r="E324" s="34"/>
      <c r="F324" s="184" t="s">
        <v>404</v>
      </c>
      <c r="G324" s="34"/>
      <c r="H324" s="34"/>
      <c r="I324" s="185"/>
      <c r="J324" s="34"/>
      <c r="K324" s="34"/>
      <c r="L324" s="35"/>
      <c r="M324" s="186"/>
      <c r="N324" s="187"/>
      <c r="O324" s="73"/>
      <c r="P324" s="73"/>
      <c r="Q324" s="73"/>
      <c r="R324" s="73"/>
      <c r="S324" s="73"/>
      <c r="T324" s="7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5" t="s">
        <v>134</v>
      </c>
      <c r="AU324" s="15" t="s">
        <v>84</v>
      </c>
    </row>
    <row r="325" s="2" customFormat="1">
      <c r="A325" s="34"/>
      <c r="B325" s="35"/>
      <c r="C325" s="34"/>
      <c r="D325" s="188" t="s">
        <v>135</v>
      </c>
      <c r="E325" s="34"/>
      <c r="F325" s="189" t="s">
        <v>406</v>
      </c>
      <c r="G325" s="34"/>
      <c r="H325" s="34"/>
      <c r="I325" s="185"/>
      <c r="J325" s="34"/>
      <c r="K325" s="34"/>
      <c r="L325" s="35"/>
      <c r="M325" s="186"/>
      <c r="N325" s="187"/>
      <c r="O325" s="73"/>
      <c r="P325" s="73"/>
      <c r="Q325" s="73"/>
      <c r="R325" s="73"/>
      <c r="S325" s="73"/>
      <c r="T325" s="7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5" t="s">
        <v>135</v>
      </c>
      <c r="AU325" s="15" t="s">
        <v>84</v>
      </c>
    </row>
    <row r="326" s="2" customFormat="1" ht="40.2" customHeight="1">
      <c r="A326" s="34"/>
      <c r="B326" s="168"/>
      <c r="C326" s="169" t="s">
        <v>281</v>
      </c>
      <c r="D326" s="169" t="s">
        <v>129</v>
      </c>
      <c r="E326" s="170" t="s">
        <v>407</v>
      </c>
      <c r="F326" s="171" t="s">
        <v>408</v>
      </c>
      <c r="G326" s="172" t="s">
        <v>132</v>
      </c>
      <c r="H326" s="173">
        <v>13.272</v>
      </c>
      <c r="I326" s="174"/>
      <c r="J326" s="175">
        <f>ROUND(I326*H326,2)</f>
        <v>0</v>
      </c>
      <c r="K326" s="176"/>
      <c r="L326" s="35"/>
      <c r="M326" s="177" t="s">
        <v>1</v>
      </c>
      <c r="N326" s="178" t="s">
        <v>39</v>
      </c>
      <c r="O326" s="73"/>
      <c r="P326" s="179">
        <f>O326*H326</f>
        <v>0</v>
      </c>
      <c r="Q326" s="179">
        <v>0</v>
      </c>
      <c r="R326" s="179">
        <f>Q326*H326</f>
        <v>0</v>
      </c>
      <c r="S326" s="179">
        <v>0</v>
      </c>
      <c r="T326" s="18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1" t="s">
        <v>133</v>
      </c>
      <c r="AT326" s="181" t="s">
        <v>129</v>
      </c>
      <c r="AU326" s="181" t="s">
        <v>84</v>
      </c>
      <c r="AY326" s="15" t="s">
        <v>124</v>
      </c>
      <c r="BE326" s="182">
        <f>IF(N326="základní",J326,0)</f>
        <v>0</v>
      </c>
      <c r="BF326" s="182">
        <f>IF(N326="snížená",J326,0)</f>
        <v>0</v>
      </c>
      <c r="BG326" s="182">
        <f>IF(N326="zákl. přenesená",J326,0)</f>
        <v>0</v>
      </c>
      <c r="BH326" s="182">
        <f>IF(N326="sníž. přenesená",J326,0)</f>
        <v>0</v>
      </c>
      <c r="BI326" s="182">
        <f>IF(N326="nulová",J326,0)</f>
        <v>0</v>
      </c>
      <c r="BJ326" s="15" t="s">
        <v>82</v>
      </c>
      <c r="BK326" s="182">
        <f>ROUND(I326*H326,2)</f>
        <v>0</v>
      </c>
      <c r="BL326" s="15" t="s">
        <v>133</v>
      </c>
      <c r="BM326" s="181" t="s">
        <v>432</v>
      </c>
    </row>
    <row r="327" s="2" customFormat="1">
      <c r="A327" s="34"/>
      <c r="B327" s="35"/>
      <c r="C327" s="34"/>
      <c r="D327" s="183" t="s">
        <v>134</v>
      </c>
      <c r="E327" s="34"/>
      <c r="F327" s="184" t="s">
        <v>408</v>
      </c>
      <c r="G327" s="34"/>
      <c r="H327" s="34"/>
      <c r="I327" s="185"/>
      <c r="J327" s="34"/>
      <c r="K327" s="34"/>
      <c r="L327" s="35"/>
      <c r="M327" s="186"/>
      <c r="N327" s="187"/>
      <c r="O327" s="73"/>
      <c r="P327" s="73"/>
      <c r="Q327" s="73"/>
      <c r="R327" s="73"/>
      <c r="S327" s="73"/>
      <c r="T327" s="7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5" t="s">
        <v>134</v>
      </c>
      <c r="AU327" s="15" t="s">
        <v>84</v>
      </c>
    </row>
    <row r="328" s="2" customFormat="1">
      <c r="A328" s="34"/>
      <c r="B328" s="35"/>
      <c r="C328" s="34"/>
      <c r="D328" s="188" t="s">
        <v>135</v>
      </c>
      <c r="E328" s="34"/>
      <c r="F328" s="189" t="s">
        <v>410</v>
      </c>
      <c r="G328" s="34"/>
      <c r="H328" s="34"/>
      <c r="I328" s="185"/>
      <c r="J328" s="34"/>
      <c r="K328" s="34"/>
      <c r="L328" s="35"/>
      <c r="M328" s="186"/>
      <c r="N328" s="187"/>
      <c r="O328" s="73"/>
      <c r="P328" s="73"/>
      <c r="Q328" s="73"/>
      <c r="R328" s="73"/>
      <c r="S328" s="73"/>
      <c r="T328" s="7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5" t="s">
        <v>135</v>
      </c>
      <c r="AU328" s="15" t="s">
        <v>84</v>
      </c>
    </row>
    <row r="329" s="2" customFormat="1" ht="19.8" customHeight="1">
      <c r="A329" s="34"/>
      <c r="B329" s="168"/>
      <c r="C329" s="169" t="s">
        <v>433</v>
      </c>
      <c r="D329" s="169" t="s">
        <v>129</v>
      </c>
      <c r="E329" s="170" t="s">
        <v>434</v>
      </c>
      <c r="F329" s="171" t="s">
        <v>413</v>
      </c>
      <c r="G329" s="172" t="s">
        <v>186</v>
      </c>
      <c r="H329" s="173">
        <v>0.93000000000000005</v>
      </c>
      <c r="I329" s="174"/>
      <c r="J329" s="175">
        <f>ROUND(I329*H329,2)</f>
        <v>0</v>
      </c>
      <c r="K329" s="176"/>
      <c r="L329" s="35"/>
      <c r="M329" s="177" t="s">
        <v>1</v>
      </c>
      <c r="N329" s="178" t="s">
        <v>39</v>
      </c>
      <c r="O329" s="73"/>
      <c r="P329" s="179">
        <f>O329*H329</f>
        <v>0</v>
      </c>
      <c r="Q329" s="179">
        <v>0</v>
      </c>
      <c r="R329" s="179">
        <f>Q329*H329</f>
        <v>0</v>
      </c>
      <c r="S329" s="179">
        <v>0</v>
      </c>
      <c r="T329" s="180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1" t="s">
        <v>133</v>
      </c>
      <c r="AT329" s="181" t="s">
        <v>129</v>
      </c>
      <c r="AU329" s="181" t="s">
        <v>84</v>
      </c>
      <c r="AY329" s="15" t="s">
        <v>124</v>
      </c>
      <c r="BE329" s="182">
        <f>IF(N329="základní",J329,0)</f>
        <v>0</v>
      </c>
      <c r="BF329" s="182">
        <f>IF(N329="snížená",J329,0)</f>
        <v>0</v>
      </c>
      <c r="BG329" s="182">
        <f>IF(N329="zákl. přenesená",J329,0)</f>
        <v>0</v>
      </c>
      <c r="BH329" s="182">
        <f>IF(N329="sníž. přenesená",J329,0)</f>
        <v>0</v>
      </c>
      <c r="BI329" s="182">
        <f>IF(N329="nulová",J329,0)</f>
        <v>0</v>
      </c>
      <c r="BJ329" s="15" t="s">
        <v>82</v>
      </c>
      <c r="BK329" s="182">
        <f>ROUND(I329*H329,2)</f>
        <v>0</v>
      </c>
      <c r="BL329" s="15" t="s">
        <v>133</v>
      </c>
      <c r="BM329" s="181" t="s">
        <v>435</v>
      </c>
    </row>
    <row r="330" s="2" customFormat="1">
      <c r="A330" s="34"/>
      <c r="B330" s="35"/>
      <c r="C330" s="34"/>
      <c r="D330" s="183" t="s">
        <v>134</v>
      </c>
      <c r="E330" s="34"/>
      <c r="F330" s="184" t="s">
        <v>413</v>
      </c>
      <c r="G330" s="34"/>
      <c r="H330" s="34"/>
      <c r="I330" s="185"/>
      <c r="J330" s="34"/>
      <c r="K330" s="34"/>
      <c r="L330" s="35"/>
      <c r="M330" s="186"/>
      <c r="N330" s="187"/>
      <c r="O330" s="73"/>
      <c r="P330" s="73"/>
      <c r="Q330" s="73"/>
      <c r="R330" s="73"/>
      <c r="S330" s="73"/>
      <c r="T330" s="7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5" t="s">
        <v>134</v>
      </c>
      <c r="AU330" s="15" t="s">
        <v>84</v>
      </c>
    </row>
    <row r="331" s="2" customFormat="1" ht="22.2" customHeight="1">
      <c r="A331" s="34"/>
      <c r="B331" s="168"/>
      <c r="C331" s="169" t="s">
        <v>285</v>
      </c>
      <c r="D331" s="169" t="s">
        <v>129</v>
      </c>
      <c r="E331" s="170" t="s">
        <v>436</v>
      </c>
      <c r="F331" s="171" t="s">
        <v>437</v>
      </c>
      <c r="G331" s="172" t="s">
        <v>155</v>
      </c>
      <c r="H331" s="173">
        <v>116.13</v>
      </c>
      <c r="I331" s="174"/>
      <c r="J331" s="175">
        <f>ROUND(I331*H331,2)</f>
        <v>0</v>
      </c>
      <c r="K331" s="176"/>
      <c r="L331" s="35"/>
      <c r="M331" s="177" t="s">
        <v>1</v>
      </c>
      <c r="N331" s="178" t="s">
        <v>39</v>
      </c>
      <c r="O331" s="73"/>
      <c r="P331" s="179">
        <f>O331*H331</f>
        <v>0</v>
      </c>
      <c r="Q331" s="179">
        <v>0.00012999999999999999</v>
      </c>
      <c r="R331" s="179">
        <f>Q331*H331</f>
        <v>0.015096899999999998</v>
      </c>
      <c r="S331" s="179">
        <v>0</v>
      </c>
      <c r="T331" s="180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1" t="s">
        <v>133</v>
      </c>
      <c r="AT331" s="181" t="s">
        <v>129</v>
      </c>
      <c r="AU331" s="181" t="s">
        <v>84</v>
      </c>
      <c r="AY331" s="15" t="s">
        <v>124</v>
      </c>
      <c r="BE331" s="182">
        <f>IF(N331="základní",J331,0)</f>
        <v>0</v>
      </c>
      <c r="BF331" s="182">
        <f>IF(N331="snížená",J331,0)</f>
        <v>0</v>
      </c>
      <c r="BG331" s="182">
        <f>IF(N331="zákl. přenesená",J331,0)</f>
        <v>0</v>
      </c>
      <c r="BH331" s="182">
        <f>IF(N331="sníž. přenesená",J331,0)</f>
        <v>0</v>
      </c>
      <c r="BI331" s="182">
        <f>IF(N331="nulová",J331,0)</f>
        <v>0</v>
      </c>
      <c r="BJ331" s="15" t="s">
        <v>82</v>
      </c>
      <c r="BK331" s="182">
        <f>ROUND(I331*H331,2)</f>
        <v>0</v>
      </c>
      <c r="BL331" s="15" t="s">
        <v>133</v>
      </c>
      <c r="BM331" s="181" t="s">
        <v>438</v>
      </c>
    </row>
    <row r="332" s="2" customFormat="1">
      <c r="A332" s="34"/>
      <c r="B332" s="35"/>
      <c r="C332" s="34"/>
      <c r="D332" s="183" t="s">
        <v>134</v>
      </c>
      <c r="E332" s="34"/>
      <c r="F332" s="184" t="s">
        <v>437</v>
      </c>
      <c r="G332" s="34"/>
      <c r="H332" s="34"/>
      <c r="I332" s="185"/>
      <c r="J332" s="34"/>
      <c r="K332" s="34"/>
      <c r="L332" s="35"/>
      <c r="M332" s="186"/>
      <c r="N332" s="187"/>
      <c r="O332" s="73"/>
      <c r="P332" s="73"/>
      <c r="Q332" s="73"/>
      <c r="R332" s="73"/>
      <c r="S332" s="73"/>
      <c r="T332" s="7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5" t="s">
        <v>134</v>
      </c>
      <c r="AU332" s="15" t="s">
        <v>84</v>
      </c>
    </row>
    <row r="333" s="2" customFormat="1">
      <c r="A333" s="34"/>
      <c r="B333" s="35"/>
      <c r="C333" s="34"/>
      <c r="D333" s="188" t="s">
        <v>135</v>
      </c>
      <c r="E333" s="34"/>
      <c r="F333" s="189" t="s">
        <v>439</v>
      </c>
      <c r="G333" s="34"/>
      <c r="H333" s="34"/>
      <c r="I333" s="185"/>
      <c r="J333" s="34"/>
      <c r="K333" s="34"/>
      <c r="L333" s="35"/>
      <c r="M333" s="186"/>
      <c r="N333" s="187"/>
      <c r="O333" s="73"/>
      <c r="P333" s="73"/>
      <c r="Q333" s="73"/>
      <c r="R333" s="73"/>
      <c r="S333" s="73"/>
      <c r="T333" s="7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5" t="s">
        <v>135</v>
      </c>
      <c r="AU333" s="15" t="s">
        <v>84</v>
      </c>
    </row>
    <row r="334" s="2" customFormat="1" ht="30" customHeight="1">
      <c r="A334" s="34"/>
      <c r="B334" s="168"/>
      <c r="C334" s="169" t="s">
        <v>440</v>
      </c>
      <c r="D334" s="169" t="s">
        <v>129</v>
      </c>
      <c r="E334" s="170" t="s">
        <v>441</v>
      </c>
      <c r="F334" s="171" t="s">
        <v>442</v>
      </c>
      <c r="G334" s="172" t="s">
        <v>251</v>
      </c>
      <c r="H334" s="173">
        <v>10.4</v>
      </c>
      <c r="I334" s="174"/>
      <c r="J334" s="175">
        <f>ROUND(I334*H334,2)</f>
        <v>0</v>
      </c>
      <c r="K334" s="176"/>
      <c r="L334" s="35"/>
      <c r="M334" s="177" t="s">
        <v>1</v>
      </c>
      <c r="N334" s="178" t="s">
        <v>39</v>
      </c>
      <c r="O334" s="73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1" t="s">
        <v>133</v>
      </c>
      <c r="AT334" s="181" t="s">
        <v>129</v>
      </c>
      <c r="AU334" s="181" t="s">
        <v>84</v>
      </c>
      <c r="AY334" s="15" t="s">
        <v>124</v>
      </c>
      <c r="BE334" s="182">
        <f>IF(N334="základní",J334,0)</f>
        <v>0</v>
      </c>
      <c r="BF334" s="182">
        <f>IF(N334="snížená",J334,0)</f>
        <v>0</v>
      </c>
      <c r="BG334" s="182">
        <f>IF(N334="zákl. přenesená",J334,0)</f>
        <v>0</v>
      </c>
      <c r="BH334" s="182">
        <f>IF(N334="sníž. přenesená",J334,0)</f>
        <v>0</v>
      </c>
      <c r="BI334" s="182">
        <f>IF(N334="nulová",J334,0)</f>
        <v>0</v>
      </c>
      <c r="BJ334" s="15" t="s">
        <v>82</v>
      </c>
      <c r="BK334" s="182">
        <f>ROUND(I334*H334,2)</f>
        <v>0</v>
      </c>
      <c r="BL334" s="15" t="s">
        <v>133</v>
      </c>
      <c r="BM334" s="181" t="s">
        <v>443</v>
      </c>
    </row>
    <row r="335" s="2" customFormat="1">
      <c r="A335" s="34"/>
      <c r="B335" s="35"/>
      <c r="C335" s="34"/>
      <c r="D335" s="183" t="s">
        <v>134</v>
      </c>
      <c r="E335" s="34"/>
      <c r="F335" s="184" t="s">
        <v>442</v>
      </c>
      <c r="G335" s="34"/>
      <c r="H335" s="34"/>
      <c r="I335" s="185"/>
      <c r="J335" s="34"/>
      <c r="K335" s="34"/>
      <c r="L335" s="35"/>
      <c r="M335" s="186"/>
      <c r="N335" s="187"/>
      <c r="O335" s="73"/>
      <c r="P335" s="73"/>
      <c r="Q335" s="73"/>
      <c r="R335" s="73"/>
      <c r="S335" s="73"/>
      <c r="T335" s="7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5" t="s">
        <v>134</v>
      </c>
      <c r="AU335" s="15" t="s">
        <v>84</v>
      </c>
    </row>
    <row r="336" s="2" customFormat="1" ht="22.2" customHeight="1">
      <c r="A336" s="34"/>
      <c r="B336" s="168"/>
      <c r="C336" s="169" t="s">
        <v>288</v>
      </c>
      <c r="D336" s="169" t="s">
        <v>129</v>
      </c>
      <c r="E336" s="170" t="s">
        <v>444</v>
      </c>
      <c r="F336" s="171" t="s">
        <v>445</v>
      </c>
      <c r="G336" s="172" t="s">
        <v>251</v>
      </c>
      <c r="H336" s="173">
        <v>10.4</v>
      </c>
      <c r="I336" s="174"/>
      <c r="J336" s="175">
        <f>ROUND(I336*H336,2)</f>
        <v>0</v>
      </c>
      <c r="K336" s="176"/>
      <c r="L336" s="35"/>
      <c r="M336" s="177" t="s">
        <v>1</v>
      </c>
      <c r="N336" s="178" t="s">
        <v>39</v>
      </c>
      <c r="O336" s="73"/>
      <c r="P336" s="179">
        <f>O336*H336</f>
        <v>0</v>
      </c>
      <c r="Q336" s="179">
        <v>0.00054000000000000001</v>
      </c>
      <c r="R336" s="179">
        <f>Q336*H336</f>
        <v>0.0056160000000000003</v>
      </c>
      <c r="S336" s="179">
        <v>0</v>
      </c>
      <c r="T336" s="18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1" t="s">
        <v>133</v>
      </c>
      <c r="AT336" s="181" t="s">
        <v>129</v>
      </c>
      <c r="AU336" s="181" t="s">
        <v>84</v>
      </c>
      <c r="AY336" s="15" t="s">
        <v>124</v>
      </c>
      <c r="BE336" s="182">
        <f>IF(N336="základní",J336,0)</f>
        <v>0</v>
      </c>
      <c r="BF336" s="182">
        <f>IF(N336="snížená",J336,0)</f>
        <v>0</v>
      </c>
      <c r="BG336" s="182">
        <f>IF(N336="zákl. přenesená",J336,0)</f>
        <v>0</v>
      </c>
      <c r="BH336" s="182">
        <f>IF(N336="sníž. přenesená",J336,0)</f>
        <v>0</v>
      </c>
      <c r="BI336" s="182">
        <f>IF(N336="nulová",J336,0)</f>
        <v>0</v>
      </c>
      <c r="BJ336" s="15" t="s">
        <v>82</v>
      </c>
      <c r="BK336" s="182">
        <f>ROUND(I336*H336,2)</f>
        <v>0</v>
      </c>
      <c r="BL336" s="15" t="s">
        <v>133</v>
      </c>
      <c r="BM336" s="181" t="s">
        <v>446</v>
      </c>
    </row>
    <row r="337" s="2" customFormat="1">
      <c r="A337" s="34"/>
      <c r="B337" s="35"/>
      <c r="C337" s="34"/>
      <c r="D337" s="183" t="s">
        <v>134</v>
      </c>
      <c r="E337" s="34"/>
      <c r="F337" s="184" t="s">
        <v>445</v>
      </c>
      <c r="G337" s="34"/>
      <c r="H337" s="34"/>
      <c r="I337" s="185"/>
      <c r="J337" s="34"/>
      <c r="K337" s="34"/>
      <c r="L337" s="35"/>
      <c r="M337" s="186"/>
      <c r="N337" s="187"/>
      <c r="O337" s="73"/>
      <c r="P337" s="73"/>
      <c r="Q337" s="73"/>
      <c r="R337" s="73"/>
      <c r="S337" s="73"/>
      <c r="T337" s="7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5" t="s">
        <v>134</v>
      </c>
      <c r="AU337" s="15" t="s">
        <v>84</v>
      </c>
    </row>
    <row r="338" s="2" customFormat="1">
      <c r="A338" s="34"/>
      <c r="B338" s="35"/>
      <c r="C338" s="34"/>
      <c r="D338" s="188" t="s">
        <v>135</v>
      </c>
      <c r="E338" s="34"/>
      <c r="F338" s="189" t="s">
        <v>447</v>
      </c>
      <c r="G338" s="34"/>
      <c r="H338" s="34"/>
      <c r="I338" s="185"/>
      <c r="J338" s="34"/>
      <c r="K338" s="34"/>
      <c r="L338" s="35"/>
      <c r="M338" s="186"/>
      <c r="N338" s="187"/>
      <c r="O338" s="73"/>
      <c r="P338" s="73"/>
      <c r="Q338" s="73"/>
      <c r="R338" s="73"/>
      <c r="S338" s="73"/>
      <c r="T338" s="7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5" t="s">
        <v>135</v>
      </c>
      <c r="AU338" s="15" t="s">
        <v>84</v>
      </c>
    </row>
    <row r="339" s="2" customFormat="1" ht="30" customHeight="1">
      <c r="A339" s="34"/>
      <c r="B339" s="168"/>
      <c r="C339" s="169" t="s">
        <v>448</v>
      </c>
      <c r="D339" s="169" t="s">
        <v>129</v>
      </c>
      <c r="E339" s="170" t="s">
        <v>449</v>
      </c>
      <c r="F339" s="171" t="s">
        <v>450</v>
      </c>
      <c r="G339" s="172" t="s">
        <v>132</v>
      </c>
      <c r="H339" s="173">
        <v>5.5300000000000002</v>
      </c>
      <c r="I339" s="174"/>
      <c r="J339" s="175">
        <f>ROUND(I339*H339,2)</f>
        <v>0</v>
      </c>
      <c r="K339" s="176"/>
      <c r="L339" s="35"/>
      <c r="M339" s="177" t="s">
        <v>1</v>
      </c>
      <c r="N339" s="178" t="s">
        <v>39</v>
      </c>
      <c r="O339" s="73"/>
      <c r="P339" s="179">
        <f>O339*H339</f>
        <v>0</v>
      </c>
      <c r="Q339" s="179">
        <v>1.837</v>
      </c>
      <c r="R339" s="179">
        <f>Q339*H339</f>
        <v>10.15861</v>
      </c>
      <c r="S339" s="179">
        <v>0</v>
      </c>
      <c r="T339" s="180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1" t="s">
        <v>133</v>
      </c>
      <c r="AT339" s="181" t="s">
        <v>129</v>
      </c>
      <c r="AU339" s="181" t="s">
        <v>84</v>
      </c>
      <c r="AY339" s="15" t="s">
        <v>124</v>
      </c>
      <c r="BE339" s="182">
        <f>IF(N339="základní",J339,0)</f>
        <v>0</v>
      </c>
      <c r="BF339" s="182">
        <f>IF(N339="snížená",J339,0)</f>
        <v>0</v>
      </c>
      <c r="BG339" s="182">
        <f>IF(N339="zákl. přenesená",J339,0)</f>
        <v>0</v>
      </c>
      <c r="BH339" s="182">
        <f>IF(N339="sníž. přenesená",J339,0)</f>
        <v>0</v>
      </c>
      <c r="BI339" s="182">
        <f>IF(N339="nulová",J339,0)</f>
        <v>0</v>
      </c>
      <c r="BJ339" s="15" t="s">
        <v>82</v>
      </c>
      <c r="BK339" s="182">
        <f>ROUND(I339*H339,2)</f>
        <v>0</v>
      </c>
      <c r="BL339" s="15" t="s">
        <v>133</v>
      </c>
      <c r="BM339" s="181" t="s">
        <v>451</v>
      </c>
    </row>
    <row r="340" s="2" customFormat="1">
      <c r="A340" s="34"/>
      <c r="B340" s="35"/>
      <c r="C340" s="34"/>
      <c r="D340" s="183" t="s">
        <v>134</v>
      </c>
      <c r="E340" s="34"/>
      <c r="F340" s="184" t="s">
        <v>197</v>
      </c>
      <c r="G340" s="34"/>
      <c r="H340" s="34"/>
      <c r="I340" s="185"/>
      <c r="J340" s="34"/>
      <c r="K340" s="34"/>
      <c r="L340" s="35"/>
      <c r="M340" s="186"/>
      <c r="N340" s="187"/>
      <c r="O340" s="73"/>
      <c r="P340" s="73"/>
      <c r="Q340" s="73"/>
      <c r="R340" s="73"/>
      <c r="S340" s="73"/>
      <c r="T340" s="7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5" t="s">
        <v>134</v>
      </c>
      <c r="AU340" s="15" t="s">
        <v>84</v>
      </c>
    </row>
    <row r="341" s="2" customFormat="1">
      <c r="A341" s="34"/>
      <c r="B341" s="35"/>
      <c r="C341" s="34"/>
      <c r="D341" s="188" t="s">
        <v>135</v>
      </c>
      <c r="E341" s="34"/>
      <c r="F341" s="189" t="s">
        <v>452</v>
      </c>
      <c r="G341" s="34"/>
      <c r="H341" s="34"/>
      <c r="I341" s="185"/>
      <c r="J341" s="34"/>
      <c r="K341" s="34"/>
      <c r="L341" s="35"/>
      <c r="M341" s="186"/>
      <c r="N341" s="187"/>
      <c r="O341" s="73"/>
      <c r="P341" s="73"/>
      <c r="Q341" s="73"/>
      <c r="R341" s="73"/>
      <c r="S341" s="73"/>
      <c r="T341" s="7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5" t="s">
        <v>135</v>
      </c>
      <c r="AU341" s="15" t="s">
        <v>84</v>
      </c>
    </row>
    <row r="342" s="2" customFormat="1" ht="34.8" customHeight="1">
      <c r="A342" s="34"/>
      <c r="B342" s="168"/>
      <c r="C342" s="169" t="s">
        <v>296</v>
      </c>
      <c r="D342" s="169" t="s">
        <v>129</v>
      </c>
      <c r="E342" s="170" t="s">
        <v>453</v>
      </c>
      <c r="F342" s="171" t="s">
        <v>454</v>
      </c>
      <c r="G342" s="172" t="s">
        <v>155</v>
      </c>
      <c r="H342" s="173">
        <v>110.59999999999999</v>
      </c>
      <c r="I342" s="174"/>
      <c r="J342" s="175">
        <f>ROUND(I342*H342,2)</f>
        <v>0</v>
      </c>
      <c r="K342" s="176"/>
      <c r="L342" s="35"/>
      <c r="M342" s="177" t="s">
        <v>1</v>
      </c>
      <c r="N342" s="178" t="s">
        <v>39</v>
      </c>
      <c r="O342" s="73"/>
      <c r="P342" s="179">
        <f>O342*H342</f>
        <v>0</v>
      </c>
      <c r="Q342" s="179">
        <v>0.00021000000000000001</v>
      </c>
      <c r="R342" s="179">
        <f>Q342*H342</f>
        <v>0.023226</v>
      </c>
      <c r="S342" s="179">
        <v>0</v>
      </c>
      <c r="T342" s="180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1" t="s">
        <v>133</v>
      </c>
      <c r="AT342" s="181" t="s">
        <v>129</v>
      </c>
      <c r="AU342" s="181" t="s">
        <v>84</v>
      </c>
      <c r="AY342" s="15" t="s">
        <v>124</v>
      </c>
      <c r="BE342" s="182">
        <f>IF(N342="základní",J342,0)</f>
        <v>0</v>
      </c>
      <c r="BF342" s="182">
        <f>IF(N342="snížená",J342,0)</f>
        <v>0</v>
      </c>
      <c r="BG342" s="182">
        <f>IF(N342="zákl. přenesená",J342,0)</f>
        <v>0</v>
      </c>
      <c r="BH342" s="182">
        <f>IF(N342="sníž. přenesená",J342,0)</f>
        <v>0</v>
      </c>
      <c r="BI342" s="182">
        <f>IF(N342="nulová",J342,0)</f>
        <v>0</v>
      </c>
      <c r="BJ342" s="15" t="s">
        <v>82</v>
      </c>
      <c r="BK342" s="182">
        <f>ROUND(I342*H342,2)</f>
        <v>0</v>
      </c>
      <c r="BL342" s="15" t="s">
        <v>133</v>
      </c>
      <c r="BM342" s="181" t="s">
        <v>455</v>
      </c>
    </row>
    <row r="343" s="2" customFormat="1">
      <c r="A343" s="34"/>
      <c r="B343" s="35"/>
      <c r="C343" s="34"/>
      <c r="D343" s="183" t="s">
        <v>134</v>
      </c>
      <c r="E343" s="34"/>
      <c r="F343" s="184" t="s">
        <v>454</v>
      </c>
      <c r="G343" s="34"/>
      <c r="H343" s="34"/>
      <c r="I343" s="185"/>
      <c r="J343" s="34"/>
      <c r="K343" s="34"/>
      <c r="L343" s="35"/>
      <c r="M343" s="186"/>
      <c r="N343" s="187"/>
      <c r="O343" s="73"/>
      <c r="P343" s="73"/>
      <c r="Q343" s="73"/>
      <c r="R343" s="73"/>
      <c r="S343" s="73"/>
      <c r="T343" s="7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5" t="s">
        <v>134</v>
      </c>
      <c r="AU343" s="15" t="s">
        <v>84</v>
      </c>
    </row>
    <row r="344" s="2" customFormat="1">
      <c r="A344" s="34"/>
      <c r="B344" s="35"/>
      <c r="C344" s="34"/>
      <c r="D344" s="188" t="s">
        <v>135</v>
      </c>
      <c r="E344" s="34"/>
      <c r="F344" s="189" t="s">
        <v>456</v>
      </c>
      <c r="G344" s="34"/>
      <c r="H344" s="34"/>
      <c r="I344" s="185"/>
      <c r="J344" s="34"/>
      <c r="K344" s="34"/>
      <c r="L344" s="35"/>
      <c r="M344" s="186"/>
      <c r="N344" s="187"/>
      <c r="O344" s="73"/>
      <c r="P344" s="73"/>
      <c r="Q344" s="73"/>
      <c r="R344" s="73"/>
      <c r="S344" s="73"/>
      <c r="T344" s="7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5" t="s">
        <v>135</v>
      </c>
      <c r="AU344" s="15" t="s">
        <v>84</v>
      </c>
    </row>
    <row r="345" s="2" customFormat="1" ht="34.8" customHeight="1">
      <c r="A345" s="34"/>
      <c r="B345" s="168"/>
      <c r="C345" s="169" t="s">
        <v>457</v>
      </c>
      <c r="D345" s="169" t="s">
        <v>129</v>
      </c>
      <c r="E345" s="170" t="s">
        <v>458</v>
      </c>
      <c r="F345" s="171" t="s">
        <v>459</v>
      </c>
      <c r="G345" s="172" t="s">
        <v>155</v>
      </c>
      <c r="H345" s="173">
        <v>110.59999999999999</v>
      </c>
      <c r="I345" s="174"/>
      <c r="J345" s="175">
        <f>ROUND(I345*H345,2)</f>
        <v>0</v>
      </c>
      <c r="K345" s="176"/>
      <c r="L345" s="35"/>
      <c r="M345" s="177" t="s">
        <v>1</v>
      </c>
      <c r="N345" s="178" t="s">
        <v>39</v>
      </c>
      <c r="O345" s="73"/>
      <c r="P345" s="179">
        <f>O345*H345</f>
        <v>0</v>
      </c>
      <c r="Q345" s="179">
        <v>4.0000000000000003E-05</v>
      </c>
      <c r="R345" s="179">
        <f>Q345*H345</f>
        <v>0.004424</v>
      </c>
      <c r="S345" s="179">
        <v>0</v>
      </c>
      <c r="T345" s="18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1" t="s">
        <v>133</v>
      </c>
      <c r="AT345" s="181" t="s">
        <v>129</v>
      </c>
      <c r="AU345" s="181" t="s">
        <v>84</v>
      </c>
      <c r="AY345" s="15" t="s">
        <v>124</v>
      </c>
      <c r="BE345" s="182">
        <f>IF(N345="základní",J345,0)</f>
        <v>0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5" t="s">
        <v>82</v>
      </c>
      <c r="BK345" s="182">
        <f>ROUND(I345*H345,2)</f>
        <v>0</v>
      </c>
      <c r="BL345" s="15" t="s">
        <v>133</v>
      </c>
      <c r="BM345" s="181" t="s">
        <v>460</v>
      </c>
    </row>
    <row r="346" s="2" customFormat="1">
      <c r="A346" s="34"/>
      <c r="B346" s="35"/>
      <c r="C346" s="34"/>
      <c r="D346" s="183" t="s">
        <v>134</v>
      </c>
      <c r="E346" s="34"/>
      <c r="F346" s="184" t="s">
        <v>459</v>
      </c>
      <c r="G346" s="34"/>
      <c r="H346" s="34"/>
      <c r="I346" s="185"/>
      <c r="J346" s="34"/>
      <c r="K346" s="34"/>
      <c r="L346" s="35"/>
      <c r="M346" s="186"/>
      <c r="N346" s="187"/>
      <c r="O346" s="73"/>
      <c r="P346" s="73"/>
      <c r="Q346" s="73"/>
      <c r="R346" s="73"/>
      <c r="S346" s="73"/>
      <c r="T346" s="7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5" t="s">
        <v>134</v>
      </c>
      <c r="AU346" s="15" t="s">
        <v>84</v>
      </c>
    </row>
    <row r="347" s="2" customFormat="1">
      <c r="A347" s="34"/>
      <c r="B347" s="35"/>
      <c r="C347" s="34"/>
      <c r="D347" s="188" t="s">
        <v>135</v>
      </c>
      <c r="E347" s="34"/>
      <c r="F347" s="189" t="s">
        <v>461</v>
      </c>
      <c r="G347" s="34"/>
      <c r="H347" s="34"/>
      <c r="I347" s="185"/>
      <c r="J347" s="34"/>
      <c r="K347" s="34"/>
      <c r="L347" s="35"/>
      <c r="M347" s="186"/>
      <c r="N347" s="187"/>
      <c r="O347" s="73"/>
      <c r="P347" s="73"/>
      <c r="Q347" s="73"/>
      <c r="R347" s="73"/>
      <c r="S347" s="73"/>
      <c r="T347" s="7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5" t="s">
        <v>135</v>
      </c>
      <c r="AU347" s="15" t="s">
        <v>84</v>
      </c>
    </row>
    <row r="348" s="2" customFormat="1" ht="14.4" customHeight="1">
      <c r="A348" s="34"/>
      <c r="B348" s="168"/>
      <c r="C348" s="169" t="s">
        <v>302</v>
      </c>
      <c r="D348" s="169" t="s">
        <v>129</v>
      </c>
      <c r="E348" s="170" t="s">
        <v>462</v>
      </c>
      <c r="F348" s="171" t="s">
        <v>463</v>
      </c>
      <c r="G348" s="172" t="s">
        <v>186</v>
      </c>
      <c r="H348" s="173">
        <v>0.26200000000000001</v>
      </c>
      <c r="I348" s="174"/>
      <c r="J348" s="175">
        <f>ROUND(I348*H348,2)</f>
        <v>0</v>
      </c>
      <c r="K348" s="176"/>
      <c r="L348" s="35"/>
      <c r="M348" s="177" t="s">
        <v>1</v>
      </c>
      <c r="N348" s="178" t="s">
        <v>39</v>
      </c>
      <c r="O348" s="73"/>
      <c r="P348" s="179">
        <f>O348*H348</f>
        <v>0</v>
      </c>
      <c r="Q348" s="179">
        <v>0</v>
      </c>
      <c r="R348" s="179">
        <f>Q348*H348</f>
        <v>0</v>
      </c>
      <c r="S348" s="179">
        <v>0</v>
      </c>
      <c r="T348" s="18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1" t="s">
        <v>133</v>
      </c>
      <c r="AT348" s="181" t="s">
        <v>129</v>
      </c>
      <c r="AU348" s="181" t="s">
        <v>84</v>
      </c>
      <c r="AY348" s="15" t="s">
        <v>124</v>
      </c>
      <c r="BE348" s="182">
        <f>IF(N348="základní",J348,0)</f>
        <v>0</v>
      </c>
      <c r="BF348" s="182">
        <f>IF(N348="snížená",J348,0)</f>
        <v>0</v>
      </c>
      <c r="BG348" s="182">
        <f>IF(N348="zákl. přenesená",J348,0)</f>
        <v>0</v>
      </c>
      <c r="BH348" s="182">
        <f>IF(N348="sníž. přenesená",J348,0)</f>
        <v>0</v>
      </c>
      <c r="BI348" s="182">
        <f>IF(N348="nulová",J348,0)</f>
        <v>0</v>
      </c>
      <c r="BJ348" s="15" t="s">
        <v>82</v>
      </c>
      <c r="BK348" s="182">
        <f>ROUND(I348*H348,2)</f>
        <v>0</v>
      </c>
      <c r="BL348" s="15" t="s">
        <v>133</v>
      </c>
      <c r="BM348" s="181" t="s">
        <v>464</v>
      </c>
    </row>
    <row r="349" s="2" customFormat="1">
      <c r="A349" s="34"/>
      <c r="B349" s="35"/>
      <c r="C349" s="34"/>
      <c r="D349" s="183" t="s">
        <v>134</v>
      </c>
      <c r="E349" s="34"/>
      <c r="F349" s="184" t="s">
        <v>463</v>
      </c>
      <c r="G349" s="34"/>
      <c r="H349" s="34"/>
      <c r="I349" s="185"/>
      <c r="J349" s="34"/>
      <c r="K349" s="34"/>
      <c r="L349" s="35"/>
      <c r="M349" s="186"/>
      <c r="N349" s="187"/>
      <c r="O349" s="73"/>
      <c r="P349" s="73"/>
      <c r="Q349" s="73"/>
      <c r="R349" s="73"/>
      <c r="S349" s="73"/>
      <c r="T349" s="7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5" t="s">
        <v>134</v>
      </c>
      <c r="AU349" s="15" t="s">
        <v>84</v>
      </c>
    </row>
    <row r="350" s="2" customFormat="1" ht="14.4" customHeight="1">
      <c r="A350" s="34"/>
      <c r="B350" s="168"/>
      <c r="C350" s="169" t="s">
        <v>465</v>
      </c>
      <c r="D350" s="169" t="s">
        <v>129</v>
      </c>
      <c r="E350" s="170" t="s">
        <v>466</v>
      </c>
      <c r="F350" s="171" t="s">
        <v>467</v>
      </c>
      <c r="G350" s="172" t="s">
        <v>186</v>
      </c>
      <c r="H350" s="173">
        <v>0.060999999999999999</v>
      </c>
      <c r="I350" s="174"/>
      <c r="J350" s="175">
        <f>ROUND(I350*H350,2)</f>
        <v>0</v>
      </c>
      <c r="K350" s="176"/>
      <c r="L350" s="35"/>
      <c r="M350" s="177" t="s">
        <v>1</v>
      </c>
      <c r="N350" s="178" t="s">
        <v>39</v>
      </c>
      <c r="O350" s="73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81" t="s">
        <v>133</v>
      </c>
      <c r="AT350" s="181" t="s">
        <v>129</v>
      </c>
      <c r="AU350" s="181" t="s">
        <v>84</v>
      </c>
      <c r="AY350" s="15" t="s">
        <v>124</v>
      </c>
      <c r="BE350" s="182">
        <f>IF(N350="základní",J350,0)</f>
        <v>0</v>
      </c>
      <c r="BF350" s="182">
        <f>IF(N350="snížená",J350,0)</f>
        <v>0</v>
      </c>
      <c r="BG350" s="182">
        <f>IF(N350="zákl. přenesená",J350,0)</f>
        <v>0</v>
      </c>
      <c r="BH350" s="182">
        <f>IF(N350="sníž. přenesená",J350,0)</f>
        <v>0</v>
      </c>
      <c r="BI350" s="182">
        <f>IF(N350="nulová",J350,0)</f>
        <v>0</v>
      </c>
      <c r="BJ350" s="15" t="s">
        <v>82</v>
      </c>
      <c r="BK350" s="182">
        <f>ROUND(I350*H350,2)</f>
        <v>0</v>
      </c>
      <c r="BL350" s="15" t="s">
        <v>133</v>
      </c>
      <c r="BM350" s="181" t="s">
        <v>468</v>
      </c>
    </row>
    <row r="351" s="2" customFormat="1">
      <c r="A351" s="34"/>
      <c r="B351" s="35"/>
      <c r="C351" s="34"/>
      <c r="D351" s="183" t="s">
        <v>134</v>
      </c>
      <c r="E351" s="34"/>
      <c r="F351" s="184" t="s">
        <v>467</v>
      </c>
      <c r="G351" s="34"/>
      <c r="H351" s="34"/>
      <c r="I351" s="185"/>
      <c r="J351" s="34"/>
      <c r="K351" s="34"/>
      <c r="L351" s="35"/>
      <c r="M351" s="186"/>
      <c r="N351" s="187"/>
      <c r="O351" s="73"/>
      <c r="P351" s="73"/>
      <c r="Q351" s="73"/>
      <c r="R351" s="73"/>
      <c r="S351" s="73"/>
      <c r="T351" s="7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5" t="s">
        <v>134</v>
      </c>
      <c r="AU351" s="15" t="s">
        <v>84</v>
      </c>
    </row>
    <row r="352" s="2" customFormat="1" ht="14.4" customHeight="1">
      <c r="A352" s="34"/>
      <c r="B352" s="168"/>
      <c r="C352" s="169" t="s">
        <v>309</v>
      </c>
      <c r="D352" s="169" t="s">
        <v>129</v>
      </c>
      <c r="E352" s="170" t="s">
        <v>469</v>
      </c>
      <c r="F352" s="171" t="s">
        <v>470</v>
      </c>
      <c r="G352" s="172" t="s">
        <v>186</v>
      </c>
      <c r="H352" s="173">
        <v>0.20100000000000001</v>
      </c>
      <c r="I352" s="174"/>
      <c r="J352" s="175">
        <f>ROUND(I352*H352,2)</f>
        <v>0</v>
      </c>
      <c r="K352" s="176"/>
      <c r="L352" s="35"/>
      <c r="M352" s="177" t="s">
        <v>1</v>
      </c>
      <c r="N352" s="178" t="s">
        <v>39</v>
      </c>
      <c r="O352" s="73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1" t="s">
        <v>133</v>
      </c>
      <c r="AT352" s="181" t="s">
        <v>129</v>
      </c>
      <c r="AU352" s="181" t="s">
        <v>84</v>
      </c>
      <c r="AY352" s="15" t="s">
        <v>124</v>
      </c>
      <c r="BE352" s="182">
        <f>IF(N352="základní",J352,0)</f>
        <v>0</v>
      </c>
      <c r="BF352" s="182">
        <f>IF(N352="snížená",J352,0)</f>
        <v>0</v>
      </c>
      <c r="BG352" s="182">
        <f>IF(N352="zákl. přenesená",J352,0)</f>
        <v>0</v>
      </c>
      <c r="BH352" s="182">
        <f>IF(N352="sníž. přenesená",J352,0)</f>
        <v>0</v>
      </c>
      <c r="BI352" s="182">
        <f>IF(N352="nulová",J352,0)</f>
        <v>0</v>
      </c>
      <c r="BJ352" s="15" t="s">
        <v>82</v>
      </c>
      <c r="BK352" s="182">
        <f>ROUND(I352*H352,2)</f>
        <v>0</v>
      </c>
      <c r="BL352" s="15" t="s">
        <v>133</v>
      </c>
      <c r="BM352" s="181" t="s">
        <v>471</v>
      </c>
    </row>
    <row r="353" s="2" customFormat="1">
      <c r="A353" s="34"/>
      <c r="B353" s="35"/>
      <c r="C353" s="34"/>
      <c r="D353" s="183" t="s">
        <v>134</v>
      </c>
      <c r="E353" s="34"/>
      <c r="F353" s="184" t="s">
        <v>470</v>
      </c>
      <c r="G353" s="34"/>
      <c r="H353" s="34"/>
      <c r="I353" s="185"/>
      <c r="J353" s="34"/>
      <c r="K353" s="34"/>
      <c r="L353" s="35"/>
      <c r="M353" s="186"/>
      <c r="N353" s="187"/>
      <c r="O353" s="73"/>
      <c r="P353" s="73"/>
      <c r="Q353" s="73"/>
      <c r="R353" s="73"/>
      <c r="S353" s="73"/>
      <c r="T353" s="7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5" t="s">
        <v>134</v>
      </c>
      <c r="AU353" s="15" t="s">
        <v>84</v>
      </c>
    </row>
    <row r="354" s="2" customFormat="1" ht="22.2" customHeight="1">
      <c r="A354" s="34"/>
      <c r="B354" s="168"/>
      <c r="C354" s="169" t="s">
        <v>472</v>
      </c>
      <c r="D354" s="169" t="s">
        <v>129</v>
      </c>
      <c r="E354" s="170" t="s">
        <v>473</v>
      </c>
      <c r="F354" s="171" t="s">
        <v>474</v>
      </c>
      <c r="G354" s="172" t="s">
        <v>186</v>
      </c>
      <c r="H354" s="173">
        <v>0.025999999999999999</v>
      </c>
      <c r="I354" s="174"/>
      <c r="J354" s="175">
        <f>ROUND(I354*H354,2)</f>
        <v>0</v>
      </c>
      <c r="K354" s="176"/>
      <c r="L354" s="35"/>
      <c r="M354" s="177" t="s">
        <v>1</v>
      </c>
      <c r="N354" s="178" t="s">
        <v>39</v>
      </c>
      <c r="O354" s="73"/>
      <c r="P354" s="179">
        <f>O354*H354</f>
        <v>0</v>
      </c>
      <c r="Q354" s="179">
        <v>0</v>
      </c>
      <c r="R354" s="179">
        <f>Q354*H354</f>
        <v>0</v>
      </c>
      <c r="S354" s="179">
        <v>0</v>
      </c>
      <c r="T354" s="18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1" t="s">
        <v>133</v>
      </c>
      <c r="AT354" s="181" t="s">
        <v>129</v>
      </c>
      <c r="AU354" s="181" t="s">
        <v>84</v>
      </c>
      <c r="AY354" s="15" t="s">
        <v>124</v>
      </c>
      <c r="BE354" s="182">
        <f>IF(N354="základní",J354,0)</f>
        <v>0</v>
      </c>
      <c r="BF354" s="182">
        <f>IF(N354="snížená",J354,0)</f>
        <v>0</v>
      </c>
      <c r="BG354" s="182">
        <f>IF(N354="zákl. přenesená",J354,0)</f>
        <v>0</v>
      </c>
      <c r="BH354" s="182">
        <f>IF(N354="sníž. přenesená",J354,0)</f>
        <v>0</v>
      </c>
      <c r="BI354" s="182">
        <f>IF(N354="nulová",J354,0)</f>
        <v>0</v>
      </c>
      <c r="BJ354" s="15" t="s">
        <v>82</v>
      </c>
      <c r="BK354" s="182">
        <f>ROUND(I354*H354,2)</f>
        <v>0</v>
      </c>
      <c r="BL354" s="15" t="s">
        <v>133</v>
      </c>
      <c r="BM354" s="181" t="s">
        <v>475</v>
      </c>
    </row>
    <row r="355" s="2" customFormat="1">
      <c r="A355" s="34"/>
      <c r="B355" s="35"/>
      <c r="C355" s="34"/>
      <c r="D355" s="183" t="s">
        <v>134</v>
      </c>
      <c r="E355" s="34"/>
      <c r="F355" s="184" t="s">
        <v>474</v>
      </c>
      <c r="G355" s="34"/>
      <c r="H355" s="34"/>
      <c r="I355" s="185"/>
      <c r="J355" s="34"/>
      <c r="K355" s="34"/>
      <c r="L355" s="35"/>
      <c r="M355" s="186"/>
      <c r="N355" s="187"/>
      <c r="O355" s="73"/>
      <c r="P355" s="73"/>
      <c r="Q355" s="73"/>
      <c r="R355" s="73"/>
      <c r="S355" s="73"/>
      <c r="T355" s="7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5" t="s">
        <v>134</v>
      </c>
      <c r="AU355" s="15" t="s">
        <v>84</v>
      </c>
    </row>
    <row r="356" s="2" customFormat="1" ht="34.8" customHeight="1">
      <c r="A356" s="34"/>
      <c r="B356" s="168"/>
      <c r="C356" s="169" t="s">
        <v>313</v>
      </c>
      <c r="D356" s="169" t="s">
        <v>129</v>
      </c>
      <c r="E356" s="170" t="s">
        <v>476</v>
      </c>
      <c r="F356" s="171" t="s">
        <v>477</v>
      </c>
      <c r="G356" s="172" t="s">
        <v>478</v>
      </c>
      <c r="H356" s="173">
        <v>262</v>
      </c>
      <c r="I356" s="174"/>
      <c r="J356" s="175">
        <f>ROUND(I356*H356,2)</f>
        <v>0</v>
      </c>
      <c r="K356" s="176"/>
      <c r="L356" s="35"/>
      <c r="M356" s="177" t="s">
        <v>1</v>
      </c>
      <c r="N356" s="178" t="s">
        <v>39</v>
      </c>
      <c r="O356" s="73"/>
      <c r="P356" s="179">
        <f>O356*H356</f>
        <v>0</v>
      </c>
      <c r="Q356" s="179">
        <v>0</v>
      </c>
      <c r="R356" s="179">
        <f>Q356*H356</f>
        <v>0</v>
      </c>
      <c r="S356" s="179">
        <v>0</v>
      </c>
      <c r="T356" s="180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1" t="s">
        <v>133</v>
      </c>
      <c r="AT356" s="181" t="s">
        <v>129</v>
      </c>
      <c r="AU356" s="181" t="s">
        <v>84</v>
      </c>
      <c r="AY356" s="15" t="s">
        <v>124</v>
      </c>
      <c r="BE356" s="182">
        <f>IF(N356="základní",J356,0)</f>
        <v>0</v>
      </c>
      <c r="BF356" s="182">
        <f>IF(N356="snížená",J356,0)</f>
        <v>0</v>
      </c>
      <c r="BG356" s="182">
        <f>IF(N356="zákl. přenesená",J356,0)</f>
        <v>0</v>
      </c>
      <c r="BH356" s="182">
        <f>IF(N356="sníž. přenesená",J356,0)</f>
        <v>0</v>
      </c>
      <c r="BI356" s="182">
        <f>IF(N356="nulová",J356,0)</f>
        <v>0</v>
      </c>
      <c r="BJ356" s="15" t="s">
        <v>82</v>
      </c>
      <c r="BK356" s="182">
        <f>ROUND(I356*H356,2)</f>
        <v>0</v>
      </c>
      <c r="BL356" s="15" t="s">
        <v>133</v>
      </c>
      <c r="BM356" s="181" t="s">
        <v>479</v>
      </c>
    </row>
    <row r="357" s="2" customFormat="1">
      <c r="A357" s="34"/>
      <c r="B357" s="35"/>
      <c r="C357" s="34"/>
      <c r="D357" s="183" t="s">
        <v>134</v>
      </c>
      <c r="E357" s="34"/>
      <c r="F357" s="184" t="s">
        <v>477</v>
      </c>
      <c r="G357" s="34"/>
      <c r="H357" s="34"/>
      <c r="I357" s="185"/>
      <c r="J357" s="34"/>
      <c r="K357" s="34"/>
      <c r="L357" s="35"/>
      <c r="M357" s="186"/>
      <c r="N357" s="187"/>
      <c r="O357" s="73"/>
      <c r="P357" s="73"/>
      <c r="Q357" s="73"/>
      <c r="R357" s="73"/>
      <c r="S357" s="73"/>
      <c r="T357" s="7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5" t="s">
        <v>134</v>
      </c>
      <c r="AU357" s="15" t="s">
        <v>84</v>
      </c>
    </row>
    <row r="358" s="2" customFormat="1" ht="22.2" customHeight="1">
      <c r="A358" s="34"/>
      <c r="B358" s="168"/>
      <c r="C358" s="169" t="s">
        <v>480</v>
      </c>
      <c r="D358" s="169" t="s">
        <v>129</v>
      </c>
      <c r="E358" s="170" t="s">
        <v>481</v>
      </c>
      <c r="F358" s="171" t="s">
        <v>482</v>
      </c>
      <c r="G358" s="172" t="s">
        <v>201</v>
      </c>
      <c r="H358" s="173">
        <v>1</v>
      </c>
      <c r="I358" s="174"/>
      <c r="J358" s="175">
        <f>ROUND(I358*H358,2)</f>
        <v>0</v>
      </c>
      <c r="K358" s="176"/>
      <c r="L358" s="35"/>
      <c r="M358" s="177" t="s">
        <v>1</v>
      </c>
      <c r="N358" s="178" t="s">
        <v>39</v>
      </c>
      <c r="O358" s="73"/>
      <c r="P358" s="179">
        <f>O358*H358</f>
        <v>0</v>
      </c>
      <c r="Q358" s="179">
        <v>0</v>
      </c>
      <c r="R358" s="179">
        <f>Q358*H358</f>
        <v>0</v>
      </c>
      <c r="S358" s="179">
        <v>0</v>
      </c>
      <c r="T358" s="18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1" t="s">
        <v>133</v>
      </c>
      <c r="AT358" s="181" t="s">
        <v>129</v>
      </c>
      <c r="AU358" s="181" t="s">
        <v>84</v>
      </c>
      <c r="AY358" s="15" t="s">
        <v>124</v>
      </c>
      <c r="BE358" s="182">
        <f>IF(N358="základní",J358,0)</f>
        <v>0</v>
      </c>
      <c r="BF358" s="182">
        <f>IF(N358="snížená",J358,0)</f>
        <v>0</v>
      </c>
      <c r="BG358" s="182">
        <f>IF(N358="zákl. přenesená",J358,0)</f>
        <v>0</v>
      </c>
      <c r="BH358" s="182">
        <f>IF(N358="sníž. přenesená",J358,0)</f>
        <v>0</v>
      </c>
      <c r="BI358" s="182">
        <f>IF(N358="nulová",J358,0)</f>
        <v>0</v>
      </c>
      <c r="BJ358" s="15" t="s">
        <v>82</v>
      </c>
      <c r="BK358" s="182">
        <f>ROUND(I358*H358,2)</f>
        <v>0</v>
      </c>
      <c r="BL358" s="15" t="s">
        <v>133</v>
      </c>
      <c r="BM358" s="181" t="s">
        <v>483</v>
      </c>
    </row>
    <row r="359" s="2" customFormat="1">
      <c r="A359" s="34"/>
      <c r="B359" s="35"/>
      <c r="C359" s="34"/>
      <c r="D359" s="183" t="s">
        <v>134</v>
      </c>
      <c r="E359" s="34"/>
      <c r="F359" s="184" t="s">
        <v>484</v>
      </c>
      <c r="G359" s="34"/>
      <c r="H359" s="34"/>
      <c r="I359" s="185"/>
      <c r="J359" s="34"/>
      <c r="K359" s="34"/>
      <c r="L359" s="35"/>
      <c r="M359" s="186"/>
      <c r="N359" s="187"/>
      <c r="O359" s="73"/>
      <c r="P359" s="73"/>
      <c r="Q359" s="73"/>
      <c r="R359" s="73"/>
      <c r="S359" s="73"/>
      <c r="T359" s="7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5" t="s">
        <v>134</v>
      </c>
      <c r="AU359" s="15" t="s">
        <v>84</v>
      </c>
    </row>
    <row r="360" s="2" customFormat="1" ht="50.4" customHeight="1">
      <c r="A360" s="34"/>
      <c r="B360" s="168"/>
      <c r="C360" s="169" t="s">
        <v>317</v>
      </c>
      <c r="D360" s="169" t="s">
        <v>129</v>
      </c>
      <c r="E360" s="170" t="s">
        <v>485</v>
      </c>
      <c r="F360" s="171" t="s">
        <v>486</v>
      </c>
      <c r="G360" s="172" t="s">
        <v>186</v>
      </c>
      <c r="H360" s="173">
        <v>127.02800000000001</v>
      </c>
      <c r="I360" s="174"/>
      <c r="J360" s="175">
        <f>ROUND(I360*H360,2)</f>
        <v>0</v>
      </c>
      <c r="K360" s="176"/>
      <c r="L360" s="35"/>
      <c r="M360" s="177" t="s">
        <v>1</v>
      </c>
      <c r="N360" s="178" t="s">
        <v>39</v>
      </c>
      <c r="O360" s="73"/>
      <c r="P360" s="179">
        <f>O360*H360</f>
        <v>0</v>
      </c>
      <c r="Q360" s="179">
        <v>0</v>
      </c>
      <c r="R360" s="179">
        <f>Q360*H360</f>
        <v>0</v>
      </c>
      <c r="S360" s="179">
        <v>0</v>
      </c>
      <c r="T360" s="180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81" t="s">
        <v>133</v>
      </c>
      <c r="AT360" s="181" t="s">
        <v>129</v>
      </c>
      <c r="AU360" s="181" t="s">
        <v>84</v>
      </c>
      <c r="AY360" s="15" t="s">
        <v>124</v>
      </c>
      <c r="BE360" s="182">
        <f>IF(N360="základní",J360,0)</f>
        <v>0</v>
      </c>
      <c r="BF360" s="182">
        <f>IF(N360="snížená",J360,0)</f>
        <v>0</v>
      </c>
      <c r="BG360" s="182">
        <f>IF(N360="zákl. přenesená",J360,0)</f>
        <v>0</v>
      </c>
      <c r="BH360" s="182">
        <f>IF(N360="sníž. přenesená",J360,0)</f>
        <v>0</v>
      </c>
      <c r="BI360" s="182">
        <f>IF(N360="nulová",J360,0)</f>
        <v>0</v>
      </c>
      <c r="BJ360" s="15" t="s">
        <v>82</v>
      </c>
      <c r="BK360" s="182">
        <f>ROUND(I360*H360,2)</f>
        <v>0</v>
      </c>
      <c r="BL360" s="15" t="s">
        <v>133</v>
      </c>
      <c r="BM360" s="181" t="s">
        <v>487</v>
      </c>
    </row>
    <row r="361" s="2" customFormat="1">
      <c r="A361" s="34"/>
      <c r="B361" s="35"/>
      <c r="C361" s="34"/>
      <c r="D361" s="183" t="s">
        <v>134</v>
      </c>
      <c r="E361" s="34"/>
      <c r="F361" s="184" t="s">
        <v>486</v>
      </c>
      <c r="G361" s="34"/>
      <c r="H361" s="34"/>
      <c r="I361" s="185"/>
      <c r="J361" s="34"/>
      <c r="K361" s="34"/>
      <c r="L361" s="35"/>
      <c r="M361" s="186"/>
      <c r="N361" s="187"/>
      <c r="O361" s="73"/>
      <c r="P361" s="73"/>
      <c r="Q361" s="73"/>
      <c r="R361" s="73"/>
      <c r="S361" s="73"/>
      <c r="T361" s="7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5" t="s">
        <v>134</v>
      </c>
      <c r="AU361" s="15" t="s">
        <v>84</v>
      </c>
    </row>
    <row r="362" s="2" customFormat="1">
      <c r="A362" s="34"/>
      <c r="B362" s="35"/>
      <c r="C362" s="34"/>
      <c r="D362" s="188" t="s">
        <v>135</v>
      </c>
      <c r="E362" s="34"/>
      <c r="F362" s="189" t="s">
        <v>488</v>
      </c>
      <c r="G362" s="34"/>
      <c r="H362" s="34"/>
      <c r="I362" s="185"/>
      <c r="J362" s="34"/>
      <c r="K362" s="34"/>
      <c r="L362" s="35"/>
      <c r="M362" s="186"/>
      <c r="N362" s="187"/>
      <c r="O362" s="73"/>
      <c r="P362" s="73"/>
      <c r="Q362" s="73"/>
      <c r="R362" s="73"/>
      <c r="S362" s="73"/>
      <c r="T362" s="7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5" t="s">
        <v>135</v>
      </c>
      <c r="AU362" s="15" t="s">
        <v>84</v>
      </c>
    </row>
    <row r="363" s="12" customFormat="1" ht="22.8" customHeight="1">
      <c r="A363" s="12"/>
      <c r="B363" s="155"/>
      <c r="C363" s="12"/>
      <c r="D363" s="156" t="s">
        <v>73</v>
      </c>
      <c r="E363" s="166" t="s">
        <v>289</v>
      </c>
      <c r="F363" s="166" t="s">
        <v>290</v>
      </c>
      <c r="G363" s="12"/>
      <c r="H363" s="12"/>
      <c r="I363" s="158"/>
      <c r="J363" s="167">
        <f>BK363</f>
        <v>0</v>
      </c>
      <c r="K363" s="12"/>
      <c r="L363" s="155"/>
      <c r="M363" s="160"/>
      <c r="N363" s="161"/>
      <c r="O363" s="161"/>
      <c r="P363" s="162">
        <f>SUM(P364:P365)</f>
        <v>0</v>
      </c>
      <c r="Q363" s="161"/>
      <c r="R363" s="162">
        <f>SUM(R364:R365)</f>
        <v>0</v>
      </c>
      <c r="S363" s="161"/>
      <c r="T363" s="163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56" t="s">
        <v>133</v>
      </c>
      <c r="AT363" s="164" t="s">
        <v>73</v>
      </c>
      <c r="AU363" s="164" t="s">
        <v>82</v>
      </c>
      <c r="AY363" s="156" t="s">
        <v>124</v>
      </c>
      <c r="BK363" s="165">
        <f>SUM(BK364:BK365)</f>
        <v>0</v>
      </c>
    </row>
    <row r="364" s="2" customFormat="1" ht="50.4" customHeight="1">
      <c r="A364" s="34"/>
      <c r="B364" s="168"/>
      <c r="C364" s="169" t="s">
        <v>489</v>
      </c>
      <c r="D364" s="169" t="s">
        <v>129</v>
      </c>
      <c r="E364" s="170" t="s">
        <v>490</v>
      </c>
      <c r="F364" s="171" t="s">
        <v>491</v>
      </c>
      <c r="G364" s="172" t="s">
        <v>294</v>
      </c>
      <c r="H364" s="173">
        <v>40</v>
      </c>
      <c r="I364" s="174"/>
      <c r="J364" s="175">
        <f>ROUND(I364*H364,2)</f>
        <v>0</v>
      </c>
      <c r="K364" s="176"/>
      <c r="L364" s="35"/>
      <c r="M364" s="177" t="s">
        <v>1</v>
      </c>
      <c r="N364" s="178" t="s">
        <v>39</v>
      </c>
      <c r="O364" s="73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1" t="s">
        <v>295</v>
      </c>
      <c r="AT364" s="181" t="s">
        <v>129</v>
      </c>
      <c r="AU364" s="181" t="s">
        <v>84</v>
      </c>
      <c r="AY364" s="15" t="s">
        <v>124</v>
      </c>
      <c r="BE364" s="182">
        <f>IF(N364="základní",J364,0)</f>
        <v>0</v>
      </c>
      <c r="BF364" s="182">
        <f>IF(N364="snížená",J364,0)</f>
        <v>0</v>
      </c>
      <c r="BG364" s="182">
        <f>IF(N364="zákl. přenesená",J364,0)</f>
        <v>0</v>
      </c>
      <c r="BH364" s="182">
        <f>IF(N364="sníž. přenesená",J364,0)</f>
        <v>0</v>
      </c>
      <c r="BI364" s="182">
        <f>IF(N364="nulová",J364,0)</f>
        <v>0</v>
      </c>
      <c r="BJ364" s="15" t="s">
        <v>82</v>
      </c>
      <c r="BK364" s="182">
        <f>ROUND(I364*H364,2)</f>
        <v>0</v>
      </c>
      <c r="BL364" s="15" t="s">
        <v>295</v>
      </c>
      <c r="BM364" s="181" t="s">
        <v>492</v>
      </c>
    </row>
    <row r="365" s="2" customFormat="1">
      <c r="A365" s="34"/>
      <c r="B365" s="35"/>
      <c r="C365" s="34"/>
      <c r="D365" s="183" t="s">
        <v>134</v>
      </c>
      <c r="E365" s="34"/>
      <c r="F365" s="184" t="s">
        <v>491</v>
      </c>
      <c r="G365" s="34"/>
      <c r="H365" s="34"/>
      <c r="I365" s="185"/>
      <c r="J365" s="34"/>
      <c r="K365" s="34"/>
      <c r="L365" s="35"/>
      <c r="M365" s="186"/>
      <c r="N365" s="187"/>
      <c r="O365" s="73"/>
      <c r="P365" s="73"/>
      <c r="Q365" s="73"/>
      <c r="R365" s="73"/>
      <c r="S365" s="73"/>
      <c r="T365" s="7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5" t="s">
        <v>134</v>
      </c>
      <c r="AU365" s="15" t="s">
        <v>84</v>
      </c>
    </row>
    <row r="366" s="12" customFormat="1" ht="22.8" customHeight="1">
      <c r="A366" s="12"/>
      <c r="B366" s="155"/>
      <c r="C366" s="12"/>
      <c r="D366" s="156" t="s">
        <v>73</v>
      </c>
      <c r="E366" s="166" t="s">
        <v>298</v>
      </c>
      <c r="F366" s="166" t="s">
        <v>299</v>
      </c>
      <c r="G366" s="12"/>
      <c r="H366" s="12"/>
      <c r="I366" s="158"/>
      <c r="J366" s="167">
        <f>BK366</f>
        <v>0</v>
      </c>
      <c r="K366" s="12"/>
      <c r="L366" s="155"/>
      <c r="M366" s="160"/>
      <c r="N366" s="161"/>
      <c r="O366" s="161"/>
      <c r="P366" s="162">
        <f>SUM(P367:P480)</f>
        <v>0</v>
      </c>
      <c r="Q366" s="161"/>
      <c r="R366" s="162">
        <f>SUM(R367:R480)</f>
        <v>1.53421874</v>
      </c>
      <c r="S366" s="161"/>
      <c r="T366" s="163">
        <f>SUM(T367:T480)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56" t="s">
        <v>84</v>
      </c>
      <c r="AT366" s="164" t="s">
        <v>73</v>
      </c>
      <c r="AU366" s="164" t="s">
        <v>82</v>
      </c>
      <c r="AY366" s="156" t="s">
        <v>124</v>
      </c>
      <c r="BK366" s="165">
        <f>SUM(BK367:BK480)</f>
        <v>0</v>
      </c>
    </row>
    <row r="367" s="2" customFormat="1" ht="30" customHeight="1">
      <c r="A367" s="34"/>
      <c r="B367" s="168"/>
      <c r="C367" s="169" t="s">
        <v>321</v>
      </c>
      <c r="D367" s="169" t="s">
        <v>129</v>
      </c>
      <c r="E367" s="170" t="s">
        <v>493</v>
      </c>
      <c r="F367" s="171" t="s">
        <v>494</v>
      </c>
      <c r="G367" s="172" t="s">
        <v>155</v>
      </c>
      <c r="H367" s="173">
        <v>13.52</v>
      </c>
      <c r="I367" s="174"/>
      <c r="J367" s="175">
        <f>ROUND(I367*H367,2)</f>
        <v>0</v>
      </c>
      <c r="K367" s="176"/>
      <c r="L367" s="35"/>
      <c r="M367" s="177" t="s">
        <v>1</v>
      </c>
      <c r="N367" s="178" t="s">
        <v>39</v>
      </c>
      <c r="O367" s="73"/>
      <c r="P367" s="179">
        <f>O367*H367</f>
        <v>0</v>
      </c>
      <c r="Q367" s="179">
        <v>0</v>
      </c>
      <c r="R367" s="179">
        <f>Q367*H367</f>
        <v>0</v>
      </c>
      <c r="S367" s="179">
        <v>0</v>
      </c>
      <c r="T367" s="180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81" t="s">
        <v>164</v>
      </c>
      <c r="AT367" s="181" t="s">
        <v>129</v>
      </c>
      <c r="AU367" s="181" t="s">
        <v>84</v>
      </c>
      <c r="AY367" s="15" t="s">
        <v>124</v>
      </c>
      <c r="BE367" s="182">
        <f>IF(N367="základní",J367,0)</f>
        <v>0</v>
      </c>
      <c r="BF367" s="182">
        <f>IF(N367="snížená",J367,0)</f>
        <v>0</v>
      </c>
      <c r="BG367" s="182">
        <f>IF(N367="zákl. přenesená",J367,0)</f>
        <v>0</v>
      </c>
      <c r="BH367" s="182">
        <f>IF(N367="sníž. přenesená",J367,0)</f>
        <v>0</v>
      </c>
      <c r="BI367" s="182">
        <f>IF(N367="nulová",J367,0)</f>
        <v>0</v>
      </c>
      <c r="BJ367" s="15" t="s">
        <v>82</v>
      </c>
      <c r="BK367" s="182">
        <f>ROUND(I367*H367,2)</f>
        <v>0</v>
      </c>
      <c r="BL367" s="15" t="s">
        <v>164</v>
      </c>
      <c r="BM367" s="181" t="s">
        <v>495</v>
      </c>
    </row>
    <row r="368" s="2" customFormat="1">
      <c r="A368" s="34"/>
      <c r="B368" s="35"/>
      <c r="C368" s="34"/>
      <c r="D368" s="183" t="s">
        <v>134</v>
      </c>
      <c r="E368" s="34"/>
      <c r="F368" s="184" t="s">
        <v>494</v>
      </c>
      <c r="G368" s="34"/>
      <c r="H368" s="34"/>
      <c r="I368" s="185"/>
      <c r="J368" s="34"/>
      <c r="K368" s="34"/>
      <c r="L368" s="35"/>
      <c r="M368" s="186"/>
      <c r="N368" s="187"/>
      <c r="O368" s="73"/>
      <c r="P368" s="73"/>
      <c r="Q368" s="73"/>
      <c r="R368" s="73"/>
      <c r="S368" s="73"/>
      <c r="T368" s="7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5" t="s">
        <v>134</v>
      </c>
      <c r="AU368" s="15" t="s">
        <v>84</v>
      </c>
    </row>
    <row r="369" s="2" customFormat="1">
      <c r="A369" s="34"/>
      <c r="B369" s="35"/>
      <c r="C369" s="34"/>
      <c r="D369" s="188" t="s">
        <v>135</v>
      </c>
      <c r="E369" s="34"/>
      <c r="F369" s="189" t="s">
        <v>496</v>
      </c>
      <c r="G369" s="34"/>
      <c r="H369" s="34"/>
      <c r="I369" s="185"/>
      <c r="J369" s="34"/>
      <c r="K369" s="34"/>
      <c r="L369" s="35"/>
      <c r="M369" s="186"/>
      <c r="N369" s="187"/>
      <c r="O369" s="73"/>
      <c r="P369" s="73"/>
      <c r="Q369" s="73"/>
      <c r="R369" s="73"/>
      <c r="S369" s="73"/>
      <c r="T369" s="7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5" t="s">
        <v>135</v>
      </c>
      <c r="AU369" s="15" t="s">
        <v>84</v>
      </c>
    </row>
    <row r="370" s="2" customFormat="1" ht="34.8" customHeight="1">
      <c r="A370" s="34"/>
      <c r="B370" s="168"/>
      <c r="C370" s="169" t="s">
        <v>497</v>
      </c>
      <c r="D370" s="169" t="s">
        <v>129</v>
      </c>
      <c r="E370" s="170" t="s">
        <v>498</v>
      </c>
      <c r="F370" s="171" t="s">
        <v>499</v>
      </c>
      <c r="G370" s="172" t="s">
        <v>155</v>
      </c>
      <c r="H370" s="173">
        <v>221.19999999999999</v>
      </c>
      <c r="I370" s="174"/>
      <c r="J370" s="175">
        <f>ROUND(I370*H370,2)</f>
        <v>0</v>
      </c>
      <c r="K370" s="176"/>
      <c r="L370" s="35"/>
      <c r="M370" s="177" t="s">
        <v>1</v>
      </c>
      <c r="N370" s="178" t="s">
        <v>39</v>
      </c>
      <c r="O370" s="73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1" t="s">
        <v>164</v>
      </c>
      <c r="AT370" s="181" t="s">
        <v>129</v>
      </c>
      <c r="AU370" s="181" t="s">
        <v>84</v>
      </c>
      <c r="AY370" s="15" t="s">
        <v>124</v>
      </c>
      <c r="BE370" s="182">
        <f>IF(N370="základní",J370,0)</f>
        <v>0</v>
      </c>
      <c r="BF370" s="182">
        <f>IF(N370="snížená",J370,0)</f>
        <v>0</v>
      </c>
      <c r="BG370" s="182">
        <f>IF(N370="zákl. přenesená",J370,0)</f>
        <v>0</v>
      </c>
      <c r="BH370" s="182">
        <f>IF(N370="sníž. přenesená",J370,0)</f>
        <v>0</v>
      </c>
      <c r="BI370" s="182">
        <f>IF(N370="nulová",J370,0)</f>
        <v>0</v>
      </c>
      <c r="BJ370" s="15" t="s">
        <v>82</v>
      </c>
      <c r="BK370" s="182">
        <f>ROUND(I370*H370,2)</f>
        <v>0</v>
      </c>
      <c r="BL370" s="15" t="s">
        <v>164</v>
      </c>
      <c r="BM370" s="181" t="s">
        <v>500</v>
      </c>
    </row>
    <row r="371" s="2" customFormat="1">
      <c r="A371" s="34"/>
      <c r="B371" s="35"/>
      <c r="C371" s="34"/>
      <c r="D371" s="183" t="s">
        <v>134</v>
      </c>
      <c r="E371" s="34"/>
      <c r="F371" s="184" t="s">
        <v>499</v>
      </c>
      <c r="G371" s="34"/>
      <c r="H371" s="34"/>
      <c r="I371" s="185"/>
      <c r="J371" s="34"/>
      <c r="K371" s="34"/>
      <c r="L371" s="35"/>
      <c r="M371" s="186"/>
      <c r="N371" s="187"/>
      <c r="O371" s="73"/>
      <c r="P371" s="73"/>
      <c r="Q371" s="73"/>
      <c r="R371" s="73"/>
      <c r="S371" s="73"/>
      <c r="T371" s="7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5" t="s">
        <v>134</v>
      </c>
      <c r="AU371" s="15" t="s">
        <v>84</v>
      </c>
    </row>
    <row r="372" s="2" customFormat="1">
      <c r="A372" s="34"/>
      <c r="B372" s="35"/>
      <c r="C372" s="34"/>
      <c r="D372" s="188" t="s">
        <v>135</v>
      </c>
      <c r="E372" s="34"/>
      <c r="F372" s="189" t="s">
        <v>501</v>
      </c>
      <c r="G372" s="34"/>
      <c r="H372" s="34"/>
      <c r="I372" s="185"/>
      <c r="J372" s="34"/>
      <c r="K372" s="34"/>
      <c r="L372" s="35"/>
      <c r="M372" s="186"/>
      <c r="N372" s="187"/>
      <c r="O372" s="73"/>
      <c r="P372" s="73"/>
      <c r="Q372" s="73"/>
      <c r="R372" s="73"/>
      <c r="S372" s="73"/>
      <c r="T372" s="7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5" t="s">
        <v>135</v>
      </c>
      <c r="AU372" s="15" t="s">
        <v>84</v>
      </c>
    </row>
    <row r="373" s="2" customFormat="1" ht="14.4" customHeight="1">
      <c r="A373" s="34"/>
      <c r="B373" s="168"/>
      <c r="C373" s="169" t="s">
        <v>326</v>
      </c>
      <c r="D373" s="169" t="s">
        <v>129</v>
      </c>
      <c r="E373" s="170" t="s">
        <v>502</v>
      </c>
      <c r="F373" s="171" t="s">
        <v>503</v>
      </c>
      <c r="G373" s="172" t="s">
        <v>186</v>
      </c>
      <c r="H373" s="173">
        <v>0.048000000000000001</v>
      </c>
      <c r="I373" s="174"/>
      <c r="J373" s="175">
        <f>ROUND(I373*H373,2)</f>
        <v>0</v>
      </c>
      <c r="K373" s="176"/>
      <c r="L373" s="35"/>
      <c r="M373" s="177" t="s">
        <v>1</v>
      </c>
      <c r="N373" s="178" t="s">
        <v>39</v>
      </c>
      <c r="O373" s="73"/>
      <c r="P373" s="179">
        <f>O373*H373</f>
        <v>0</v>
      </c>
      <c r="Q373" s="179">
        <v>0</v>
      </c>
      <c r="R373" s="179">
        <f>Q373*H373</f>
        <v>0</v>
      </c>
      <c r="S373" s="179">
        <v>0</v>
      </c>
      <c r="T373" s="180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81" t="s">
        <v>164</v>
      </c>
      <c r="AT373" s="181" t="s">
        <v>129</v>
      </c>
      <c r="AU373" s="181" t="s">
        <v>84</v>
      </c>
      <c r="AY373" s="15" t="s">
        <v>124</v>
      </c>
      <c r="BE373" s="182">
        <f>IF(N373="základní",J373,0)</f>
        <v>0</v>
      </c>
      <c r="BF373" s="182">
        <f>IF(N373="snížená",J373,0)</f>
        <v>0</v>
      </c>
      <c r="BG373" s="182">
        <f>IF(N373="zákl. přenesená",J373,0)</f>
        <v>0</v>
      </c>
      <c r="BH373" s="182">
        <f>IF(N373="sníž. přenesená",J373,0)</f>
        <v>0</v>
      </c>
      <c r="BI373" s="182">
        <f>IF(N373="nulová",J373,0)</f>
        <v>0</v>
      </c>
      <c r="BJ373" s="15" t="s">
        <v>82</v>
      </c>
      <c r="BK373" s="182">
        <f>ROUND(I373*H373,2)</f>
        <v>0</v>
      </c>
      <c r="BL373" s="15" t="s">
        <v>164</v>
      </c>
      <c r="BM373" s="181" t="s">
        <v>504</v>
      </c>
    </row>
    <row r="374" s="2" customFormat="1">
      <c r="A374" s="34"/>
      <c r="B374" s="35"/>
      <c r="C374" s="34"/>
      <c r="D374" s="183" t="s">
        <v>134</v>
      </c>
      <c r="E374" s="34"/>
      <c r="F374" s="184" t="s">
        <v>503</v>
      </c>
      <c r="G374" s="34"/>
      <c r="H374" s="34"/>
      <c r="I374" s="185"/>
      <c r="J374" s="34"/>
      <c r="K374" s="34"/>
      <c r="L374" s="35"/>
      <c r="M374" s="186"/>
      <c r="N374" s="187"/>
      <c r="O374" s="73"/>
      <c r="P374" s="73"/>
      <c r="Q374" s="73"/>
      <c r="R374" s="73"/>
      <c r="S374" s="73"/>
      <c r="T374" s="7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5" t="s">
        <v>134</v>
      </c>
      <c r="AU374" s="15" t="s">
        <v>84</v>
      </c>
    </row>
    <row r="375" s="2" customFormat="1" ht="30" customHeight="1">
      <c r="A375" s="34"/>
      <c r="B375" s="168"/>
      <c r="C375" s="169" t="s">
        <v>505</v>
      </c>
      <c r="D375" s="169" t="s">
        <v>129</v>
      </c>
      <c r="E375" s="170" t="s">
        <v>506</v>
      </c>
      <c r="F375" s="171" t="s">
        <v>507</v>
      </c>
      <c r="G375" s="172" t="s">
        <v>155</v>
      </c>
      <c r="H375" s="173">
        <v>41.231999999999999</v>
      </c>
      <c r="I375" s="174"/>
      <c r="J375" s="175">
        <f>ROUND(I375*H375,2)</f>
        <v>0</v>
      </c>
      <c r="K375" s="176"/>
      <c r="L375" s="35"/>
      <c r="M375" s="177" t="s">
        <v>1</v>
      </c>
      <c r="N375" s="178" t="s">
        <v>39</v>
      </c>
      <c r="O375" s="73"/>
      <c r="P375" s="179">
        <f>O375*H375</f>
        <v>0</v>
      </c>
      <c r="Q375" s="179">
        <v>0</v>
      </c>
      <c r="R375" s="179">
        <f>Q375*H375</f>
        <v>0</v>
      </c>
      <c r="S375" s="179">
        <v>0</v>
      </c>
      <c r="T375" s="180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1" t="s">
        <v>164</v>
      </c>
      <c r="AT375" s="181" t="s">
        <v>129</v>
      </c>
      <c r="AU375" s="181" t="s">
        <v>84</v>
      </c>
      <c r="AY375" s="15" t="s">
        <v>124</v>
      </c>
      <c r="BE375" s="182">
        <f>IF(N375="základní",J375,0)</f>
        <v>0</v>
      </c>
      <c r="BF375" s="182">
        <f>IF(N375="snížená",J375,0)</f>
        <v>0</v>
      </c>
      <c r="BG375" s="182">
        <f>IF(N375="zákl. přenesená",J375,0)</f>
        <v>0</v>
      </c>
      <c r="BH375" s="182">
        <f>IF(N375="sníž. přenesená",J375,0)</f>
        <v>0</v>
      </c>
      <c r="BI375" s="182">
        <f>IF(N375="nulová",J375,0)</f>
        <v>0</v>
      </c>
      <c r="BJ375" s="15" t="s">
        <v>82</v>
      </c>
      <c r="BK375" s="182">
        <f>ROUND(I375*H375,2)</f>
        <v>0</v>
      </c>
      <c r="BL375" s="15" t="s">
        <v>164</v>
      </c>
      <c r="BM375" s="181" t="s">
        <v>508</v>
      </c>
    </row>
    <row r="376" s="2" customFormat="1">
      <c r="A376" s="34"/>
      <c r="B376" s="35"/>
      <c r="C376" s="34"/>
      <c r="D376" s="183" t="s">
        <v>134</v>
      </c>
      <c r="E376" s="34"/>
      <c r="F376" s="184" t="s">
        <v>507</v>
      </c>
      <c r="G376" s="34"/>
      <c r="H376" s="34"/>
      <c r="I376" s="185"/>
      <c r="J376" s="34"/>
      <c r="K376" s="34"/>
      <c r="L376" s="35"/>
      <c r="M376" s="186"/>
      <c r="N376" s="187"/>
      <c r="O376" s="73"/>
      <c r="P376" s="73"/>
      <c r="Q376" s="73"/>
      <c r="R376" s="73"/>
      <c r="S376" s="73"/>
      <c r="T376" s="7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5" t="s">
        <v>134</v>
      </c>
      <c r="AU376" s="15" t="s">
        <v>84</v>
      </c>
    </row>
    <row r="377" s="2" customFormat="1">
      <c r="A377" s="34"/>
      <c r="B377" s="35"/>
      <c r="C377" s="34"/>
      <c r="D377" s="188" t="s">
        <v>135</v>
      </c>
      <c r="E377" s="34"/>
      <c r="F377" s="189" t="s">
        <v>509</v>
      </c>
      <c r="G377" s="34"/>
      <c r="H377" s="34"/>
      <c r="I377" s="185"/>
      <c r="J377" s="34"/>
      <c r="K377" s="34"/>
      <c r="L377" s="35"/>
      <c r="M377" s="186"/>
      <c r="N377" s="187"/>
      <c r="O377" s="73"/>
      <c r="P377" s="73"/>
      <c r="Q377" s="73"/>
      <c r="R377" s="73"/>
      <c r="S377" s="73"/>
      <c r="T377" s="7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5" t="s">
        <v>135</v>
      </c>
      <c r="AU377" s="15" t="s">
        <v>84</v>
      </c>
    </row>
    <row r="378" s="2" customFormat="1" ht="14.4" customHeight="1">
      <c r="A378" s="34"/>
      <c r="B378" s="168"/>
      <c r="C378" s="169" t="s">
        <v>330</v>
      </c>
      <c r="D378" s="169" t="s">
        <v>129</v>
      </c>
      <c r="E378" s="170" t="s">
        <v>502</v>
      </c>
      <c r="F378" s="171" t="s">
        <v>503</v>
      </c>
      <c r="G378" s="172" t="s">
        <v>186</v>
      </c>
      <c r="H378" s="173">
        <v>0.017999999999999999</v>
      </c>
      <c r="I378" s="174"/>
      <c r="J378" s="175">
        <f>ROUND(I378*H378,2)</f>
        <v>0</v>
      </c>
      <c r="K378" s="176"/>
      <c r="L378" s="35"/>
      <c r="M378" s="177" t="s">
        <v>1</v>
      </c>
      <c r="N378" s="178" t="s">
        <v>39</v>
      </c>
      <c r="O378" s="73"/>
      <c r="P378" s="179">
        <f>O378*H378</f>
        <v>0</v>
      </c>
      <c r="Q378" s="179">
        <v>0</v>
      </c>
      <c r="R378" s="179">
        <f>Q378*H378</f>
        <v>0</v>
      </c>
      <c r="S378" s="179">
        <v>0</v>
      </c>
      <c r="T378" s="180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81" t="s">
        <v>164</v>
      </c>
      <c r="AT378" s="181" t="s">
        <v>129</v>
      </c>
      <c r="AU378" s="181" t="s">
        <v>84</v>
      </c>
      <c r="AY378" s="15" t="s">
        <v>124</v>
      </c>
      <c r="BE378" s="182">
        <f>IF(N378="základní",J378,0)</f>
        <v>0</v>
      </c>
      <c r="BF378" s="182">
        <f>IF(N378="snížená",J378,0)</f>
        <v>0</v>
      </c>
      <c r="BG378" s="182">
        <f>IF(N378="zákl. přenesená",J378,0)</f>
        <v>0</v>
      </c>
      <c r="BH378" s="182">
        <f>IF(N378="sníž. přenesená",J378,0)</f>
        <v>0</v>
      </c>
      <c r="BI378" s="182">
        <f>IF(N378="nulová",J378,0)</f>
        <v>0</v>
      </c>
      <c r="BJ378" s="15" t="s">
        <v>82</v>
      </c>
      <c r="BK378" s="182">
        <f>ROUND(I378*H378,2)</f>
        <v>0</v>
      </c>
      <c r="BL378" s="15" t="s">
        <v>164</v>
      </c>
      <c r="BM378" s="181" t="s">
        <v>510</v>
      </c>
    </row>
    <row r="379" s="2" customFormat="1">
      <c r="A379" s="34"/>
      <c r="B379" s="35"/>
      <c r="C379" s="34"/>
      <c r="D379" s="183" t="s">
        <v>134</v>
      </c>
      <c r="E379" s="34"/>
      <c r="F379" s="184" t="s">
        <v>503</v>
      </c>
      <c r="G379" s="34"/>
      <c r="H379" s="34"/>
      <c r="I379" s="185"/>
      <c r="J379" s="34"/>
      <c r="K379" s="34"/>
      <c r="L379" s="35"/>
      <c r="M379" s="186"/>
      <c r="N379" s="187"/>
      <c r="O379" s="73"/>
      <c r="P379" s="73"/>
      <c r="Q379" s="73"/>
      <c r="R379" s="73"/>
      <c r="S379" s="73"/>
      <c r="T379" s="7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5" t="s">
        <v>134</v>
      </c>
      <c r="AU379" s="15" t="s">
        <v>84</v>
      </c>
    </row>
    <row r="380" s="2" customFormat="1" ht="30" customHeight="1">
      <c r="A380" s="34"/>
      <c r="B380" s="168"/>
      <c r="C380" s="169" t="s">
        <v>511</v>
      </c>
      <c r="D380" s="169" t="s">
        <v>129</v>
      </c>
      <c r="E380" s="170" t="s">
        <v>512</v>
      </c>
      <c r="F380" s="171" t="s">
        <v>513</v>
      </c>
      <c r="G380" s="172" t="s">
        <v>155</v>
      </c>
      <c r="H380" s="173">
        <v>221.19999999999999</v>
      </c>
      <c r="I380" s="174"/>
      <c r="J380" s="175">
        <f>ROUND(I380*H380,2)</f>
        <v>0</v>
      </c>
      <c r="K380" s="176"/>
      <c r="L380" s="35"/>
      <c r="M380" s="177" t="s">
        <v>1</v>
      </c>
      <c r="N380" s="178" t="s">
        <v>39</v>
      </c>
      <c r="O380" s="73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81" t="s">
        <v>164</v>
      </c>
      <c r="AT380" s="181" t="s">
        <v>129</v>
      </c>
      <c r="AU380" s="181" t="s">
        <v>84</v>
      </c>
      <c r="AY380" s="15" t="s">
        <v>124</v>
      </c>
      <c r="BE380" s="182">
        <f>IF(N380="základní",J380,0)</f>
        <v>0</v>
      </c>
      <c r="BF380" s="182">
        <f>IF(N380="snížená",J380,0)</f>
        <v>0</v>
      </c>
      <c r="BG380" s="182">
        <f>IF(N380="zákl. přenesená",J380,0)</f>
        <v>0</v>
      </c>
      <c r="BH380" s="182">
        <f>IF(N380="sníž. přenesená",J380,0)</f>
        <v>0</v>
      </c>
      <c r="BI380" s="182">
        <f>IF(N380="nulová",J380,0)</f>
        <v>0</v>
      </c>
      <c r="BJ380" s="15" t="s">
        <v>82</v>
      </c>
      <c r="BK380" s="182">
        <f>ROUND(I380*H380,2)</f>
        <v>0</v>
      </c>
      <c r="BL380" s="15" t="s">
        <v>164</v>
      </c>
      <c r="BM380" s="181" t="s">
        <v>514</v>
      </c>
    </row>
    <row r="381" s="2" customFormat="1">
      <c r="A381" s="34"/>
      <c r="B381" s="35"/>
      <c r="C381" s="34"/>
      <c r="D381" s="183" t="s">
        <v>134</v>
      </c>
      <c r="E381" s="34"/>
      <c r="F381" s="184" t="s">
        <v>513</v>
      </c>
      <c r="G381" s="34"/>
      <c r="H381" s="34"/>
      <c r="I381" s="185"/>
      <c r="J381" s="34"/>
      <c r="K381" s="34"/>
      <c r="L381" s="35"/>
      <c r="M381" s="186"/>
      <c r="N381" s="187"/>
      <c r="O381" s="73"/>
      <c r="P381" s="73"/>
      <c r="Q381" s="73"/>
      <c r="R381" s="73"/>
      <c r="S381" s="73"/>
      <c r="T381" s="7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5" t="s">
        <v>134</v>
      </c>
      <c r="AU381" s="15" t="s">
        <v>84</v>
      </c>
    </row>
    <row r="382" s="2" customFormat="1">
      <c r="A382" s="34"/>
      <c r="B382" s="35"/>
      <c r="C382" s="34"/>
      <c r="D382" s="188" t="s">
        <v>135</v>
      </c>
      <c r="E382" s="34"/>
      <c r="F382" s="189" t="s">
        <v>515</v>
      </c>
      <c r="G382" s="34"/>
      <c r="H382" s="34"/>
      <c r="I382" s="185"/>
      <c r="J382" s="34"/>
      <c r="K382" s="34"/>
      <c r="L382" s="35"/>
      <c r="M382" s="186"/>
      <c r="N382" s="187"/>
      <c r="O382" s="73"/>
      <c r="P382" s="73"/>
      <c r="Q382" s="73"/>
      <c r="R382" s="73"/>
      <c r="S382" s="73"/>
      <c r="T382" s="7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5" t="s">
        <v>135</v>
      </c>
      <c r="AU382" s="15" t="s">
        <v>84</v>
      </c>
    </row>
    <row r="383" s="2" customFormat="1" ht="40.2" customHeight="1">
      <c r="A383" s="34"/>
      <c r="B383" s="168"/>
      <c r="C383" s="169" t="s">
        <v>335</v>
      </c>
      <c r="D383" s="169" t="s">
        <v>129</v>
      </c>
      <c r="E383" s="170" t="s">
        <v>516</v>
      </c>
      <c r="F383" s="171" t="s">
        <v>517</v>
      </c>
      <c r="G383" s="172" t="s">
        <v>155</v>
      </c>
      <c r="H383" s="173">
        <v>257.80900000000003</v>
      </c>
      <c r="I383" s="174"/>
      <c r="J383" s="175">
        <f>ROUND(I383*H383,2)</f>
        <v>0</v>
      </c>
      <c r="K383" s="176"/>
      <c r="L383" s="35"/>
      <c r="M383" s="177" t="s">
        <v>1</v>
      </c>
      <c r="N383" s="178" t="s">
        <v>39</v>
      </c>
      <c r="O383" s="73"/>
      <c r="P383" s="179">
        <f>O383*H383</f>
        <v>0</v>
      </c>
      <c r="Q383" s="179">
        <v>0</v>
      </c>
      <c r="R383" s="179">
        <f>Q383*H383</f>
        <v>0</v>
      </c>
      <c r="S383" s="179">
        <v>0</v>
      </c>
      <c r="T383" s="18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81" t="s">
        <v>164</v>
      </c>
      <c r="AT383" s="181" t="s">
        <v>129</v>
      </c>
      <c r="AU383" s="181" t="s">
        <v>84</v>
      </c>
      <c r="AY383" s="15" t="s">
        <v>124</v>
      </c>
      <c r="BE383" s="182">
        <f>IF(N383="základní",J383,0)</f>
        <v>0</v>
      </c>
      <c r="BF383" s="182">
        <f>IF(N383="snížená",J383,0)</f>
        <v>0</v>
      </c>
      <c r="BG383" s="182">
        <f>IF(N383="zákl. přenesená",J383,0)</f>
        <v>0</v>
      </c>
      <c r="BH383" s="182">
        <f>IF(N383="sníž. přenesená",J383,0)</f>
        <v>0</v>
      </c>
      <c r="BI383" s="182">
        <f>IF(N383="nulová",J383,0)</f>
        <v>0</v>
      </c>
      <c r="BJ383" s="15" t="s">
        <v>82</v>
      </c>
      <c r="BK383" s="182">
        <f>ROUND(I383*H383,2)</f>
        <v>0</v>
      </c>
      <c r="BL383" s="15" t="s">
        <v>164</v>
      </c>
      <c r="BM383" s="181" t="s">
        <v>518</v>
      </c>
    </row>
    <row r="384" s="2" customFormat="1">
      <c r="A384" s="34"/>
      <c r="B384" s="35"/>
      <c r="C384" s="34"/>
      <c r="D384" s="183" t="s">
        <v>134</v>
      </c>
      <c r="E384" s="34"/>
      <c r="F384" s="184" t="s">
        <v>517</v>
      </c>
      <c r="G384" s="34"/>
      <c r="H384" s="34"/>
      <c r="I384" s="185"/>
      <c r="J384" s="34"/>
      <c r="K384" s="34"/>
      <c r="L384" s="35"/>
      <c r="M384" s="186"/>
      <c r="N384" s="187"/>
      <c r="O384" s="73"/>
      <c r="P384" s="73"/>
      <c r="Q384" s="73"/>
      <c r="R384" s="73"/>
      <c r="S384" s="73"/>
      <c r="T384" s="7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5" t="s">
        <v>134</v>
      </c>
      <c r="AU384" s="15" t="s">
        <v>84</v>
      </c>
    </row>
    <row r="385" s="2" customFormat="1" ht="22.2" customHeight="1">
      <c r="A385" s="34"/>
      <c r="B385" s="168"/>
      <c r="C385" s="169" t="s">
        <v>519</v>
      </c>
      <c r="D385" s="169" t="s">
        <v>129</v>
      </c>
      <c r="E385" s="170" t="s">
        <v>520</v>
      </c>
      <c r="F385" s="171" t="s">
        <v>521</v>
      </c>
      <c r="G385" s="172" t="s">
        <v>155</v>
      </c>
      <c r="H385" s="173">
        <v>13.52</v>
      </c>
      <c r="I385" s="174"/>
      <c r="J385" s="175">
        <f>ROUND(I385*H385,2)</f>
        <v>0</v>
      </c>
      <c r="K385" s="176"/>
      <c r="L385" s="35"/>
      <c r="M385" s="177" t="s">
        <v>1</v>
      </c>
      <c r="N385" s="178" t="s">
        <v>39</v>
      </c>
      <c r="O385" s="73"/>
      <c r="P385" s="179">
        <f>O385*H385</f>
        <v>0</v>
      </c>
      <c r="Q385" s="179">
        <v>0.00040000000000000002</v>
      </c>
      <c r="R385" s="179">
        <f>Q385*H385</f>
        <v>0.0054080000000000005</v>
      </c>
      <c r="S385" s="179">
        <v>0</v>
      </c>
      <c r="T385" s="180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81" t="s">
        <v>164</v>
      </c>
      <c r="AT385" s="181" t="s">
        <v>129</v>
      </c>
      <c r="AU385" s="181" t="s">
        <v>84</v>
      </c>
      <c r="AY385" s="15" t="s">
        <v>124</v>
      </c>
      <c r="BE385" s="182">
        <f>IF(N385="základní",J385,0)</f>
        <v>0</v>
      </c>
      <c r="BF385" s="182">
        <f>IF(N385="snížená",J385,0)</f>
        <v>0</v>
      </c>
      <c r="BG385" s="182">
        <f>IF(N385="zákl. přenesená",J385,0)</f>
        <v>0</v>
      </c>
      <c r="BH385" s="182">
        <f>IF(N385="sníž. přenesená",J385,0)</f>
        <v>0</v>
      </c>
      <c r="BI385" s="182">
        <f>IF(N385="nulová",J385,0)</f>
        <v>0</v>
      </c>
      <c r="BJ385" s="15" t="s">
        <v>82</v>
      </c>
      <c r="BK385" s="182">
        <f>ROUND(I385*H385,2)</f>
        <v>0</v>
      </c>
      <c r="BL385" s="15" t="s">
        <v>164</v>
      </c>
      <c r="BM385" s="181" t="s">
        <v>522</v>
      </c>
    </row>
    <row r="386" s="2" customFormat="1">
      <c r="A386" s="34"/>
      <c r="B386" s="35"/>
      <c r="C386" s="34"/>
      <c r="D386" s="183" t="s">
        <v>134</v>
      </c>
      <c r="E386" s="34"/>
      <c r="F386" s="184" t="s">
        <v>521</v>
      </c>
      <c r="G386" s="34"/>
      <c r="H386" s="34"/>
      <c r="I386" s="185"/>
      <c r="J386" s="34"/>
      <c r="K386" s="34"/>
      <c r="L386" s="35"/>
      <c r="M386" s="186"/>
      <c r="N386" s="187"/>
      <c r="O386" s="73"/>
      <c r="P386" s="73"/>
      <c r="Q386" s="73"/>
      <c r="R386" s="73"/>
      <c r="S386" s="73"/>
      <c r="T386" s="7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5" t="s">
        <v>134</v>
      </c>
      <c r="AU386" s="15" t="s">
        <v>84</v>
      </c>
    </row>
    <row r="387" s="2" customFormat="1">
      <c r="A387" s="34"/>
      <c r="B387" s="35"/>
      <c r="C387" s="34"/>
      <c r="D387" s="188" t="s">
        <v>135</v>
      </c>
      <c r="E387" s="34"/>
      <c r="F387" s="189" t="s">
        <v>523</v>
      </c>
      <c r="G387" s="34"/>
      <c r="H387" s="34"/>
      <c r="I387" s="185"/>
      <c r="J387" s="34"/>
      <c r="K387" s="34"/>
      <c r="L387" s="35"/>
      <c r="M387" s="186"/>
      <c r="N387" s="187"/>
      <c r="O387" s="73"/>
      <c r="P387" s="73"/>
      <c r="Q387" s="73"/>
      <c r="R387" s="73"/>
      <c r="S387" s="73"/>
      <c r="T387" s="7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5" t="s">
        <v>135</v>
      </c>
      <c r="AU387" s="15" t="s">
        <v>84</v>
      </c>
    </row>
    <row r="388" s="2" customFormat="1" ht="22.2" customHeight="1">
      <c r="A388" s="34"/>
      <c r="B388" s="168"/>
      <c r="C388" s="169" t="s">
        <v>340</v>
      </c>
      <c r="D388" s="169" t="s">
        <v>129</v>
      </c>
      <c r="E388" s="170" t="s">
        <v>524</v>
      </c>
      <c r="F388" s="171" t="s">
        <v>525</v>
      </c>
      <c r="G388" s="172" t="s">
        <v>155</v>
      </c>
      <c r="H388" s="173">
        <v>41.231999999999999</v>
      </c>
      <c r="I388" s="174"/>
      <c r="J388" s="175">
        <f>ROUND(I388*H388,2)</f>
        <v>0</v>
      </c>
      <c r="K388" s="176"/>
      <c r="L388" s="35"/>
      <c r="M388" s="177" t="s">
        <v>1</v>
      </c>
      <c r="N388" s="178" t="s">
        <v>39</v>
      </c>
      <c r="O388" s="73"/>
      <c r="P388" s="179">
        <f>O388*H388</f>
        <v>0</v>
      </c>
      <c r="Q388" s="179">
        <v>0.00040000000000000002</v>
      </c>
      <c r="R388" s="179">
        <f>Q388*H388</f>
        <v>0.016492800000000002</v>
      </c>
      <c r="S388" s="179">
        <v>0</v>
      </c>
      <c r="T388" s="180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1" t="s">
        <v>164</v>
      </c>
      <c r="AT388" s="181" t="s">
        <v>129</v>
      </c>
      <c r="AU388" s="181" t="s">
        <v>84</v>
      </c>
      <c r="AY388" s="15" t="s">
        <v>124</v>
      </c>
      <c r="BE388" s="182">
        <f>IF(N388="základní",J388,0)</f>
        <v>0</v>
      </c>
      <c r="BF388" s="182">
        <f>IF(N388="snížená",J388,0)</f>
        <v>0</v>
      </c>
      <c r="BG388" s="182">
        <f>IF(N388="zákl. přenesená",J388,0)</f>
        <v>0</v>
      </c>
      <c r="BH388" s="182">
        <f>IF(N388="sníž. přenesená",J388,0)</f>
        <v>0</v>
      </c>
      <c r="BI388" s="182">
        <f>IF(N388="nulová",J388,0)</f>
        <v>0</v>
      </c>
      <c r="BJ388" s="15" t="s">
        <v>82</v>
      </c>
      <c r="BK388" s="182">
        <f>ROUND(I388*H388,2)</f>
        <v>0</v>
      </c>
      <c r="BL388" s="15" t="s">
        <v>164</v>
      </c>
      <c r="BM388" s="181" t="s">
        <v>526</v>
      </c>
    </row>
    <row r="389" s="2" customFormat="1">
      <c r="A389" s="34"/>
      <c r="B389" s="35"/>
      <c r="C389" s="34"/>
      <c r="D389" s="183" t="s">
        <v>134</v>
      </c>
      <c r="E389" s="34"/>
      <c r="F389" s="184" t="s">
        <v>525</v>
      </c>
      <c r="G389" s="34"/>
      <c r="H389" s="34"/>
      <c r="I389" s="185"/>
      <c r="J389" s="34"/>
      <c r="K389" s="34"/>
      <c r="L389" s="35"/>
      <c r="M389" s="186"/>
      <c r="N389" s="187"/>
      <c r="O389" s="73"/>
      <c r="P389" s="73"/>
      <c r="Q389" s="73"/>
      <c r="R389" s="73"/>
      <c r="S389" s="73"/>
      <c r="T389" s="7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5" t="s">
        <v>134</v>
      </c>
      <c r="AU389" s="15" t="s">
        <v>84</v>
      </c>
    </row>
    <row r="390" s="2" customFormat="1">
      <c r="A390" s="34"/>
      <c r="B390" s="35"/>
      <c r="C390" s="34"/>
      <c r="D390" s="188" t="s">
        <v>135</v>
      </c>
      <c r="E390" s="34"/>
      <c r="F390" s="189" t="s">
        <v>527</v>
      </c>
      <c r="G390" s="34"/>
      <c r="H390" s="34"/>
      <c r="I390" s="185"/>
      <c r="J390" s="34"/>
      <c r="K390" s="34"/>
      <c r="L390" s="35"/>
      <c r="M390" s="186"/>
      <c r="N390" s="187"/>
      <c r="O390" s="73"/>
      <c r="P390" s="73"/>
      <c r="Q390" s="73"/>
      <c r="R390" s="73"/>
      <c r="S390" s="73"/>
      <c r="T390" s="7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5" t="s">
        <v>135</v>
      </c>
      <c r="AU390" s="15" t="s">
        <v>84</v>
      </c>
    </row>
    <row r="391" s="2" customFormat="1" ht="40.2" customHeight="1">
      <c r="A391" s="34"/>
      <c r="B391" s="168"/>
      <c r="C391" s="169" t="s">
        <v>528</v>
      </c>
      <c r="D391" s="169" t="s">
        <v>129</v>
      </c>
      <c r="E391" s="170" t="s">
        <v>529</v>
      </c>
      <c r="F391" s="171" t="s">
        <v>530</v>
      </c>
      <c r="G391" s="172" t="s">
        <v>155</v>
      </c>
      <c r="H391" s="173">
        <v>65.025999999999996</v>
      </c>
      <c r="I391" s="174"/>
      <c r="J391" s="175">
        <f>ROUND(I391*H391,2)</f>
        <v>0</v>
      </c>
      <c r="K391" s="176"/>
      <c r="L391" s="35"/>
      <c r="M391" s="177" t="s">
        <v>1</v>
      </c>
      <c r="N391" s="178" t="s">
        <v>39</v>
      </c>
      <c r="O391" s="73"/>
      <c r="P391" s="179">
        <f>O391*H391</f>
        <v>0</v>
      </c>
      <c r="Q391" s="179">
        <v>0</v>
      </c>
      <c r="R391" s="179">
        <f>Q391*H391</f>
        <v>0</v>
      </c>
      <c r="S391" s="179">
        <v>0</v>
      </c>
      <c r="T391" s="180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81" t="s">
        <v>164</v>
      </c>
      <c r="AT391" s="181" t="s">
        <v>129</v>
      </c>
      <c r="AU391" s="181" t="s">
        <v>84</v>
      </c>
      <c r="AY391" s="15" t="s">
        <v>124</v>
      </c>
      <c r="BE391" s="182">
        <f>IF(N391="základní",J391,0)</f>
        <v>0</v>
      </c>
      <c r="BF391" s="182">
        <f>IF(N391="snížená",J391,0)</f>
        <v>0</v>
      </c>
      <c r="BG391" s="182">
        <f>IF(N391="zákl. přenesená",J391,0)</f>
        <v>0</v>
      </c>
      <c r="BH391" s="182">
        <f>IF(N391="sníž. přenesená",J391,0)</f>
        <v>0</v>
      </c>
      <c r="BI391" s="182">
        <f>IF(N391="nulová",J391,0)</f>
        <v>0</v>
      </c>
      <c r="BJ391" s="15" t="s">
        <v>82</v>
      </c>
      <c r="BK391" s="182">
        <f>ROUND(I391*H391,2)</f>
        <v>0</v>
      </c>
      <c r="BL391" s="15" t="s">
        <v>164</v>
      </c>
      <c r="BM391" s="181" t="s">
        <v>531</v>
      </c>
    </row>
    <row r="392" s="2" customFormat="1">
      <c r="A392" s="34"/>
      <c r="B392" s="35"/>
      <c r="C392" s="34"/>
      <c r="D392" s="183" t="s">
        <v>134</v>
      </c>
      <c r="E392" s="34"/>
      <c r="F392" s="184" t="s">
        <v>530</v>
      </c>
      <c r="G392" s="34"/>
      <c r="H392" s="34"/>
      <c r="I392" s="185"/>
      <c r="J392" s="34"/>
      <c r="K392" s="34"/>
      <c r="L392" s="35"/>
      <c r="M392" s="186"/>
      <c r="N392" s="187"/>
      <c r="O392" s="73"/>
      <c r="P392" s="73"/>
      <c r="Q392" s="73"/>
      <c r="R392" s="73"/>
      <c r="S392" s="73"/>
      <c r="T392" s="7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5" t="s">
        <v>134</v>
      </c>
      <c r="AU392" s="15" t="s">
        <v>84</v>
      </c>
    </row>
    <row r="393" s="2" customFormat="1" ht="34.8" customHeight="1">
      <c r="A393" s="34"/>
      <c r="B393" s="168"/>
      <c r="C393" s="169" t="s">
        <v>344</v>
      </c>
      <c r="D393" s="169" t="s">
        <v>129</v>
      </c>
      <c r="E393" s="170" t="s">
        <v>532</v>
      </c>
      <c r="F393" s="171" t="s">
        <v>533</v>
      </c>
      <c r="G393" s="172" t="s">
        <v>251</v>
      </c>
      <c r="H393" s="173">
        <v>9.9000000000000004</v>
      </c>
      <c r="I393" s="174"/>
      <c r="J393" s="175">
        <f>ROUND(I393*H393,2)</f>
        <v>0</v>
      </c>
      <c r="K393" s="176"/>
      <c r="L393" s="35"/>
      <c r="M393" s="177" t="s">
        <v>1</v>
      </c>
      <c r="N393" s="178" t="s">
        <v>39</v>
      </c>
      <c r="O393" s="73"/>
      <c r="P393" s="179">
        <f>O393*H393</f>
        <v>0</v>
      </c>
      <c r="Q393" s="179">
        <v>0.00023000000000000001</v>
      </c>
      <c r="R393" s="179">
        <f>Q393*H393</f>
        <v>0.0022769999999999999</v>
      </c>
      <c r="S393" s="179">
        <v>0</v>
      </c>
      <c r="T393" s="180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81" t="s">
        <v>164</v>
      </c>
      <c r="AT393" s="181" t="s">
        <v>129</v>
      </c>
      <c r="AU393" s="181" t="s">
        <v>84</v>
      </c>
      <c r="AY393" s="15" t="s">
        <v>124</v>
      </c>
      <c r="BE393" s="182">
        <f>IF(N393="základní",J393,0)</f>
        <v>0</v>
      </c>
      <c r="BF393" s="182">
        <f>IF(N393="snížená",J393,0)</f>
        <v>0</v>
      </c>
      <c r="BG393" s="182">
        <f>IF(N393="zákl. přenesená",J393,0)</f>
        <v>0</v>
      </c>
      <c r="BH393" s="182">
        <f>IF(N393="sníž. přenesená",J393,0)</f>
        <v>0</v>
      </c>
      <c r="BI393" s="182">
        <f>IF(N393="nulová",J393,0)</f>
        <v>0</v>
      </c>
      <c r="BJ393" s="15" t="s">
        <v>82</v>
      </c>
      <c r="BK393" s="182">
        <f>ROUND(I393*H393,2)</f>
        <v>0</v>
      </c>
      <c r="BL393" s="15" t="s">
        <v>164</v>
      </c>
      <c r="BM393" s="181" t="s">
        <v>534</v>
      </c>
    </row>
    <row r="394" s="2" customFormat="1">
      <c r="A394" s="34"/>
      <c r="B394" s="35"/>
      <c r="C394" s="34"/>
      <c r="D394" s="183" t="s">
        <v>134</v>
      </c>
      <c r="E394" s="34"/>
      <c r="F394" s="184" t="s">
        <v>533</v>
      </c>
      <c r="G394" s="34"/>
      <c r="H394" s="34"/>
      <c r="I394" s="185"/>
      <c r="J394" s="34"/>
      <c r="K394" s="34"/>
      <c r="L394" s="35"/>
      <c r="M394" s="186"/>
      <c r="N394" s="187"/>
      <c r="O394" s="73"/>
      <c r="P394" s="73"/>
      <c r="Q394" s="73"/>
      <c r="R394" s="73"/>
      <c r="S394" s="73"/>
      <c r="T394" s="7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5" t="s">
        <v>134</v>
      </c>
      <c r="AU394" s="15" t="s">
        <v>84</v>
      </c>
    </row>
    <row r="395" s="2" customFormat="1">
      <c r="A395" s="34"/>
      <c r="B395" s="35"/>
      <c r="C395" s="34"/>
      <c r="D395" s="188" t="s">
        <v>135</v>
      </c>
      <c r="E395" s="34"/>
      <c r="F395" s="189" t="s">
        <v>535</v>
      </c>
      <c r="G395" s="34"/>
      <c r="H395" s="34"/>
      <c r="I395" s="185"/>
      <c r="J395" s="34"/>
      <c r="K395" s="34"/>
      <c r="L395" s="35"/>
      <c r="M395" s="186"/>
      <c r="N395" s="187"/>
      <c r="O395" s="73"/>
      <c r="P395" s="73"/>
      <c r="Q395" s="73"/>
      <c r="R395" s="73"/>
      <c r="S395" s="73"/>
      <c r="T395" s="7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5" t="s">
        <v>135</v>
      </c>
      <c r="AU395" s="15" t="s">
        <v>84</v>
      </c>
    </row>
    <row r="396" s="2" customFormat="1" ht="22.2" customHeight="1">
      <c r="A396" s="34"/>
      <c r="B396" s="168"/>
      <c r="C396" s="169" t="s">
        <v>536</v>
      </c>
      <c r="D396" s="169" t="s">
        <v>129</v>
      </c>
      <c r="E396" s="170" t="s">
        <v>537</v>
      </c>
      <c r="F396" s="171" t="s">
        <v>538</v>
      </c>
      <c r="G396" s="172" t="s">
        <v>251</v>
      </c>
      <c r="H396" s="173">
        <v>11.385</v>
      </c>
      <c r="I396" s="174"/>
      <c r="J396" s="175">
        <f>ROUND(I396*H396,2)</f>
        <v>0</v>
      </c>
      <c r="K396" s="176"/>
      <c r="L396" s="35"/>
      <c r="M396" s="177" t="s">
        <v>1</v>
      </c>
      <c r="N396" s="178" t="s">
        <v>39</v>
      </c>
      <c r="O396" s="73"/>
      <c r="P396" s="179">
        <f>O396*H396</f>
        <v>0</v>
      </c>
      <c r="Q396" s="179">
        <v>0</v>
      </c>
      <c r="R396" s="179">
        <f>Q396*H396</f>
        <v>0</v>
      </c>
      <c r="S396" s="179">
        <v>0</v>
      </c>
      <c r="T396" s="18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81" t="s">
        <v>164</v>
      </c>
      <c r="AT396" s="181" t="s">
        <v>129</v>
      </c>
      <c r="AU396" s="181" t="s">
        <v>84</v>
      </c>
      <c r="AY396" s="15" t="s">
        <v>124</v>
      </c>
      <c r="BE396" s="182">
        <f>IF(N396="základní",J396,0)</f>
        <v>0</v>
      </c>
      <c r="BF396" s="182">
        <f>IF(N396="snížená",J396,0)</f>
        <v>0</v>
      </c>
      <c r="BG396" s="182">
        <f>IF(N396="zákl. přenesená",J396,0)</f>
        <v>0</v>
      </c>
      <c r="BH396" s="182">
        <f>IF(N396="sníž. přenesená",J396,0)</f>
        <v>0</v>
      </c>
      <c r="BI396" s="182">
        <f>IF(N396="nulová",J396,0)</f>
        <v>0</v>
      </c>
      <c r="BJ396" s="15" t="s">
        <v>82</v>
      </c>
      <c r="BK396" s="182">
        <f>ROUND(I396*H396,2)</f>
        <v>0</v>
      </c>
      <c r="BL396" s="15" t="s">
        <v>164</v>
      </c>
      <c r="BM396" s="181" t="s">
        <v>539</v>
      </c>
    </row>
    <row r="397" s="2" customFormat="1">
      <c r="A397" s="34"/>
      <c r="B397" s="35"/>
      <c r="C397" s="34"/>
      <c r="D397" s="183" t="s">
        <v>134</v>
      </c>
      <c r="E397" s="34"/>
      <c r="F397" s="184" t="s">
        <v>538</v>
      </c>
      <c r="G397" s="34"/>
      <c r="H397" s="34"/>
      <c r="I397" s="185"/>
      <c r="J397" s="34"/>
      <c r="K397" s="34"/>
      <c r="L397" s="35"/>
      <c r="M397" s="186"/>
      <c r="N397" s="187"/>
      <c r="O397" s="73"/>
      <c r="P397" s="73"/>
      <c r="Q397" s="73"/>
      <c r="R397" s="73"/>
      <c r="S397" s="73"/>
      <c r="T397" s="7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5" t="s">
        <v>134</v>
      </c>
      <c r="AU397" s="15" t="s">
        <v>84</v>
      </c>
    </row>
    <row r="398" s="2" customFormat="1" ht="22.2" customHeight="1">
      <c r="A398" s="34"/>
      <c r="B398" s="168"/>
      <c r="C398" s="169" t="s">
        <v>348</v>
      </c>
      <c r="D398" s="169" t="s">
        <v>129</v>
      </c>
      <c r="E398" s="170" t="s">
        <v>540</v>
      </c>
      <c r="F398" s="171" t="s">
        <v>541</v>
      </c>
      <c r="G398" s="172" t="s">
        <v>155</v>
      </c>
      <c r="H398" s="173">
        <v>6.7599999999999998</v>
      </c>
      <c r="I398" s="174"/>
      <c r="J398" s="175">
        <f>ROUND(I398*H398,2)</f>
        <v>0</v>
      </c>
      <c r="K398" s="176"/>
      <c r="L398" s="35"/>
      <c r="M398" s="177" t="s">
        <v>1</v>
      </c>
      <c r="N398" s="178" t="s">
        <v>39</v>
      </c>
      <c r="O398" s="73"/>
      <c r="P398" s="179">
        <f>O398*H398</f>
        <v>0</v>
      </c>
      <c r="Q398" s="179">
        <v>0</v>
      </c>
      <c r="R398" s="179">
        <f>Q398*H398</f>
        <v>0</v>
      </c>
      <c r="S398" s="179">
        <v>0</v>
      </c>
      <c r="T398" s="180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81" t="s">
        <v>164</v>
      </c>
      <c r="AT398" s="181" t="s">
        <v>129</v>
      </c>
      <c r="AU398" s="181" t="s">
        <v>84</v>
      </c>
      <c r="AY398" s="15" t="s">
        <v>124</v>
      </c>
      <c r="BE398" s="182">
        <f>IF(N398="základní",J398,0)</f>
        <v>0</v>
      </c>
      <c r="BF398" s="182">
        <f>IF(N398="snížená",J398,0)</f>
        <v>0</v>
      </c>
      <c r="BG398" s="182">
        <f>IF(N398="zákl. přenesená",J398,0)</f>
        <v>0</v>
      </c>
      <c r="BH398" s="182">
        <f>IF(N398="sníž. přenesená",J398,0)</f>
        <v>0</v>
      </c>
      <c r="BI398" s="182">
        <f>IF(N398="nulová",J398,0)</f>
        <v>0</v>
      </c>
      <c r="BJ398" s="15" t="s">
        <v>82</v>
      </c>
      <c r="BK398" s="182">
        <f>ROUND(I398*H398,2)</f>
        <v>0</v>
      </c>
      <c r="BL398" s="15" t="s">
        <v>164</v>
      </c>
      <c r="BM398" s="181" t="s">
        <v>542</v>
      </c>
    </row>
    <row r="399" s="2" customFormat="1">
      <c r="A399" s="34"/>
      <c r="B399" s="35"/>
      <c r="C399" s="34"/>
      <c r="D399" s="183" t="s">
        <v>134</v>
      </c>
      <c r="E399" s="34"/>
      <c r="F399" s="184" t="s">
        <v>541</v>
      </c>
      <c r="G399" s="34"/>
      <c r="H399" s="34"/>
      <c r="I399" s="185"/>
      <c r="J399" s="34"/>
      <c r="K399" s="34"/>
      <c r="L399" s="35"/>
      <c r="M399" s="186"/>
      <c r="N399" s="187"/>
      <c r="O399" s="73"/>
      <c r="P399" s="73"/>
      <c r="Q399" s="73"/>
      <c r="R399" s="73"/>
      <c r="S399" s="73"/>
      <c r="T399" s="7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5" t="s">
        <v>134</v>
      </c>
      <c r="AU399" s="15" t="s">
        <v>84</v>
      </c>
    </row>
    <row r="400" s="2" customFormat="1">
      <c r="A400" s="34"/>
      <c r="B400" s="35"/>
      <c r="C400" s="34"/>
      <c r="D400" s="188" t="s">
        <v>135</v>
      </c>
      <c r="E400" s="34"/>
      <c r="F400" s="189" t="s">
        <v>543</v>
      </c>
      <c r="G400" s="34"/>
      <c r="H400" s="34"/>
      <c r="I400" s="185"/>
      <c r="J400" s="34"/>
      <c r="K400" s="34"/>
      <c r="L400" s="35"/>
      <c r="M400" s="186"/>
      <c r="N400" s="187"/>
      <c r="O400" s="73"/>
      <c r="P400" s="73"/>
      <c r="Q400" s="73"/>
      <c r="R400" s="73"/>
      <c r="S400" s="73"/>
      <c r="T400" s="7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5" t="s">
        <v>135</v>
      </c>
      <c r="AU400" s="15" t="s">
        <v>84</v>
      </c>
    </row>
    <row r="401" s="2" customFormat="1" ht="22.2" customHeight="1">
      <c r="A401" s="34"/>
      <c r="B401" s="168"/>
      <c r="C401" s="169" t="s">
        <v>544</v>
      </c>
      <c r="D401" s="169" t="s">
        <v>129</v>
      </c>
      <c r="E401" s="170" t="s">
        <v>545</v>
      </c>
      <c r="F401" s="171" t="s">
        <v>546</v>
      </c>
      <c r="G401" s="172" t="s">
        <v>155</v>
      </c>
      <c r="H401" s="173">
        <v>20.616</v>
      </c>
      <c r="I401" s="174"/>
      <c r="J401" s="175">
        <f>ROUND(I401*H401,2)</f>
        <v>0</v>
      </c>
      <c r="K401" s="176"/>
      <c r="L401" s="35"/>
      <c r="M401" s="177" t="s">
        <v>1</v>
      </c>
      <c r="N401" s="178" t="s">
        <v>39</v>
      </c>
      <c r="O401" s="73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1" t="s">
        <v>164</v>
      </c>
      <c r="AT401" s="181" t="s">
        <v>129</v>
      </c>
      <c r="AU401" s="181" t="s">
        <v>84</v>
      </c>
      <c r="AY401" s="15" t="s">
        <v>124</v>
      </c>
      <c r="BE401" s="182">
        <f>IF(N401="základní",J401,0)</f>
        <v>0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5" t="s">
        <v>82</v>
      </c>
      <c r="BK401" s="182">
        <f>ROUND(I401*H401,2)</f>
        <v>0</v>
      </c>
      <c r="BL401" s="15" t="s">
        <v>164</v>
      </c>
      <c r="BM401" s="181" t="s">
        <v>547</v>
      </c>
    </row>
    <row r="402" s="2" customFormat="1">
      <c r="A402" s="34"/>
      <c r="B402" s="35"/>
      <c r="C402" s="34"/>
      <c r="D402" s="183" t="s">
        <v>134</v>
      </c>
      <c r="E402" s="34"/>
      <c r="F402" s="184" t="s">
        <v>546</v>
      </c>
      <c r="G402" s="34"/>
      <c r="H402" s="34"/>
      <c r="I402" s="185"/>
      <c r="J402" s="34"/>
      <c r="K402" s="34"/>
      <c r="L402" s="35"/>
      <c r="M402" s="186"/>
      <c r="N402" s="187"/>
      <c r="O402" s="73"/>
      <c r="P402" s="73"/>
      <c r="Q402" s="73"/>
      <c r="R402" s="73"/>
      <c r="S402" s="73"/>
      <c r="T402" s="7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5" t="s">
        <v>134</v>
      </c>
      <c r="AU402" s="15" t="s">
        <v>84</v>
      </c>
    </row>
    <row r="403" s="2" customFormat="1">
      <c r="A403" s="34"/>
      <c r="B403" s="35"/>
      <c r="C403" s="34"/>
      <c r="D403" s="188" t="s">
        <v>135</v>
      </c>
      <c r="E403" s="34"/>
      <c r="F403" s="189" t="s">
        <v>548</v>
      </c>
      <c r="G403" s="34"/>
      <c r="H403" s="34"/>
      <c r="I403" s="185"/>
      <c r="J403" s="34"/>
      <c r="K403" s="34"/>
      <c r="L403" s="35"/>
      <c r="M403" s="186"/>
      <c r="N403" s="187"/>
      <c r="O403" s="73"/>
      <c r="P403" s="73"/>
      <c r="Q403" s="73"/>
      <c r="R403" s="73"/>
      <c r="S403" s="73"/>
      <c r="T403" s="7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5" t="s">
        <v>135</v>
      </c>
      <c r="AU403" s="15" t="s">
        <v>84</v>
      </c>
    </row>
    <row r="404" s="2" customFormat="1" ht="14.4" customHeight="1">
      <c r="A404" s="34"/>
      <c r="B404" s="168"/>
      <c r="C404" s="169" t="s">
        <v>352</v>
      </c>
      <c r="D404" s="169" t="s">
        <v>129</v>
      </c>
      <c r="E404" s="170" t="s">
        <v>549</v>
      </c>
      <c r="F404" s="171" t="s">
        <v>550</v>
      </c>
      <c r="G404" s="172" t="s">
        <v>155</v>
      </c>
      <c r="H404" s="173">
        <v>31.481999999999999</v>
      </c>
      <c r="I404" s="174"/>
      <c r="J404" s="175">
        <f>ROUND(I404*H404,2)</f>
        <v>0</v>
      </c>
      <c r="K404" s="176"/>
      <c r="L404" s="35"/>
      <c r="M404" s="177" t="s">
        <v>1</v>
      </c>
      <c r="N404" s="178" t="s">
        <v>39</v>
      </c>
      <c r="O404" s="73"/>
      <c r="P404" s="179">
        <f>O404*H404</f>
        <v>0</v>
      </c>
      <c r="Q404" s="179">
        <v>0</v>
      </c>
      <c r="R404" s="179">
        <f>Q404*H404</f>
        <v>0</v>
      </c>
      <c r="S404" s="179">
        <v>0</v>
      </c>
      <c r="T404" s="180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81" t="s">
        <v>164</v>
      </c>
      <c r="AT404" s="181" t="s">
        <v>129</v>
      </c>
      <c r="AU404" s="181" t="s">
        <v>84</v>
      </c>
      <c r="AY404" s="15" t="s">
        <v>124</v>
      </c>
      <c r="BE404" s="182">
        <f>IF(N404="základní",J404,0)</f>
        <v>0</v>
      </c>
      <c r="BF404" s="182">
        <f>IF(N404="snížená",J404,0)</f>
        <v>0</v>
      </c>
      <c r="BG404" s="182">
        <f>IF(N404="zákl. přenesená",J404,0)</f>
        <v>0</v>
      </c>
      <c r="BH404" s="182">
        <f>IF(N404="sníž. přenesená",J404,0)</f>
        <v>0</v>
      </c>
      <c r="BI404" s="182">
        <f>IF(N404="nulová",J404,0)</f>
        <v>0</v>
      </c>
      <c r="BJ404" s="15" t="s">
        <v>82</v>
      </c>
      <c r="BK404" s="182">
        <f>ROUND(I404*H404,2)</f>
        <v>0</v>
      </c>
      <c r="BL404" s="15" t="s">
        <v>164</v>
      </c>
      <c r="BM404" s="181" t="s">
        <v>551</v>
      </c>
    </row>
    <row r="405" s="2" customFormat="1">
      <c r="A405" s="34"/>
      <c r="B405" s="35"/>
      <c r="C405" s="34"/>
      <c r="D405" s="183" t="s">
        <v>134</v>
      </c>
      <c r="E405" s="34"/>
      <c r="F405" s="184" t="s">
        <v>550</v>
      </c>
      <c r="G405" s="34"/>
      <c r="H405" s="34"/>
      <c r="I405" s="185"/>
      <c r="J405" s="34"/>
      <c r="K405" s="34"/>
      <c r="L405" s="35"/>
      <c r="M405" s="186"/>
      <c r="N405" s="187"/>
      <c r="O405" s="73"/>
      <c r="P405" s="73"/>
      <c r="Q405" s="73"/>
      <c r="R405" s="73"/>
      <c r="S405" s="73"/>
      <c r="T405" s="7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5" t="s">
        <v>134</v>
      </c>
      <c r="AU405" s="15" t="s">
        <v>84</v>
      </c>
    </row>
    <row r="406" s="2" customFormat="1" ht="34.8" customHeight="1">
      <c r="A406" s="34"/>
      <c r="B406" s="168"/>
      <c r="C406" s="169" t="s">
        <v>552</v>
      </c>
      <c r="D406" s="169" t="s">
        <v>129</v>
      </c>
      <c r="E406" s="170" t="s">
        <v>553</v>
      </c>
      <c r="F406" s="171" t="s">
        <v>554</v>
      </c>
      <c r="G406" s="172" t="s">
        <v>155</v>
      </c>
      <c r="H406" s="173">
        <v>221.19999999999999</v>
      </c>
      <c r="I406" s="174"/>
      <c r="J406" s="175">
        <f>ROUND(I406*H406,2)</f>
        <v>0</v>
      </c>
      <c r="K406" s="176"/>
      <c r="L406" s="35"/>
      <c r="M406" s="177" t="s">
        <v>1</v>
      </c>
      <c r="N406" s="178" t="s">
        <v>39</v>
      </c>
      <c r="O406" s="73"/>
      <c r="P406" s="179">
        <f>O406*H406</f>
        <v>0</v>
      </c>
      <c r="Q406" s="179">
        <v>0.00021000000000000001</v>
      </c>
      <c r="R406" s="179">
        <f>Q406*H406</f>
        <v>0.046452</v>
      </c>
      <c r="S406" s="179">
        <v>0</v>
      </c>
      <c r="T406" s="180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81" t="s">
        <v>164</v>
      </c>
      <c r="AT406" s="181" t="s">
        <v>129</v>
      </c>
      <c r="AU406" s="181" t="s">
        <v>84</v>
      </c>
      <c r="AY406" s="15" t="s">
        <v>124</v>
      </c>
      <c r="BE406" s="182">
        <f>IF(N406="základní",J406,0)</f>
        <v>0</v>
      </c>
      <c r="BF406" s="182">
        <f>IF(N406="snížená",J406,0)</f>
        <v>0</v>
      </c>
      <c r="BG406" s="182">
        <f>IF(N406="zákl. přenesená",J406,0)</f>
        <v>0</v>
      </c>
      <c r="BH406" s="182">
        <f>IF(N406="sníž. přenesená",J406,0)</f>
        <v>0</v>
      </c>
      <c r="BI406" s="182">
        <f>IF(N406="nulová",J406,0)</f>
        <v>0</v>
      </c>
      <c r="BJ406" s="15" t="s">
        <v>82</v>
      </c>
      <c r="BK406" s="182">
        <f>ROUND(I406*H406,2)</f>
        <v>0</v>
      </c>
      <c r="BL406" s="15" t="s">
        <v>164</v>
      </c>
      <c r="BM406" s="181" t="s">
        <v>555</v>
      </c>
    </row>
    <row r="407" s="2" customFormat="1">
      <c r="A407" s="34"/>
      <c r="B407" s="35"/>
      <c r="C407" s="34"/>
      <c r="D407" s="183" t="s">
        <v>134</v>
      </c>
      <c r="E407" s="34"/>
      <c r="F407" s="184" t="s">
        <v>554</v>
      </c>
      <c r="G407" s="34"/>
      <c r="H407" s="34"/>
      <c r="I407" s="185"/>
      <c r="J407" s="34"/>
      <c r="K407" s="34"/>
      <c r="L407" s="35"/>
      <c r="M407" s="186"/>
      <c r="N407" s="187"/>
      <c r="O407" s="73"/>
      <c r="P407" s="73"/>
      <c r="Q407" s="73"/>
      <c r="R407" s="73"/>
      <c r="S407" s="73"/>
      <c r="T407" s="7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5" t="s">
        <v>134</v>
      </c>
      <c r="AU407" s="15" t="s">
        <v>84</v>
      </c>
    </row>
    <row r="408" s="2" customFormat="1">
      <c r="A408" s="34"/>
      <c r="B408" s="35"/>
      <c r="C408" s="34"/>
      <c r="D408" s="188" t="s">
        <v>135</v>
      </c>
      <c r="E408" s="34"/>
      <c r="F408" s="189" t="s">
        <v>556</v>
      </c>
      <c r="G408" s="34"/>
      <c r="H408" s="34"/>
      <c r="I408" s="185"/>
      <c r="J408" s="34"/>
      <c r="K408" s="34"/>
      <c r="L408" s="35"/>
      <c r="M408" s="186"/>
      <c r="N408" s="187"/>
      <c r="O408" s="73"/>
      <c r="P408" s="73"/>
      <c r="Q408" s="73"/>
      <c r="R408" s="73"/>
      <c r="S408" s="73"/>
      <c r="T408" s="7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5" t="s">
        <v>135</v>
      </c>
      <c r="AU408" s="15" t="s">
        <v>84</v>
      </c>
    </row>
    <row r="409" s="2" customFormat="1" ht="45" customHeight="1">
      <c r="A409" s="34"/>
      <c r="B409" s="168"/>
      <c r="C409" s="169" t="s">
        <v>356</v>
      </c>
      <c r="D409" s="169" t="s">
        <v>129</v>
      </c>
      <c r="E409" s="170" t="s">
        <v>557</v>
      </c>
      <c r="F409" s="171" t="s">
        <v>558</v>
      </c>
      <c r="G409" s="172" t="s">
        <v>155</v>
      </c>
      <c r="H409" s="173">
        <v>257.80900000000003</v>
      </c>
      <c r="I409" s="174"/>
      <c r="J409" s="175">
        <f>ROUND(I409*H409,2)</f>
        <v>0</v>
      </c>
      <c r="K409" s="176"/>
      <c r="L409" s="35"/>
      <c r="M409" s="177" t="s">
        <v>1</v>
      </c>
      <c r="N409" s="178" t="s">
        <v>39</v>
      </c>
      <c r="O409" s="73"/>
      <c r="P409" s="179">
        <f>O409*H409</f>
        <v>0</v>
      </c>
      <c r="Q409" s="179">
        <v>0</v>
      </c>
      <c r="R409" s="179">
        <f>Q409*H409</f>
        <v>0</v>
      </c>
      <c r="S409" s="179">
        <v>0</v>
      </c>
      <c r="T409" s="180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1" t="s">
        <v>164</v>
      </c>
      <c r="AT409" s="181" t="s">
        <v>129</v>
      </c>
      <c r="AU409" s="181" t="s">
        <v>84</v>
      </c>
      <c r="AY409" s="15" t="s">
        <v>124</v>
      </c>
      <c r="BE409" s="182">
        <f>IF(N409="základní",J409,0)</f>
        <v>0</v>
      </c>
      <c r="BF409" s="182">
        <f>IF(N409="snížená",J409,0)</f>
        <v>0</v>
      </c>
      <c r="BG409" s="182">
        <f>IF(N409="zákl. přenesená",J409,0)</f>
        <v>0</v>
      </c>
      <c r="BH409" s="182">
        <f>IF(N409="sníž. přenesená",J409,0)</f>
        <v>0</v>
      </c>
      <c r="BI409" s="182">
        <f>IF(N409="nulová",J409,0)</f>
        <v>0</v>
      </c>
      <c r="BJ409" s="15" t="s">
        <v>82</v>
      </c>
      <c r="BK409" s="182">
        <f>ROUND(I409*H409,2)</f>
        <v>0</v>
      </c>
      <c r="BL409" s="15" t="s">
        <v>164</v>
      </c>
      <c r="BM409" s="181" t="s">
        <v>559</v>
      </c>
    </row>
    <row r="410" s="2" customFormat="1">
      <c r="A410" s="34"/>
      <c r="B410" s="35"/>
      <c r="C410" s="34"/>
      <c r="D410" s="183" t="s">
        <v>134</v>
      </c>
      <c r="E410" s="34"/>
      <c r="F410" s="184" t="s">
        <v>558</v>
      </c>
      <c r="G410" s="34"/>
      <c r="H410" s="34"/>
      <c r="I410" s="185"/>
      <c r="J410" s="34"/>
      <c r="K410" s="34"/>
      <c r="L410" s="35"/>
      <c r="M410" s="186"/>
      <c r="N410" s="187"/>
      <c r="O410" s="73"/>
      <c r="P410" s="73"/>
      <c r="Q410" s="73"/>
      <c r="R410" s="73"/>
      <c r="S410" s="73"/>
      <c r="T410" s="7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5" t="s">
        <v>134</v>
      </c>
      <c r="AU410" s="15" t="s">
        <v>84</v>
      </c>
    </row>
    <row r="411" s="2" customFormat="1" ht="45" customHeight="1">
      <c r="A411" s="34"/>
      <c r="B411" s="168"/>
      <c r="C411" s="169" t="s">
        <v>560</v>
      </c>
      <c r="D411" s="169" t="s">
        <v>129</v>
      </c>
      <c r="E411" s="170" t="s">
        <v>561</v>
      </c>
      <c r="F411" s="171" t="s">
        <v>562</v>
      </c>
      <c r="G411" s="172" t="s">
        <v>186</v>
      </c>
      <c r="H411" s="173">
        <v>2.976</v>
      </c>
      <c r="I411" s="174"/>
      <c r="J411" s="175">
        <f>ROUND(I411*H411,2)</f>
        <v>0</v>
      </c>
      <c r="K411" s="176"/>
      <c r="L411" s="35"/>
      <c r="M411" s="177" t="s">
        <v>1</v>
      </c>
      <c r="N411" s="178" t="s">
        <v>39</v>
      </c>
      <c r="O411" s="73"/>
      <c r="P411" s="179">
        <f>O411*H411</f>
        <v>0</v>
      </c>
      <c r="Q411" s="179">
        <v>0</v>
      </c>
      <c r="R411" s="179">
        <f>Q411*H411</f>
        <v>0</v>
      </c>
      <c r="S411" s="179">
        <v>0</v>
      </c>
      <c r="T411" s="180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81" t="s">
        <v>164</v>
      </c>
      <c r="AT411" s="181" t="s">
        <v>129</v>
      </c>
      <c r="AU411" s="181" t="s">
        <v>84</v>
      </c>
      <c r="AY411" s="15" t="s">
        <v>124</v>
      </c>
      <c r="BE411" s="182">
        <f>IF(N411="základní",J411,0)</f>
        <v>0</v>
      </c>
      <c r="BF411" s="182">
        <f>IF(N411="snížená",J411,0)</f>
        <v>0</v>
      </c>
      <c r="BG411" s="182">
        <f>IF(N411="zákl. přenesená",J411,0)</f>
        <v>0</v>
      </c>
      <c r="BH411" s="182">
        <f>IF(N411="sníž. přenesená",J411,0)</f>
        <v>0</v>
      </c>
      <c r="BI411" s="182">
        <f>IF(N411="nulová",J411,0)</f>
        <v>0</v>
      </c>
      <c r="BJ411" s="15" t="s">
        <v>82</v>
      </c>
      <c r="BK411" s="182">
        <f>ROUND(I411*H411,2)</f>
        <v>0</v>
      </c>
      <c r="BL411" s="15" t="s">
        <v>164</v>
      </c>
      <c r="BM411" s="181" t="s">
        <v>563</v>
      </c>
    </row>
    <row r="412" s="2" customFormat="1">
      <c r="A412" s="34"/>
      <c r="B412" s="35"/>
      <c r="C412" s="34"/>
      <c r="D412" s="183" t="s">
        <v>134</v>
      </c>
      <c r="E412" s="34"/>
      <c r="F412" s="184" t="s">
        <v>562</v>
      </c>
      <c r="G412" s="34"/>
      <c r="H412" s="34"/>
      <c r="I412" s="185"/>
      <c r="J412" s="34"/>
      <c r="K412" s="34"/>
      <c r="L412" s="35"/>
      <c r="M412" s="186"/>
      <c r="N412" s="187"/>
      <c r="O412" s="73"/>
      <c r="P412" s="73"/>
      <c r="Q412" s="73"/>
      <c r="R412" s="73"/>
      <c r="S412" s="73"/>
      <c r="T412" s="7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5" t="s">
        <v>134</v>
      </c>
      <c r="AU412" s="15" t="s">
        <v>84</v>
      </c>
    </row>
    <row r="413" s="2" customFormat="1">
      <c r="A413" s="34"/>
      <c r="B413" s="35"/>
      <c r="C413" s="34"/>
      <c r="D413" s="188" t="s">
        <v>135</v>
      </c>
      <c r="E413" s="34"/>
      <c r="F413" s="189" t="s">
        <v>564</v>
      </c>
      <c r="G413" s="34"/>
      <c r="H413" s="34"/>
      <c r="I413" s="185"/>
      <c r="J413" s="34"/>
      <c r="K413" s="34"/>
      <c r="L413" s="35"/>
      <c r="M413" s="186"/>
      <c r="N413" s="187"/>
      <c r="O413" s="73"/>
      <c r="P413" s="73"/>
      <c r="Q413" s="73"/>
      <c r="R413" s="73"/>
      <c r="S413" s="73"/>
      <c r="T413" s="7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5" t="s">
        <v>135</v>
      </c>
      <c r="AU413" s="15" t="s">
        <v>84</v>
      </c>
    </row>
    <row r="414" s="2" customFormat="1" ht="50.4" customHeight="1">
      <c r="A414" s="34"/>
      <c r="B414" s="168"/>
      <c r="C414" s="169" t="s">
        <v>360</v>
      </c>
      <c r="D414" s="169" t="s">
        <v>129</v>
      </c>
      <c r="E414" s="170" t="s">
        <v>565</v>
      </c>
      <c r="F414" s="171" t="s">
        <v>566</v>
      </c>
      <c r="G414" s="172" t="s">
        <v>186</v>
      </c>
      <c r="H414" s="173">
        <v>2.976</v>
      </c>
      <c r="I414" s="174"/>
      <c r="J414" s="175">
        <f>ROUND(I414*H414,2)</f>
        <v>0</v>
      </c>
      <c r="K414" s="176"/>
      <c r="L414" s="35"/>
      <c r="M414" s="177" t="s">
        <v>1</v>
      </c>
      <c r="N414" s="178" t="s">
        <v>39</v>
      </c>
      <c r="O414" s="73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81" t="s">
        <v>164</v>
      </c>
      <c r="AT414" s="181" t="s">
        <v>129</v>
      </c>
      <c r="AU414" s="181" t="s">
        <v>84</v>
      </c>
      <c r="AY414" s="15" t="s">
        <v>124</v>
      </c>
      <c r="BE414" s="182">
        <f>IF(N414="základní",J414,0)</f>
        <v>0</v>
      </c>
      <c r="BF414" s="182">
        <f>IF(N414="snížená",J414,0)</f>
        <v>0</v>
      </c>
      <c r="BG414" s="182">
        <f>IF(N414="zákl. přenesená",J414,0)</f>
        <v>0</v>
      </c>
      <c r="BH414" s="182">
        <f>IF(N414="sníž. přenesená",J414,0)</f>
        <v>0</v>
      </c>
      <c r="BI414" s="182">
        <f>IF(N414="nulová",J414,0)</f>
        <v>0</v>
      </c>
      <c r="BJ414" s="15" t="s">
        <v>82</v>
      </c>
      <c r="BK414" s="182">
        <f>ROUND(I414*H414,2)</f>
        <v>0</v>
      </c>
      <c r="BL414" s="15" t="s">
        <v>164</v>
      </c>
      <c r="BM414" s="181" t="s">
        <v>567</v>
      </c>
    </row>
    <row r="415" s="2" customFormat="1">
      <c r="A415" s="34"/>
      <c r="B415" s="35"/>
      <c r="C415" s="34"/>
      <c r="D415" s="183" t="s">
        <v>134</v>
      </c>
      <c r="E415" s="34"/>
      <c r="F415" s="184" t="s">
        <v>568</v>
      </c>
      <c r="G415" s="34"/>
      <c r="H415" s="34"/>
      <c r="I415" s="185"/>
      <c r="J415" s="34"/>
      <c r="K415" s="34"/>
      <c r="L415" s="35"/>
      <c r="M415" s="186"/>
      <c r="N415" s="187"/>
      <c r="O415" s="73"/>
      <c r="P415" s="73"/>
      <c r="Q415" s="73"/>
      <c r="R415" s="73"/>
      <c r="S415" s="73"/>
      <c r="T415" s="7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5" t="s">
        <v>134</v>
      </c>
      <c r="AU415" s="15" t="s">
        <v>84</v>
      </c>
    </row>
    <row r="416" s="2" customFormat="1" ht="34.8" customHeight="1">
      <c r="A416" s="34"/>
      <c r="B416" s="168"/>
      <c r="C416" s="169" t="s">
        <v>569</v>
      </c>
      <c r="D416" s="169" t="s">
        <v>129</v>
      </c>
      <c r="E416" s="170" t="s">
        <v>570</v>
      </c>
      <c r="F416" s="171" t="s">
        <v>571</v>
      </c>
      <c r="G416" s="172" t="s">
        <v>201</v>
      </c>
      <c r="H416" s="173">
        <v>1</v>
      </c>
      <c r="I416" s="174"/>
      <c r="J416" s="175">
        <f>ROUND(I416*H416,2)</f>
        <v>0</v>
      </c>
      <c r="K416" s="176"/>
      <c r="L416" s="35"/>
      <c r="M416" s="177" t="s">
        <v>1</v>
      </c>
      <c r="N416" s="178" t="s">
        <v>39</v>
      </c>
      <c r="O416" s="73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81" t="s">
        <v>164</v>
      </c>
      <c r="AT416" s="181" t="s">
        <v>129</v>
      </c>
      <c r="AU416" s="181" t="s">
        <v>84</v>
      </c>
      <c r="AY416" s="15" t="s">
        <v>124</v>
      </c>
      <c r="BE416" s="182">
        <f>IF(N416="základní",J416,0)</f>
        <v>0</v>
      </c>
      <c r="BF416" s="182">
        <f>IF(N416="snížená",J416,0)</f>
        <v>0</v>
      </c>
      <c r="BG416" s="182">
        <f>IF(N416="zákl. přenesená",J416,0)</f>
        <v>0</v>
      </c>
      <c r="BH416" s="182">
        <f>IF(N416="sníž. přenesená",J416,0)</f>
        <v>0</v>
      </c>
      <c r="BI416" s="182">
        <f>IF(N416="nulová",J416,0)</f>
        <v>0</v>
      </c>
      <c r="BJ416" s="15" t="s">
        <v>82</v>
      </c>
      <c r="BK416" s="182">
        <f>ROUND(I416*H416,2)</f>
        <v>0</v>
      </c>
      <c r="BL416" s="15" t="s">
        <v>164</v>
      </c>
      <c r="BM416" s="181" t="s">
        <v>572</v>
      </c>
    </row>
    <row r="417" s="2" customFormat="1">
      <c r="A417" s="34"/>
      <c r="B417" s="35"/>
      <c r="C417" s="34"/>
      <c r="D417" s="183" t="s">
        <v>134</v>
      </c>
      <c r="E417" s="34"/>
      <c r="F417" s="184" t="s">
        <v>571</v>
      </c>
      <c r="G417" s="34"/>
      <c r="H417" s="34"/>
      <c r="I417" s="185"/>
      <c r="J417" s="34"/>
      <c r="K417" s="34"/>
      <c r="L417" s="35"/>
      <c r="M417" s="186"/>
      <c r="N417" s="187"/>
      <c r="O417" s="73"/>
      <c r="P417" s="73"/>
      <c r="Q417" s="73"/>
      <c r="R417" s="73"/>
      <c r="S417" s="73"/>
      <c r="T417" s="7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5" t="s">
        <v>134</v>
      </c>
      <c r="AU417" s="15" t="s">
        <v>84</v>
      </c>
    </row>
    <row r="418" s="2" customFormat="1" ht="40.2" customHeight="1">
      <c r="A418" s="34"/>
      <c r="B418" s="168"/>
      <c r="C418" s="169" t="s">
        <v>364</v>
      </c>
      <c r="D418" s="169" t="s">
        <v>129</v>
      </c>
      <c r="E418" s="170" t="s">
        <v>573</v>
      </c>
      <c r="F418" s="171" t="s">
        <v>574</v>
      </c>
      <c r="G418" s="172" t="s">
        <v>201</v>
      </c>
      <c r="H418" s="173">
        <v>1</v>
      </c>
      <c r="I418" s="174"/>
      <c r="J418" s="175">
        <f>ROUND(I418*H418,2)</f>
        <v>0</v>
      </c>
      <c r="K418" s="176"/>
      <c r="L418" s="35"/>
      <c r="M418" s="177" t="s">
        <v>1</v>
      </c>
      <c r="N418" s="178" t="s">
        <v>39</v>
      </c>
      <c r="O418" s="73"/>
      <c r="P418" s="179">
        <f>O418*H418</f>
        <v>0</v>
      </c>
      <c r="Q418" s="179">
        <v>0</v>
      </c>
      <c r="R418" s="179">
        <f>Q418*H418</f>
        <v>0</v>
      </c>
      <c r="S418" s="179">
        <v>0</v>
      </c>
      <c r="T418" s="180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81" t="s">
        <v>164</v>
      </c>
      <c r="AT418" s="181" t="s">
        <v>129</v>
      </c>
      <c r="AU418" s="181" t="s">
        <v>84</v>
      </c>
      <c r="AY418" s="15" t="s">
        <v>124</v>
      </c>
      <c r="BE418" s="182">
        <f>IF(N418="základní",J418,0)</f>
        <v>0</v>
      </c>
      <c r="BF418" s="182">
        <f>IF(N418="snížená",J418,0)</f>
        <v>0</v>
      </c>
      <c r="BG418" s="182">
        <f>IF(N418="zákl. přenesená",J418,0)</f>
        <v>0</v>
      </c>
      <c r="BH418" s="182">
        <f>IF(N418="sníž. přenesená",J418,0)</f>
        <v>0</v>
      </c>
      <c r="BI418" s="182">
        <f>IF(N418="nulová",J418,0)</f>
        <v>0</v>
      </c>
      <c r="BJ418" s="15" t="s">
        <v>82</v>
      </c>
      <c r="BK418" s="182">
        <f>ROUND(I418*H418,2)</f>
        <v>0</v>
      </c>
      <c r="BL418" s="15" t="s">
        <v>164</v>
      </c>
      <c r="BM418" s="181" t="s">
        <v>575</v>
      </c>
    </row>
    <row r="419" s="2" customFormat="1">
      <c r="A419" s="34"/>
      <c r="B419" s="35"/>
      <c r="C419" s="34"/>
      <c r="D419" s="183" t="s">
        <v>134</v>
      </c>
      <c r="E419" s="34"/>
      <c r="F419" s="184" t="s">
        <v>576</v>
      </c>
      <c r="G419" s="34"/>
      <c r="H419" s="34"/>
      <c r="I419" s="185"/>
      <c r="J419" s="34"/>
      <c r="K419" s="34"/>
      <c r="L419" s="35"/>
      <c r="M419" s="186"/>
      <c r="N419" s="187"/>
      <c r="O419" s="73"/>
      <c r="P419" s="73"/>
      <c r="Q419" s="73"/>
      <c r="R419" s="73"/>
      <c r="S419" s="73"/>
      <c r="T419" s="7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5" t="s">
        <v>134</v>
      </c>
      <c r="AU419" s="15" t="s">
        <v>84</v>
      </c>
    </row>
    <row r="420" s="2" customFormat="1" ht="14.4" customHeight="1">
      <c r="A420" s="34"/>
      <c r="B420" s="168"/>
      <c r="C420" s="169" t="s">
        <v>577</v>
      </c>
      <c r="D420" s="169" t="s">
        <v>129</v>
      </c>
      <c r="E420" s="170" t="s">
        <v>578</v>
      </c>
      <c r="F420" s="171" t="s">
        <v>579</v>
      </c>
      <c r="G420" s="172" t="s">
        <v>155</v>
      </c>
      <c r="H420" s="173">
        <v>1</v>
      </c>
      <c r="I420" s="174"/>
      <c r="J420" s="175">
        <f>ROUND(I420*H420,2)</f>
        <v>0</v>
      </c>
      <c r="K420" s="176"/>
      <c r="L420" s="35"/>
      <c r="M420" s="177" t="s">
        <v>1</v>
      </c>
      <c r="N420" s="178" t="s">
        <v>39</v>
      </c>
      <c r="O420" s="73"/>
      <c r="P420" s="179">
        <f>O420*H420</f>
        <v>0</v>
      </c>
      <c r="Q420" s="179">
        <v>0</v>
      </c>
      <c r="R420" s="179">
        <f>Q420*H420</f>
        <v>0</v>
      </c>
      <c r="S420" s="179">
        <v>0</v>
      </c>
      <c r="T420" s="18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81" t="s">
        <v>164</v>
      </c>
      <c r="AT420" s="181" t="s">
        <v>129</v>
      </c>
      <c r="AU420" s="181" t="s">
        <v>84</v>
      </c>
      <c r="AY420" s="15" t="s">
        <v>124</v>
      </c>
      <c r="BE420" s="182">
        <f>IF(N420="základní",J420,0)</f>
        <v>0</v>
      </c>
      <c r="BF420" s="182">
        <f>IF(N420="snížená",J420,0)</f>
        <v>0</v>
      </c>
      <c r="BG420" s="182">
        <f>IF(N420="zákl. přenesená",J420,0)</f>
        <v>0</v>
      </c>
      <c r="BH420" s="182">
        <f>IF(N420="sníž. přenesená",J420,0)</f>
        <v>0</v>
      </c>
      <c r="BI420" s="182">
        <f>IF(N420="nulová",J420,0)</f>
        <v>0</v>
      </c>
      <c r="BJ420" s="15" t="s">
        <v>82</v>
      </c>
      <c r="BK420" s="182">
        <f>ROUND(I420*H420,2)</f>
        <v>0</v>
      </c>
      <c r="BL420" s="15" t="s">
        <v>164</v>
      </c>
      <c r="BM420" s="181" t="s">
        <v>580</v>
      </c>
    </row>
    <row r="421" s="2" customFormat="1">
      <c r="A421" s="34"/>
      <c r="B421" s="35"/>
      <c r="C421" s="34"/>
      <c r="D421" s="183" t="s">
        <v>134</v>
      </c>
      <c r="E421" s="34"/>
      <c r="F421" s="184" t="s">
        <v>579</v>
      </c>
      <c r="G421" s="34"/>
      <c r="H421" s="34"/>
      <c r="I421" s="185"/>
      <c r="J421" s="34"/>
      <c r="K421" s="34"/>
      <c r="L421" s="35"/>
      <c r="M421" s="186"/>
      <c r="N421" s="187"/>
      <c r="O421" s="73"/>
      <c r="P421" s="73"/>
      <c r="Q421" s="73"/>
      <c r="R421" s="73"/>
      <c r="S421" s="73"/>
      <c r="T421" s="7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5" t="s">
        <v>134</v>
      </c>
      <c r="AU421" s="15" t="s">
        <v>84</v>
      </c>
    </row>
    <row r="422" s="2" customFormat="1" ht="40.2" customHeight="1">
      <c r="A422" s="34"/>
      <c r="B422" s="168"/>
      <c r="C422" s="169" t="s">
        <v>369</v>
      </c>
      <c r="D422" s="169" t="s">
        <v>129</v>
      </c>
      <c r="E422" s="170" t="s">
        <v>581</v>
      </c>
      <c r="F422" s="171" t="s">
        <v>582</v>
      </c>
      <c r="G422" s="172" t="s">
        <v>201</v>
      </c>
      <c r="H422" s="173">
        <v>1</v>
      </c>
      <c r="I422" s="174"/>
      <c r="J422" s="175">
        <f>ROUND(I422*H422,2)</f>
        <v>0</v>
      </c>
      <c r="K422" s="176"/>
      <c r="L422" s="35"/>
      <c r="M422" s="177" t="s">
        <v>1</v>
      </c>
      <c r="N422" s="178" t="s">
        <v>39</v>
      </c>
      <c r="O422" s="73"/>
      <c r="P422" s="179">
        <f>O422*H422</f>
        <v>0</v>
      </c>
      <c r="Q422" s="179">
        <v>0</v>
      </c>
      <c r="R422" s="179">
        <f>Q422*H422</f>
        <v>0</v>
      </c>
      <c r="S422" s="179">
        <v>0</v>
      </c>
      <c r="T422" s="180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1" t="s">
        <v>164</v>
      </c>
      <c r="AT422" s="181" t="s">
        <v>129</v>
      </c>
      <c r="AU422" s="181" t="s">
        <v>84</v>
      </c>
      <c r="AY422" s="15" t="s">
        <v>124</v>
      </c>
      <c r="BE422" s="182">
        <f>IF(N422="základní",J422,0)</f>
        <v>0</v>
      </c>
      <c r="BF422" s="182">
        <f>IF(N422="snížená",J422,0)</f>
        <v>0</v>
      </c>
      <c r="BG422" s="182">
        <f>IF(N422="zákl. přenesená",J422,0)</f>
        <v>0</v>
      </c>
      <c r="BH422" s="182">
        <f>IF(N422="sníž. přenesená",J422,0)</f>
        <v>0</v>
      </c>
      <c r="BI422" s="182">
        <f>IF(N422="nulová",J422,0)</f>
        <v>0</v>
      </c>
      <c r="BJ422" s="15" t="s">
        <v>82</v>
      </c>
      <c r="BK422" s="182">
        <f>ROUND(I422*H422,2)</f>
        <v>0</v>
      </c>
      <c r="BL422" s="15" t="s">
        <v>164</v>
      </c>
      <c r="BM422" s="181" t="s">
        <v>583</v>
      </c>
    </row>
    <row r="423" s="2" customFormat="1">
      <c r="A423" s="34"/>
      <c r="B423" s="35"/>
      <c r="C423" s="34"/>
      <c r="D423" s="183" t="s">
        <v>134</v>
      </c>
      <c r="E423" s="34"/>
      <c r="F423" s="184" t="s">
        <v>582</v>
      </c>
      <c r="G423" s="34"/>
      <c r="H423" s="34"/>
      <c r="I423" s="185"/>
      <c r="J423" s="34"/>
      <c r="K423" s="34"/>
      <c r="L423" s="35"/>
      <c r="M423" s="186"/>
      <c r="N423" s="187"/>
      <c r="O423" s="73"/>
      <c r="P423" s="73"/>
      <c r="Q423" s="73"/>
      <c r="R423" s="73"/>
      <c r="S423" s="73"/>
      <c r="T423" s="7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5" t="s">
        <v>134</v>
      </c>
      <c r="AU423" s="15" t="s">
        <v>84</v>
      </c>
    </row>
    <row r="424" s="2" customFormat="1" ht="30" customHeight="1">
      <c r="A424" s="34"/>
      <c r="B424" s="168"/>
      <c r="C424" s="169" t="s">
        <v>584</v>
      </c>
      <c r="D424" s="169" t="s">
        <v>129</v>
      </c>
      <c r="E424" s="170" t="s">
        <v>585</v>
      </c>
      <c r="F424" s="171" t="s">
        <v>586</v>
      </c>
      <c r="G424" s="172" t="s">
        <v>201</v>
      </c>
      <c r="H424" s="173">
        <v>1</v>
      </c>
      <c r="I424" s="174"/>
      <c r="J424" s="175">
        <f>ROUND(I424*H424,2)</f>
        <v>0</v>
      </c>
      <c r="K424" s="176"/>
      <c r="L424" s="35"/>
      <c r="M424" s="177" t="s">
        <v>1</v>
      </c>
      <c r="N424" s="178" t="s">
        <v>39</v>
      </c>
      <c r="O424" s="73"/>
      <c r="P424" s="179">
        <f>O424*H424</f>
        <v>0</v>
      </c>
      <c r="Q424" s="179">
        <v>0</v>
      </c>
      <c r="R424" s="179">
        <f>Q424*H424</f>
        <v>0</v>
      </c>
      <c r="S424" s="179">
        <v>0</v>
      </c>
      <c r="T424" s="180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1" t="s">
        <v>164</v>
      </c>
      <c r="AT424" s="181" t="s">
        <v>129</v>
      </c>
      <c r="AU424" s="181" t="s">
        <v>84</v>
      </c>
      <c r="AY424" s="15" t="s">
        <v>124</v>
      </c>
      <c r="BE424" s="182">
        <f>IF(N424="základní",J424,0)</f>
        <v>0</v>
      </c>
      <c r="BF424" s="182">
        <f>IF(N424="snížená",J424,0)</f>
        <v>0</v>
      </c>
      <c r="BG424" s="182">
        <f>IF(N424="zákl. přenesená",J424,0)</f>
        <v>0</v>
      </c>
      <c r="BH424" s="182">
        <f>IF(N424="sníž. přenesená",J424,0)</f>
        <v>0</v>
      </c>
      <c r="BI424" s="182">
        <f>IF(N424="nulová",J424,0)</f>
        <v>0</v>
      </c>
      <c r="BJ424" s="15" t="s">
        <v>82</v>
      </c>
      <c r="BK424" s="182">
        <f>ROUND(I424*H424,2)</f>
        <v>0</v>
      </c>
      <c r="BL424" s="15" t="s">
        <v>164</v>
      </c>
      <c r="BM424" s="181" t="s">
        <v>587</v>
      </c>
    </row>
    <row r="425" s="2" customFormat="1">
      <c r="A425" s="34"/>
      <c r="B425" s="35"/>
      <c r="C425" s="34"/>
      <c r="D425" s="183" t="s">
        <v>134</v>
      </c>
      <c r="E425" s="34"/>
      <c r="F425" s="184" t="s">
        <v>588</v>
      </c>
      <c r="G425" s="34"/>
      <c r="H425" s="34"/>
      <c r="I425" s="185"/>
      <c r="J425" s="34"/>
      <c r="K425" s="34"/>
      <c r="L425" s="35"/>
      <c r="M425" s="186"/>
      <c r="N425" s="187"/>
      <c r="O425" s="73"/>
      <c r="P425" s="73"/>
      <c r="Q425" s="73"/>
      <c r="R425" s="73"/>
      <c r="S425" s="73"/>
      <c r="T425" s="7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5" t="s">
        <v>134</v>
      </c>
      <c r="AU425" s="15" t="s">
        <v>84</v>
      </c>
    </row>
    <row r="426" s="2" customFormat="1" ht="22.2" customHeight="1">
      <c r="A426" s="34"/>
      <c r="B426" s="168"/>
      <c r="C426" s="169" t="s">
        <v>373</v>
      </c>
      <c r="D426" s="169" t="s">
        <v>129</v>
      </c>
      <c r="E426" s="170" t="s">
        <v>589</v>
      </c>
      <c r="F426" s="171" t="s">
        <v>590</v>
      </c>
      <c r="G426" s="172" t="s">
        <v>155</v>
      </c>
      <c r="H426" s="173">
        <v>112.627</v>
      </c>
      <c r="I426" s="174"/>
      <c r="J426" s="175">
        <f>ROUND(I426*H426,2)</f>
        <v>0</v>
      </c>
      <c r="K426" s="176"/>
      <c r="L426" s="35"/>
      <c r="M426" s="177" t="s">
        <v>1</v>
      </c>
      <c r="N426" s="178" t="s">
        <v>39</v>
      </c>
      <c r="O426" s="73"/>
      <c r="P426" s="179">
        <f>O426*H426</f>
        <v>0</v>
      </c>
      <c r="Q426" s="179">
        <v>0</v>
      </c>
      <c r="R426" s="179">
        <f>Q426*H426</f>
        <v>0</v>
      </c>
      <c r="S426" s="179">
        <v>0</v>
      </c>
      <c r="T426" s="180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81" t="s">
        <v>164</v>
      </c>
      <c r="AT426" s="181" t="s">
        <v>129</v>
      </c>
      <c r="AU426" s="181" t="s">
        <v>84</v>
      </c>
      <c r="AY426" s="15" t="s">
        <v>124</v>
      </c>
      <c r="BE426" s="182">
        <f>IF(N426="základní",J426,0)</f>
        <v>0</v>
      </c>
      <c r="BF426" s="182">
        <f>IF(N426="snížená",J426,0)</f>
        <v>0</v>
      </c>
      <c r="BG426" s="182">
        <f>IF(N426="zákl. přenesená",J426,0)</f>
        <v>0</v>
      </c>
      <c r="BH426" s="182">
        <f>IF(N426="sníž. přenesená",J426,0)</f>
        <v>0</v>
      </c>
      <c r="BI426" s="182">
        <f>IF(N426="nulová",J426,0)</f>
        <v>0</v>
      </c>
      <c r="BJ426" s="15" t="s">
        <v>82</v>
      </c>
      <c r="BK426" s="182">
        <f>ROUND(I426*H426,2)</f>
        <v>0</v>
      </c>
      <c r="BL426" s="15" t="s">
        <v>164</v>
      </c>
      <c r="BM426" s="181" t="s">
        <v>591</v>
      </c>
    </row>
    <row r="427" s="2" customFormat="1">
      <c r="A427" s="34"/>
      <c r="B427" s="35"/>
      <c r="C427" s="34"/>
      <c r="D427" s="183" t="s">
        <v>134</v>
      </c>
      <c r="E427" s="34"/>
      <c r="F427" s="184" t="s">
        <v>590</v>
      </c>
      <c r="G427" s="34"/>
      <c r="H427" s="34"/>
      <c r="I427" s="185"/>
      <c r="J427" s="34"/>
      <c r="K427" s="34"/>
      <c r="L427" s="35"/>
      <c r="M427" s="186"/>
      <c r="N427" s="187"/>
      <c r="O427" s="73"/>
      <c r="P427" s="73"/>
      <c r="Q427" s="73"/>
      <c r="R427" s="73"/>
      <c r="S427" s="73"/>
      <c r="T427" s="7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5" t="s">
        <v>134</v>
      </c>
      <c r="AU427" s="15" t="s">
        <v>84</v>
      </c>
    </row>
    <row r="428" s="2" customFormat="1">
      <c r="A428" s="34"/>
      <c r="B428" s="35"/>
      <c r="C428" s="34"/>
      <c r="D428" s="188" t="s">
        <v>135</v>
      </c>
      <c r="E428" s="34"/>
      <c r="F428" s="189" t="s">
        <v>592</v>
      </c>
      <c r="G428" s="34"/>
      <c r="H428" s="34"/>
      <c r="I428" s="185"/>
      <c r="J428" s="34"/>
      <c r="K428" s="34"/>
      <c r="L428" s="35"/>
      <c r="M428" s="186"/>
      <c r="N428" s="187"/>
      <c r="O428" s="73"/>
      <c r="P428" s="73"/>
      <c r="Q428" s="73"/>
      <c r="R428" s="73"/>
      <c r="S428" s="73"/>
      <c r="T428" s="7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5" t="s">
        <v>135</v>
      </c>
      <c r="AU428" s="15" t="s">
        <v>84</v>
      </c>
    </row>
    <row r="429" s="2" customFormat="1" ht="19.8" customHeight="1">
      <c r="A429" s="34"/>
      <c r="B429" s="168"/>
      <c r="C429" s="169" t="s">
        <v>593</v>
      </c>
      <c r="D429" s="169" t="s">
        <v>129</v>
      </c>
      <c r="E429" s="170" t="s">
        <v>594</v>
      </c>
      <c r="F429" s="171" t="s">
        <v>595</v>
      </c>
      <c r="G429" s="172" t="s">
        <v>155</v>
      </c>
      <c r="H429" s="173">
        <v>112.627</v>
      </c>
      <c r="I429" s="174"/>
      <c r="J429" s="175">
        <f>ROUND(I429*H429,2)</f>
        <v>0</v>
      </c>
      <c r="K429" s="176"/>
      <c r="L429" s="35"/>
      <c r="M429" s="177" t="s">
        <v>1</v>
      </c>
      <c r="N429" s="178" t="s">
        <v>39</v>
      </c>
      <c r="O429" s="73"/>
      <c r="P429" s="179">
        <f>O429*H429</f>
        <v>0</v>
      </c>
      <c r="Q429" s="179">
        <v>0</v>
      </c>
      <c r="R429" s="179">
        <f>Q429*H429</f>
        <v>0</v>
      </c>
      <c r="S429" s="179">
        <v>0</v>
      </c>
      <c r="T429" s="180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81" t="s">
        <v>164</v>
      </c>
      <c r="AT429" s="181" t="s">
        <v>129</v>
      </c>
      <c r="AU429" s="181" t="s">
        <v>84</v>
      </c>
      <c r="AY429" s="15" t="s">
        <v>124</v>
      </c>
      <c r="BE429" s="182">
        <f>IF(N429="základní",J429,0)</f>
        <v>0</v>
      </c>
      <c r="BF429" s="182">
        <f>IF(N429="snížená",J429,0)</f>
        <v>0</v>
      </c>
      <c r="BG429" s="182">
        <f>IF(N429="zákl. přenesená",J429,0)</f>
        <v>0</v>
      </c>
      <c r="BH429" s="182">
        <f>IF(N429="sníž. přenesená",J429,0)</f>
        <v>0</v>
      </c>
      <c r="BI429" s="182">
        <f>IF(N429="nulová",J429,0)</f>
        <v>0</v>
      </c>
      <c r="BJ429" s="15" t="s">
        <v>82</v>
      </c>
      <c r="BK429" s="182">
        <f>ROUND(I429*H429,2)</f>
        <v>0</v>
      </c>
      <c r="BL429" s="15" t="s">
        <v>164</v>
      </c>
      <c r="BM429" s="181" t="s">
        <v>596</v>
      </c>
    </row>
    <row r="430" s="2" customFormat="1">
      <c r="A430" s="34"/>
      <c r="B430" s="35"/>
      <c r="C430" s="34"/>
      <c r="D430" s="183" t="s">
        <v>134</v>
      </c>
      <c r="E430" s="34"/>
      <c r="F430" s="184" t="s">
        <v>595</v>
      </c>
      <c r="G430" s="34"/>
      <c r="H430" s="34"/>
      <c r="I430" s="185"/>
      <c r="J430" s="34"/>
      <c r="K430" s="34"/>
      <c r="L430" s="35"/>
      <c r="M430" s="186"/>
      <c r="N430" s="187"/>
      <c r="O430" s="73"/>
      <c r="P430" s="73"/>
      <c r="Q430" s="73"/>
      <c r="R430" s="73"/>
      <c r="S430" s="73"/>
      <c r="T430" s="7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5" t="s">
        <v>134</v>
      </c>
      <c r="AU430" s="15" t="s">
        <v>84</v>
      </c>
    </row>
    <row r="431" s="2" customFormat="1">
      <c r="A431" s="34"/>
      <c r="B431" s="35"/>
      <c r="C431" s="34"/>
      <c r="D431" s="188" t="s">
        <v>135</v>
      </c>
      <c r="E431" s="34"/>
      <c r="F431" s="189" t="s">
        <v>597</v>
      </c>
      <c r="G431" s="34"/>
      <c r="H431" s="34"/>
      <c r="I431" s="185"/>
      <c r="J431" s="34"/>
      <c r="K431" s="34"/>
      <c r="L431" s="35"/>
      <c r="M431" s="186"/>
      <c r="N431" s="187"/>
      <c r="O431" s="73"/>
      <c r="P431" s="73"/>
      <c r="Q431" s="73"/>
      <c r="R431" s="73"/>
      <c r="S431" s="73"/>
      <c r="T431" s="7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5" t="s">
        <v>135</v>
      </c>
      <c r="AU431" s="15" t="s">
        <v>84</v>
      </c>
    </row>
    <row r="432" s="2" customFormat="1" ht="30" customHeight="1">
      <c r="A432" s="34"/>
      <c r="B432" s="168"/>
      <c r="C432" s="169" t="s">
        <v>378</v>
      </c>
      <c r="D432" s="169" t="s">
        <v>129</v>
      </c>
      <c r="E432" s="170" t="s">
        <v>598</v>
      </c>
      <c r="F432" s="171" t="s">
        <v>599</v>
      </c>
      <c r="G432" s="172" t="s">
        <v>155</v>
      </c>
      <c r="H432" s="173">
        <v>112.627</v>
      </c>
      <c r="I432" s="174"/>
      <c r="J432" s="175">
        <f>ROUND(I432*H432,2)</f>
        <v>0</v>
      </c>
      <c r="K432" s="176"/>
      <c r="L432" s="35"/>
      <c r="M432" s="177" t="s">
        <v>1</v>
      </c>
      <c r="N432" s="178" t="s">
        <v>39</v>
      </c>
      <c r="O432" s="73"/>
      <c r="P432" s="179">
        <f>O432*H432</f>
        <v>0</v>
      </c>
      <c r="Q432" s="179">
        <v>0.0089999999999999993</v>
      </c>
      <c r="R432" s="179">
        <f>Q432*H432</f>
        <v>1.0136429999999999</v>
      </c>
      <c r="S432" s="179">
        <v>0</v>
      </c>
      <c r="T432" s="180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81" t="s">
        <v>164</v>
      </c>
      <c r="AT432" s="181" t="s">
        <v>129</v>
      </c>
      <c r="AU432" s="181" t="s">
        <v>84</v>
      </c>
      <c r="AY432" s="15" t="s">
        <v>124</v>
      </c>
      <c r="BE432" s="182">
        <f>IF(N432="základní",J432,0)</f>
        <v>0</v>
      </c>
      <c r="BF432" s="182">
        <f>IF(N432="snížená",J432,0)</f>
        <v>0</v>
      </c>
      <c r="BG432" s="182">
        <f>IF(N432="zákl. přenesená",J432,0)</f>
        <v>0</v>
      </c>
      <c r="BH432" s="182">
        <f>IF(N432="sníž. přenesená",J432,0)</f>
        <v>0</v>
      </c>
      <c r="BI432" s="182">
        <f>IF(N432="nulová",J432,0)</f>
        <v>0</v>
      </c>
      <c r="BJ432" s="15" t="s">
        <v>82</v>
      </c>
      <c r="BK432" s="182">
        <f>ROUND(I432*H432,2)</f>
        <v>0</v>
      </c>
      <c r="BL432" s="15" t="s">
        <v>164</v>
      </c>
      <c r="BM432" s="181" t="s">
        <v>600</v>
      </c>
    </row>
    <row r="433" s="2" customFormat="1">
      <c r="A433" s="34"/>
      <c r="B433" s="35"/>
      <c r="C433" s="34"/>
      <c r="D433" s="183" t="s">
        <v>134</v>
      </c>
      <c r="E433" s="34"/>
      <c r="F433" s="184" t="s">
        <v>599</v>
      </c>
      <c r="G433" s="34"/>
      <c r="H433" s="34"/>
      <c r="I433" s="185"/>
      <c r="J433" s="34"/>
      <c r="K433" s="34"/>
      <c r="L433" s="35"/>
      <c r="M433" s="186"/>
      <c r="N433" s="187"/>
      <c r="O433" s="73"/>
      <c r="P433" s="73"/>
      <c r="Q433" s="73"/>
      <c r="R433" s="73"/>
      <c r="S433" s="73"/>
      <c r="T433" s="7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5" t="s">
        <v>134</v>
      </c>
      <c r="AU433" s="15" t="s">
        <v>84</v>
      </c>
    </row>
    <row r="434" s="2" customFormat="1">
      <c r="A434" s="34"/>
      <c r="B434" s="35"/>
      <c r="C434" s="34"/>
      <c r="D434" s="188" t="s">
        <v>135</v>
      </c>
      <c r="E434" s="34"/>
      <c r="F434" s="189" t="s">
        <v>601</v>
      </c>
      <c r="G434" s="34"/>
      <c r="H434" s="34"/>
      <c r="I434" s="185"/>
      <c r="J434" s="34"/>
      <c r="K434" s="34"/>
      <c r="L434" s="35"/>
      <c r="M434" s="186"/>
      <c r="N434" s="187"/>
      <c r="O434" s="73"/>
      <c r="P434" s="73"/>
      <c r="Q434" s="73"/>
      <c r="R434" s="73"/>
      <c r="S434" s="73"/>
      <c r="T434" s="7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5" t="s">
        <v>135</v>
      </c>
      <c r="AU434" s="15" t="s">
        <v>84</v>
      </c>
    </row>
    <row r="435" s="2" customFormat="1" ht="22.2" customHeight="1">
      <c r="A435" s="34"/>
      <c r="B435" s="168"/>
      <c r="C435" s="169" t="s">
        <v>602</v>
      </c>
      <c r="D435" s="169" t="s">
        <v>129</v>
      </c>
      <c r="E435" s="170" t="s">
        <v>603</v>
      </c>
      <c r="F435" s="171" t="s">
        <v>604</v>
      </c>
      <c r="G435" s="172" t="s">
        <v>155</v>
      </c>
      <c r="H435" s="173">
        <v>112.627</v>
      </c>
      <c r="I435" s="174"/>
      <c r="J435" s="175">
        <f>ROUND(I435*H435,2)</f>
        <v>0</v>
      </c>
      <c r="K435" s="176"/>
      <c r="L435" s="35"/>
      <c r="M435" s="177" t="s">
        <v>1</v>
      </c>
      <c r="N435" s="178" t="s">
        <v>39</v>
      </c>
      <c r="O435" s="73"/>
      <c r="P435" s="179">
        <f>O435*H435</f>
        <v>0</v>
      </c>
      <c r="Q435" s="179">
        <v>0.00054000000000000001</v>
      </c>
      <c r="R435" s="179">
        <f>Q435*H435</f>
        <v>0.060818579999999997</v>
      </c>
      <c r="S435" s="179">
        <v>0</v>
      </c>
      <c r="T435" s="180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81" t="s">
        <v>164</v>
      </c>
      <c r="AT435" s="181" t="s">
        <v>129</v>
      </c>
      <c r="AU435" s="181" t="s">
        <v>84</v>
      </c>
      <c r="AY435" s="15" t="s">
        <v>124</v>
      </c>
      <c r="BE435" s="182">
        <f>IF(N435="základní",J435,0)</f>
        <v>0</v>
      </c>
      <c r="BF435" s="182">
        <f>IF(N435="snížená",J435,0)</f>
        <v>0</v>
      </c>
      <c r="BG435" s="182">
        <f>IF(N435="zákl. přenesená",J435,0)</f>
        <v>0</v>
      </c>
      <c r="BH435" s="182">
        <f>IF(N435="sníž. přenesená",J435,0)</f>
        <v>0</v>
      </c>
      <c r="BI435" s="182">
        <f>IF(N435="nulová",J435,0)</f>
        <v>0</v>
      </c>
      <c r="BJ435" s="15" t="s">
        <v>82</v>
      </c>
      <c r="BK435" s="182">
        <f>ROUND(I435*H435,2)</f>
        <v>0</v>
      </c>
      <c r="BL435" s="15" t="s">
        <v>164</v>
      </c>
      <c r="BM435" s="181" t="s">
        <v>605</v>
      </c>
    </row>
    <row r="436" s="2" customFormat="1">
      <c r="A436" s="34"/>
      <c r="B436" s="35"/>
      <c r="C436" s="34"/>
      <c r="D436" s="183" t="s">
        <v>134</v>
      </c>
      <c r="E436" s="34"/>
      <c r="F436" s="184" t="s">
        <v>604</v>
      </c>
      <c r="G436" s="34"/>
      <c r="H436" s="34"/>
      <c r="I436" s="185"/>
      <c r="J436" s="34"/>
      <c r="K436" s="34"/>
      <c r="L436" s="35"/>
      <c r="M436" s="186"/>
      <c r="N436" s="187"/>
      <c r="O436" s="73"/>
      <c r="P436" s="73"/>
      <c r="Q436" s="73"/>
      <c r="R436" s="73"/>
      <c r="S436" s="73"/>
      <c r="T436" s="7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5" t="s">
        <v>134</v>
      </c>
      <c r="AU436" s="15" t="s">
        <v>84</v>
      </c>
    </row>
    <row r="437" s="2" customFormat="1">
      <c r="A437" s="34"/>
      <c r="B437" s="35"/>
      <c r="C437" s="34"/>
      <c r="D437" s="188" t="s">
        <v>135</v>
      </c>
      <c r="E437" s="34"/>
      <c r="F437" s="189" t="s">
        <v>606</v>
      </c>
      <c r="G437" s="34"/>
      <c r="H437" s="34"/>
      <c r="I437" s="185"/>
      <c r="J437" s="34"/>
      <c r="K437" s="34"/>
      <c r="L437" s="35"/>
      <c r="M437" s="186"/>
      <c r="N437" s="187"/>
      <c r="O437" s="73"/>
      <c r="P437" s="73"/>
      <c r="Q437" s="73"/>
      <c r="R437" s="73"/>
      <c r="S437" s="73"/>
      <c r="T437" s="7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5" t="s">
        <v>135</v>
      </c>
      <c r="AU437" s="15" t="s">
        <v>84</v>
      </c>
    </row>
    <row r="438" s="2" customFormat="1" ht="22.2" customHeight="1">
      <c r="A438" s="34"/>
      <c r="B438" s="168"/>
      <c r="C438" s="169" t="s">
        <v>382</v>
      </c>
      <c r="D438" s="169" t="s">
        <v>129</v>
      </c>
      <c r="E438" s="170" t="s">
        <v>607</v>
      </c>
      <c r="F438" s="171" t="s">
        <v>608</v>
      </c>
      <c r="G438" s="172" t="s">
        <v>155</v>
      </c>
      <c r="H438" s="173">
        <v>112.627</v>
      </c>
      <c r="I438" s="174"/>
      <c r="J438" s="175">
        <f>ROUND(I438*H438,2)</f>
        <v>0</v>
      </c>
      <c r="K438" s="176"/>
      <c r="L438" s="35"/>
      <c r="M438" s="177" t="s">
        <v>1</v>
      </c>
      <c r="N438" s="178" t="s">
        <v>39</v>
      </c>
      <c r="O438" s="73"/>
      <c r="P438" s="179">
        <f>O438*H438</f>
        <v>0</v>
      </c>
      <c r="Q438" s="179">
        <v>0.0015</v>
      </c>
      <c r="R438" s="179">
        <f>Q438*H438</f>
        <v>0.16894049999999999</v>
      </c>
      <c r="S438" s="179">
        <v>0</v>
      </c>
      <c r="T438" s="180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81" t="s">
        <v>164</v>
      </c>
      <c r="AT438" s="181" t="s">
        <v>129</v>
      </c>
      <c r="AU438" s="181" t="s">
        <v>84</v>
      </c>
      <c r="AY438" s="15" t="s">
        <v>124</v>
      </c>
      <c r="BE438" s="182">
        <f>IF(N438="základní",J438,0)</f>
        <v>0</v>
      </c>
      <c r="BF438" s="182">
        <f>IF(N438="snížená",J438,0)</f>
        <v>0</v>
      </c>
      <c r="BG438" s="182">
        <f>IF(N438="zákl. přenesená",J438,0)</f>
        <v>0</v>
      </c>
      <c r="BH438" s="182">
        <f>IF(N438="sníž. přenesená",J438,0)</f>
        <v>0</v>
      </c>
      <c r="BI438" s="182">
        <f>IF(N438="nulová",J438,0)</f>
        <v>0</v>
      </c>
      <c r="BJ438" s="15" t="s">
        <v>82</v>
      </c>
      <c r="BK438" s="182">
        <f>ROUND(I438*H438,2)</f>
        <v>0</v>
      </c>
      <c r="BL438" s="15" t="s">
        <v>164</v>
      </c>
      <c r="BM438" s="181" t="s">
        <v>609</v>
      </c>
    </row>
    <row r="439" s="2" customFormat="1">
      <c r="A439" s="34"/>
      <c r="B439" s="35"/>
      <c r="C439" s="34"/>
      <c r="D439" s="183" t="s">
        <v>134</v>
      </c>
      <c r="E439" s="34"/>
      <c r="F439" s="184" t="s">
        <v>608</v>
      </c>
      <c r="G439" s="34"/>
      <c r="H439" s="34"/>
      <c r="I439" s="185"/>
      <c r="J439" s="34"/>
      <c r="K439" s="34"/>
      <c r="L439" s="35"/>
      <c r="M439" s="186"/>
      <c r="N439" s="187"/>
      <c r="O439" s="73"/>
      <c r="P439" s="73"/>
      <c r="Q439" s="73"/>
      <c r="R439" s="73"/>
      <c r="S439" s="73"/>
      <c r="T439" s="7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5" t="s">
        <v>134</v>
      </c>
      <c r="AU439" s="15" t="s">
        <v>84</v>
      </c>
    </row>
    <row r="440" s="2" customFormat="1">
      <c r="A440" s="34"/>
      <c r="B440" s="35"/>
      <c r="C440" s="34"/>
      <c r="D440" s="188" t="s">
        <v>135</v>
      </c>
      <c r="E440" s="34"/>
      <c r="F440" s="189" t="s">
        <v>610</v>
      </c>
      <c r="G440" s="34"/>
      <c r="H440" s="34"/>
      <c r="I440" s="185"/>
      <c r="J440" s="34"/>
      <c r="K440" s="34"/>
      <c r="L440" s="35"/>
      <c r="M440" s="186"/>
      <c r="N440" s="187"/>
      <c r="O440" s="73"/>
      <c r="P440" s="73"/>
      <c r="Q440" s="73"/>
      <c r="R440" s="73"/>
      <c r="S440" s="73"/>
      <c r="T440" s="7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5" t="s">
        <v>135</v>
      </c>
      <c r="AU440" s="15" t="s">
        <v>84</v>
      </c>
    </row>
    <row r="441" s="2" customFormat="1" ht="14.4" customHeight="1">
      <c r="A441" s="34"/>
      <c r="B441" s="168"/>
      <c r="C441" s="169" t="s">
        <v>611</v>
      </c>
      <c r="D441" s="169" t="s">
        <v>129</v>
      </c>
      <c r="E441" s="170" t="s">
        <v>612</v>
      </c>
      <c r="F441" s="171" t="s">
        <v>613</v>
      </c>
      <c r="G441" s="172" t="s">
        <v>155</v>
      </c>
      <c r="H441" s="173">
        <v>112.627</v>
      </c>
      <c r="I441" s="174"/>
      <c r="J441" s="175">
        <f>ROUND(I441*H441,2)</f>
        <v>0</v>
      </c>
      <c r="K441" s="176"/>
      <c r="L441" s="35"/>
      <c r="M441" s="177" t="s">
        <v>1</v>
      </c>
      <c r="N441" s="178" t="s">
        <v>39</v>
      </c>
      <c r="O441" s="73"/>
      <c r="P441" s="179">
        <f>O441*H441</f>
        <v>0</v>
      </c>
      <c r="Q441" s="179">
        <v>0.00064999999999999997</v>
      </c>
      <c r="R441" s="179">
        <f>Q441*H441</f>
        <v>0.073207549999999996</v>
      </c>
      <c r="S441" s="179">
        <v>0</v>
      </c>
      <c r="T441" s="180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1" t="s">
        <v>164</v>
      </c>
      <c r="AT441" s="181" t="s">
        <v>129</v>
      </c>
      <c r="AU441" s="181" t="s">
        <v>84</v>
      </c>
      <c r="AY441" s="15" t="s">
        <v>124</v>
      </c>
      <c r="BE441" s="182">
        <f>IF(N441="základní",J441,0)</f>
        <v>0</v>
      </c>
      <c r="BF441" s="182">
        <f>IF(N441="snížená",J441,0)</f>
        <v>0</v>
      </c>
      <c r="BG441" s="182">
        <f>IF(N441="zákl. přenesená",J441,0)</f>
        <v>0</v>
      </c>
      <c r="BH441" s="182">
        <f>IF(N441="sníž. přenesená",J441,0)</f>
        <v>0</v>
      </c>
      <c r="BI441" s="182">
        <f>IF(N441="nulová",J441,0)</f>
        <v>0</v>
      </c>
      <c r="BJ441" s="15" t="s">
        <v>82</v>
      </c>
      <c r="BK441" s="182">
        <f>ROUND(I441*H441,2)</f>
        <v>0</v>
      </c>
      <c r="BL441" s="15" t="s">
        <v>164</v>
      </c>
      <c r="BM441" s="181" t="s">
        <v>614</v>
      </c>
    </row>
    <row r="442" s="2" customFormat="1">
      <c r="A442" s="34"/>
      <c r="B442" s="35"/>
      <c r="C442" s="34"/>
      <c r="D442" s="183" t="s">
        <v>134</v>
      </c>
      <c r="E442" s="34"/>
      <c r="F442" s="184" t="s">
        <v>613</v>
      </c>
      <c r="G442" s="34"/>
      <c r="H442" s="34"/>
      <c r="I442" s="185"/>
      <c r="J442" s="34"/>
      <c r="K442" s="34"/>
      <c r="L442" s="35"/>
      <c r="M442" s="186"/>
      <c r="N442" s="187"/>
      <c r="O442" s="73"/>
      <c r="P442" s="73"/>
      <c r="Q442" s="73"/>
      <c r="R442" s="73"/>
      <c r="S442" s="73"/>
      <c r="T442" s="7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5" t="s">
        <v>134</v>
      </c>
      <c r="AU442" s="15" t="s">
        <v>84</v>
      </c>
    </row>
    <row r="443" s="2" customFormat="1">
      <c r="A443" s="34"/>
      <c r="B443" s="35"/>
      <c r="C443" s="34"/>
      <c r="D443" s="188" t="s">
        <v>135</v>
      </c>
      <c r="E443" s="34"/>
      <c r="F443" s="189" t="s">
        <v>615</v>
      </c>
      <c r="G443" s="34"/>
      <c r="H443" s="34"/>
      <c r="I443" s="185"/>
      <c r="J443" s="34"/>
      <c r="K443" s="34"/>
      <c r="L443" s="35"/>
      <c r="M443" s="186"/>
      <c r="N443" s="187"/>
      <c r="O443" s="73"/>
      <c r="P443" s="73"/>
      <c r="Q443" s="73"/>
      <c r="R443" s="73"/>
      <c r="S443" s="73"/>
      <c r="T443" s="7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5" t="s">
        <v>135</v>
      </c>
      <c r="AU443" s="15" t="s">
        <v>84</v>
      </c>
    </row>
    <row r="444" s="2" customFormat="1" ht="14.4" customHeight="1">
      <c r="A444" s="34"/>
      <c r="B444" s="168"/>
      <c r="C444" s="169" t="s">
        <v>388</v>
      </c>
      <c r="D444" s="169" t="s">
        <v>129</v>
      </c>
      <c r="E444" s="170" t="s">
        <v>616</v>
      </c>
      <c r="F444" s="171" t="s">
        <v>617</v>
      </c>
      <c r="G444" s="172" t="s">
        <v>155</v>
      </c>
      <c r="H444" s="173">
        <v>112.627</v>
      </c>
      <c r="I444" s="174"/>
      <c r="J444" s="175">
        <f>ROUND(I444*H444,2)</f>
        <v>0</v>
      </c>
      <c r="K444" s="176"/>
      <c r="L444" s="35"/>
      <c r="M444" s="177" t="s">
        <v>1</v>
      </c>
      <c r="N444" s="178" t="s">
        <v>39</v>
      </c>
      <c r="O444" s="73"/>
      <c r="P444" s="179">
        <f>O444*H444</f>
        <v>0</v>
      </c>
      <c r="Q444" s="179">
        <v>0.00025000000000000001</v>
      </c>
      <c r="R444" s="179">
        <f>Q444*H444</f>
        <v>0.028156749999999998</v>
      </c>
      <c r="S444" s="179">
        <v>0</v>
      </c>
      <c r="T444" s="180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81" t="s">
        <v>164</v>
      </c>
      <c r="AT444" s="181" t="s">
        <v>129</v>
      </c>
      <c r="AU444" s="181" t="s">
        <v>84</v>
      </c>
      <c r="AY444" s="15" t="s">
        <v>124</v>
      </c>
      <c r="BE444" s="182">
        <f>IF(N444="základní",J444,0)</f>
        <v>0</v>
      </c>
      <c r="BF444" s="182">
        <f>IF(N444="snížená",J444,0)</f>
        <v>0</v>
      </c>
      <c r="BG444" s="182">
        <f>IF(N444="zákl. přenesená",J444,0)</f>
        <v>0</v>
      </c>
      <c r="BH444" s="182">
        <f>IF(N444="sníž. přenesená",J444,0)</f>
        <v>0</v>
      </c>
      <c r="BI444" s="182">
        <f>IF(N444="nulová",J444,0)</f>
        <v>0</v>
      </c>
      <c r="BJ444" s="15" t="s">
        <v>82</v>
      </c>
      <c r="BK444" s="182">
        <f>ROUND(I444*H444,2)</f>
        <v>0</v>
      </c>
      <c r="BL444" s="15" t="s">
        <v>164</v>
      </c>
      <c r="BM444" s="181" t="s">
        <v>618</v>
      </c>
    </row>
    <row r="445" s="2" customFormat="1">
      <c r="A445" s="34"/>
      <c r="B445" s="35"/>
      <c r="C445" s="34"/>
      <c r="D445" s="183" t="s">
        <v>134</v>
      </c>
      <c r="E445" s="34"/>
      <c r="F445" s="184" t="s">
        <v>617</v>
      </c>
      <c r="G445" s="34"/>
      <c r="H445" s="34"/>
      <c r="I445" s="185"/>
      <c r="J445" s="34"/>
      <c r="K445" s="34"/>
      <c r="L445" s="35"/>
      <c r="M445" s="186"/>
      <c r="N445" s="187"/>
      <c r="O445" s="73"/>
      <c r="P445" s="73"/>
      <c r="Q445" s="73"/>
      <c r="R445" s="73"/>
      <c r="S445" s="73"/>
      <c r="T445" s="7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5" t="s">
        <v>134</v>
      </c>
      <c r="AU445" s="15" t="s">
        <v>84</v>
      </c>
    </row>
    <row r="446" s="2" customFormat="1">
      <c r="A446" s="34"/>
      <c r="B446" s="35"/>
      <c r="C446" s="34"/>
      <c r="D446" s="188" t="s">
        <v>135</v>
      </c>
      <c r="E446" s="34"/>
      <c r="F446" s="189" t="s">
        <v>619</v>
      </c>
      <c r="G446" s="34"/>
      <c r="H446" s="34"/>
      <c r="I446" s="185"/>
      <c r="J446" s="34"/>
      <c r="K446" s="34"/>
      <c r="L446" s="35"/>
      <c r="M446" s="186"/>
      <c r="N446" s="187"/>
      <c r="O446" s="73"/>
      <c r="P446" s="73"/>
      <c r="Q446" s="73"/>
      <c r="R446" s="73"/>
      <c r="S446" s="73"/>
      <c r="T446" s="7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5" t="s">
        <v>135</v>
      </c>
      <c r="AU446" s="15" t="s">
        <v>84</v>
      </c>
    </row>
    <row r="447" s="2" customFormat="1" ht="22.2" customHeight="1">
      <c r="A447" s="34"/>
      <c r="B447" s="168"/>
      <c r="C447" s="169" t="s">
        <v>620</v>
      </c>
      <c r="D447" s="169" t="s">
        <v>129</v>
      </c>
      <c r="E447" s="170" t="s">
        <v>621</v>
      </c>
      <c r="F447" s="171" t="s">
        <v>622</v>
      </c>
      <c r="G447" s="172" t="s">
        <v>155</v>
      </c>
      <c r="H447" s="173">
        <v>112.627</v>
      </c>
      <c r="I447" s="174"/>
      <c r="J447" s="175">
        <f>ROUND(I447*H447,2)</f>
        <v>0</v>
      </c>
      <c r="K447" s="176"/>
      <c r="L447" s="35"/>
      <c r="M447" s="177" t="s">
        <v>1</v>
      </c>
      <c r="N447" s="178" t="s">
        <v>39</v>
      </c>
      <c r="O447" s="73"/>
      <c r="P447" s="179">
        <f>O447*H447</f>
        <v>0</v>
      </c>
      <c r="Q447" s="179">
        <v>8.0000000000000007E-05</v>
      </c>
      <c r="R447" s="179">
        <f>Q447*H447</f>
        <v>0.0090101599999999997</v>
      </c>
      <c r="S447" s="179">
        <v>0</v>
      </c>
      <c r="T447" s="180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81" t="s">
        <v>164</v>
      </c>
      <c r="AT447" s="181" t="s">
        <v>129</v>
      </c>
      <c r="AU447" s="181" t="s">
        <v>84</v>
      </c>
      <c r="AY447" s="15" t="s">
        <v>124</v>
      </c>
      <c r="BE447" s="182">
        <f>IF(N447="základní",J447,0)</f>
        <v>0</v>
      </c>
      <c r="BF447" s="182">
        <f>IF(N447="snížená",J447,0)</f>
        <v>0</v>
      </c>
      <c r="BG447" s="182">
        <f>IF(N447="zákl. přenesená",J447,0)</f>
        <v>0</v>
      </c>
      <c r="BH447" s="182">
        <f>IF(N447="sníž. přenesená",J447,0)</f>
        <v>0</v>
      </c>
      <c r="BI447" s="182">
        <f>IF(N447="nulová",J447,0)</f>
        <v>0</v>
      </c>
      <c r="BJ447" s="15" t="s">
        <v>82</v>
      </c>
      <c r="BK447" s="182">
        <f>ROUND(I447*H447,2)</f>
        <v>0</v>
      </c>
      <c r="BL447" s="15" t="s">
        <v>164</v>
      </c>
      <c r="BM447" s="181" t="s">
        <v>623</v>
      </c>
    </row>
    <row r="448" s="2" customFormat="1">
      <c r="A448" s="34"/>
      <c r="B448" s="35"/>
      <c r="C448" s="34"/>
      <c r="D448" s="183" t="s">
        <v>134</v>
      </c>
      <c r="E448" s="34"/>
      <c r="F448" s="184" t="s">
        <v>622</v>
      </c>
      <c r="G448" s="34"/>
      <c r="H448" s="34"/>
      <c r="I448" s="185"/>
      <c r="J448" s="34"/>
      <c r="K448" s="34"/>
      <c r="L448" s="35"/>
      <c r="M448" s="186"/>
      <c r="N448" s="187"/>
      <c r="O448" s="73"/>
      <c r="P448" s="73"/>
      <c r="Q448" s="73"/>
      <c r="R448" s="73"/>
      <c r="S448" s="73"/>
      <c r="T448" s="7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5" t="s">
        <v>134</v>
      </c>
      <c r="AU448" s="15" t="s">
        <v>84</v>
      </c>
    </row>
    <row r="449" s="2" customFormat="1">
      <c r="A449" s="34"/>
      <c r="B449" s="35"/>
      <c r="C449" s="34"/>
      <c r="D449" s="188" t="s">
        <v>135</v>
      </c>
      <c r="E449" s="34"/>
      <c r="F449" s="189" t="s">
        <v>624</v>
      </c>
      <c r="G449" s="34"/>
      <c r="H449" s="34"/>
      <c r="I449" s="185"/>
      <c r="J449" s="34"/>
      <c r="K449" s="34"/>
      <c r="L449" s="35"/>
      <c r="M449" s="186"/>
      <c r="N449" s="187"/>
      <c r="O449" s="73"/>
      <c r="P449" s="73"/>
      <c r="Q449" s="73"/>
      <c r="R449" s="73"/>
      <c r="S449" s="73"/>
      <c r="T449" s="7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5" t="s">
        <v>135</v>
      </c>
      <c r="AU449" s="15" t="s">
        <v>84</v>
      </c>
    </row>
    <row r="450" s="2" customFormat="1" ht="22.2" customHeight="1">
      <c r="A450" s="34"/>
      <c r="B450" s="168"/>
      <c r="C450" s="169" t="s">
        <v>392</v>
      </c>
      <c r="D450" s="169" t="s">
        <v>129</v>
      </c>
      <c r="E450" s="170" t="s">
        <v>625</v>
      </c>
      <c r="F450" s="171" t="s">
        <v>626</v>
      </c>
      <c r="G450" s="172" t="s">
        <v>155</v>
      </c>
      <c r="H450" s="173">
        <v>112.627</v>
      </c>
      <c r="I450" s="174"/>
      <c r="J450" s="175">
        <f>ROUND(I450*H450,2)</f>
        <v>0</v>
      </c>
      <c r="K450" s="176"/>
      <c r="L450" s="35"/>
      <c r="M450" s="177" t="s">
        <v>1</v>
      </c>
      <c r="N450" s="178" t="s">
        <v>39</v>
      </c>
      <c r="O450" s="73"/>
      <c r="P450" s="179">
        <f>O450*H450</f>
        <v>0</v>
      </c>
      <c r="Q450" s="179">
        <v>0</v>
      </c>
      <c r="R450" s="179">
        <f>Q450*H450</f>
        <v>0</v>
      </c>
      <c r="S450" s="179">
        <v>0</v>
      </c>
      <c r="T450" s="180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81" t="s">
        <v>164</v>
      </c>
      <c r="AT450" s="181" t="s">
        <v>129</v>
      </c>
      <c r="AU450" s="181" t="s">
        <v>84</v>
      </c>
      <c r="AY450" s="15" t="s">
        <v>124</v>
      </c>
      <c r="BE450" s="182">
        <f>IF(N450="základní",J450,0)</f>
        <v>0</v>
      </c>
      <c r="BF450" s="182">
        <f>IF(N450="snížená",J450,0)</f>
        <v>0</v>
      </c>
      <c r="BG450" s="182">
        <f>IF(N450="zákl. přenesená",J450,0)</f>
        <v>0</v>
      </c>
      <c r="BH450" s="182">
        <f>IF(N450="sníž. přenesená",J450,0)</f>
        <v>0</v>
      </c>
      <c r="BI450" s="182">
        <f>IF(N450="nulová",J450,0)</f>
        <v>0</v>
      </c>
      <c r="BJ450" s="15" t="s">
        <v>82</v>
      </c>
      <c r="BK450" s="182">
        <f>ROUND(I450*H450,2)</f>
        <v>0</v>
      </c>
      <c r="BL450" s="15" t="s">
        <v>164</v>
      </c>
      <c r="BM450" s="181" t="s">
        <v>627</v>
      </c>
    </row>
    <row r="451" s="2" customFormat="1">
      <c r="A451" s="34"/>
      <c r="B451" s="35"/>
      <c r="C451" s="34"/>
      <c r="D451" s="183" t="s">
        <v>134</v>
      </c>
      <c r="E451" s="34"/>
      <c r="F451" s="184" t="s">
        <v>626</v>
      </c>
      <c r="G451" s="34"/>
      <c r="H451" s="34"/>
      <c r="I451" s="185"/>
      <c r="J451" s="34"/>
      <c r="K451" s="34"/>
      <c r="L451" s="35"/>
      <c r="M451" s="186"/>
      <c r="N451" s="187"/>
      <c r="O451" s="73"/>
      <c r="P451" s="73"/>
      <c r="Q451" s="73"/>
      <c r="R451" s="73"/>
      <c r="S451" s="73"/>
      <c r="T451" s="7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5" t="s">
        <v>134</v>
      </c>
      <c r="AU451" s="15" t="s">
        <v>84</v>
      </c>
    </row>
    <row r="452" s="2" customFormat="1" ht="40.2" customHeight="1">
      <c r="A452" s="34"/>
      <c r="B452" s="168"/>
      <c r="C452" s="169" t="s">
        <v>628</v>
      </c>
      <c r="D452" s="169" t="s">
        <v>129</v>
      </c>
      <c r="E452" s="170" t="s">
        <v>629</v>
      </c>
      <c r="F452" s="171" t="s">
        <v>630</v>
      </c>
      <c r="G452" s="172" t="s">
        <v>186</v>
      </c>
      <c r="H452" s="173">
        <v>1.3540000000000001</v>
      </c>
      <c r="I452" s="174"/>
      <c r="J452" s="175">
        <f>ROUND(I452*H452,2)</f>
        <v>0</v>
      </c>
      <c r="K452" s="176"/>
      <c r="L452" s="35"/>
      <c r="M452" s="177" t="s">
        <v>1</v>
      </c>
      <c r="N452" s="178" t="s">
        <v>39</v>
      </c>
      <c r="O452" s="73"/>
      <c r="P452" s="179">
        <f>O452*H452</f>
        <v>0</v>
      </c>
      <c r="Q452" s="179">
        <v>0</v>
      </c>
      <c r="R452" s="179">
        <f>Q452*H452</f>
        <v>0</v>
      </c>
      <c r="S452" s="179">
        <v>0</v>
      </c>
      <c r="T452" s="180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81" t="s">
        <v>164</v>
      </c>
      <c r="AT452" s="181" t="s">
        <v>129</v>
      </c>
      <c r="AU452" s="181" t="s">
        <v>84</v>
      </c>
      <c r="AY452" s="15" t="s">
        <v>124</v>
      </c>
      <c r="BE452" s="182">
        <f>IF(N452="základní",J452,0)</f>
        <v>0</v>
      </c>
      <c r="BF452" s="182">
        <f>IF(N452="snížená",J452,0)</f>
        <v>0</v>
      </c>
      <c r="BG452" s="182">
        <f>IF(N452="zákl. přenesená",J452,0)</f>
        <v>0</v>
      </c>
      <c r="BH452" s="182">
        <f>IF(N452="sníž. přenesená",J452,0)</f>
        <v>0</v>
      </c>
      <c r="BI452" s="182">
        <f>IF(N452="nulová",J452,0)</f>
        <v>0</v>
      </c>
      <c r="BJ452" s="15" t="s">
        <v>82</v>
      </c>
      <c r="BK452" s="182">
        <f>ROUND(I452*H452,2)</f>
        <v>0</v>
      </c>
      <c r="BL452" s="15" t="s">
        <v>164</v>
      </c>
      <c r="BM452" s="181" t="s">
        <v>631</v>
      </c>
    </row>
    <row r="453" s="2" customFormat="1">
      <c r="A453" s="34"/>
      <c r="B453" s="35"/>
      <c r="C453" s="34"/>
      <c r="D453" s="183" t="s">
        <v>134</v>
      </c>
      <c r="E453" s="34"/>
      <c r="F453" s="184" t="s">
        <v>630</v>
      </c>
      <c r="G453" s="34"/>
      <c r="H453" s="34"/>
      <c r="I453" s="185"/>
      <c r="J453" s="34"/>
      <c r="K453" s="34"/>
      <c r="L453" s="35"/>
      <c r="M453" s="186"/>
      <c r="N453" s="187"/>
      <c r="O453" s="73"/>
      <c r="P453" s="73"/>
      <c r="Q453" s="73"/>
      <c r="R453" s="73"/>
      <c r="S453" s="73"/>
      <c r="T453" s="7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5" t="s">
        <v>134</v>
      </c>
      <c r="AU453" s="15" t="s">
        <v>84</v>
      </c>
    </row>
    <row r="454" s="2" customFormat="1">
      <c r="A454" s="34"/>
      <c r="B454" s="35"/>
      <c r="C454" s="34"/>
      <c r="D454" s="188" t="s">
        <v>135</v>
      </c>
      <c r="E454" s="34"/>
      <c r="F454" s="189" t="s">
        <v>632</v>
      </c>
      <c r="G454" s="34"/>
      <c r="H454" s="34"/>
      <c r="I454" s="185"/>
      <c r="J454" s="34"/>
      <c r="K454" s="34"/>
      <c r="L454" s="35"/>
      <c r="M454" s="186"/>
      <c r="N454" s="187"/>
      <c r="O454" s="73"/>
      <c r="P454" s="73"/>
      <c r="Q454" s="73"/>
      <c r="R454" s="73"/>
      <c r="S454" s="73"/>
      <c r="T454" s="7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5" t="s">
        <v>135</v>
      </c>
      <c r="AU454" s="15" t="s">
        <v>84</v>
      </c>
    </row>
    <row r="455" s="2" customFormat="1" ht="45" customHeight="1">
      <c r="A455" s="34"/>
      <c r="B455" s="168"/>
      <c r="C455" s="169" t="s">
        <v>396</v>
      </c>
      <c r="D455" s="169" t="s">
        <v>129</v>
      </c>
      <c r="E455" s="170" t="s">
        <v>633</v>
      </c>
      <c r="F455" s="171" t="s">
        <v>634</v>
      </c>
      <c r="G455" s="172" t="s">
        <v>186</v>
      </c>
      <c r="H455" s="173">
        <v>1.3540000000000001</v>
      </c>
      <c r="I455" s="174"/>
      <c r="J455" s="175">
        <f>ROUND(I455*H455,2)</f>
        <v>0</v>
      </c>
      <c r="K455" s="176"/>
      <c r="L455" s="35"/>
      <c r="M455" s="177" t="s">
        <v>1</v>
      </c>
      <c r="N455" s="178" t="s">
        <v>39</v>
      </c>
      <c r="O455" s="73"/>
      <c r="P455" s="179">
        <f>O455*H455</f>
        <v>0</v>
      </c>
      <c r="Q455" s="179">
        <v>0</v>
      </c>
      <c r="R455" s="179">
        <f>Q455*H455</f>
        <v>0</v>
      </c>
      <c r="S455" s="179">
        <v>0</v>
      </c>
      <c r="T455" s="180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81" t="s">
        <v>164</v>
      </c>
      <c r="AT455" s="181" t="s">
        <v>129</v>
      </c>
      <c r="AU455" s="181" t="s">
        <v>84</v>
      </c>
      <c r="AY455" s="15" t="s">
        <v>124</v>
      </c>
      <c r="BE455" s="182">
        <f>IF(N455="základní",J455,0)</f>
        <v>0</v>
      </c>
      <c r="BF455" s="182">
        <f>IF(N455="snížená",J455,0)</f>
        <v>0</v>
      </c>
      <c r="BG455" s="182">
        <f>IF(N455="zákl. přenesená",J455,0)</f>
        <v>0</v>
      </c>
      <c r="BH455" s="182">
        <f>IF(N455="sníž. přenesená",J455,0)</f>
        <v>0</v>
      </c>
      <c r="BI455" s="182">
        <f>IF(N455="nulová",J455,0)</f>
        <v>0</v>
      </c>
      <c r="BJ455" s="15" t="s">
        <v>82</v>
      </c>
      <c r="BK455" s="182">
        <f>ROUND(I455*H455,2)</f>
        <v>0</v>
      </c>
      <c r="BL455" s="15" t="s">
        <v>164</v>
      </c>
      <c r="BM455" s="181" t="s">
        <v>635</v>
      </c>
    </row>
    <row r="456" s="2" customFormat="1">
      <c r="A456" s="34"/>
      <c r="B456" s="35"/>
      <c r="C456" s="34"/>
      <c r="D456" s="183" t="s">
        <v>134</v>
      </c>
      <c r="E456" s="34"/>
      <c r="F456" s="184" t="s">
        <v>636</v>
      </c>
      <c r="G456" s="34"/>
      <c r="H456" s="34"/>
      <c r="I456" s="185"/>
      <c r="J456" s="34"/>
      <c r="K456" s="34"/>
      <c r="L456" s="35"/>
      <c r="M456" s="186"/>
      <c r="N456" s="187"/>
      <c r="O456" s="73"/>
      <c r="P456" s="73"/>
      <c r="Q456" s="73"/>
      <c r="R456" s="73"/>
      <c r="S456" s="73"/>
      <c r="T456" s="7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5" t="s">
        <v>134</v>
      </c>
      <c r="AU456" s="15" t="s">
        <v>84</v>
      </c>
    </row>
    <row r="457" s="2" customFormat="1" ht="22.2" customHeight="1">
      <c r="A457" s="34"/>
      <c r="B457" s="168"/>
      <c r="C457" s="169" t="s">
        <v>637</v>
      </c>
      <c r="D457" s="169" t="s">
        <v>129</v>
      </c>
      <c r="E457" s="170" t="s">
        <v>638</v>
      </c>
      <c r="F457" s="171" t="s">
        <v>639</v>
      </c>
      <c r="G457" s="172" t="s">
        <v>155</v>
      </c>
      <c r="H457" s="173">
        <v>13.92</v>
      </c>
      <c r="I457" s="174"/>
      <c r="J457" s="175">
        <f>ROUND(I457*H457,2)</f>
        <v>0</v>
      </c>
      <c r="K457" s="176"/>
      <c r="L457" s="35"/>
      <c r="M457" s="177" t="s">
        <v>1</v>
      </c>
      <c r="N457" s="178" t="s">
        <v>39</v>
      </c>
      <c r="O457" s="73"/>
      <c r="P457" s="179">
        <f>O457*H457</f>
        <v>0</v>
      </c>
      <c r="Q457" s="179">
        <v>0</v>
      </c>
      <c r="R457" s="179">
        <f>Q457*H457</f>
        <v>0</v>
      </c>
      <c r="S457" s="179">
        <v>0</v>
      </c>
      <c r="T457" s="180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81" t="s">
        <v>164</v>
      </c>
      <c r="AT457" s="181" t="s">
        <v>129</v>
      </c>
      <c r="AU457" s="181" t="s">
        <v>84</v>
      </c>
      <c r="AY457" s="15" t="s">
        <v>124</v>
      </c>
      <c r="BE457" s="182">
        <f>IF(N457="základní",J457,0)</f>
        <v>0</v>
      </c>
      <c r="BF457" s="182">
        <f>IF(N457="snížená",J457,0)</f>
        <v>0</v>
      </c>
      <c r="BG457" s="182">
        <f>IF(N457="zákl. přenesená",J457,0)</f>
        <v>0</v>
      </c>
      <c r="BH457" s="182">
        <f>IF(N457="sníž. přenesená",J457,0)</f>
        <v>0</v>
      </c>
      <c r="BI457" s="182">
        <f>IF(N457="nulová",J457,0)</f>
        <v>0</v>
      </c>
      <c r="BJ457" s="15" t="s">
        <v>82</v>
      </c>
      <c r="BK457" s="182">
        <f>ROUND(I457*H457,2)</f>
        <v>0</v>
      </c>
      <c r="BL457" s="15" t="s">
        <v>164</v>
      </c>
      <c r="BM457" s="181" t="s">
        <v>640</v>
      </c>
    </row>
    <row r="458" s="2" customFormat="1">
      <c r="A458" s="34"/>
      <c r="B458" s="35"/>
      <c r="C458" s="34"/>
      <c r="D458" s="183" t="s">
        <v>134</v>
      </c>
      <c r="E458" s="34"/>
      <c r="F458" s="184" t="s">
        <v>641</v>
      </c>
      <c r="G458" s="34"/>
      <c r="H458" s="34"/>
      <c r="I458" s="185"/>
      <c r="J458" s="34"/>
      <c r="K458" s="34"/>
      <c r="L458" s="35"/>
      <c r="M458" s="186"/>
      <c r="N458" s="187"/>
      <c r="O458" s="73"/>
      <c r="P458" s="73"/>
      <c r="Q458" s="73"/>
      <c r="R458" s="73"/>
      <c r="S458" s="73"/>
      <c r="T458" s="7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5" t="s">
        <v>134</v>
      </c>
      <c r="AU458" s="15" t="s">
        <v>84</v>
      </c>
    </row>
    <row r="459" s="2" customFormat="1" ht="30" customHeight="1">
      <c r="A459" s="34"/>
      <c r="B459" s="168"/>
      <c r="C459" s="169" t="s">
        <v>400</v>
      </c>
      <c r="D459" s="169" t="s">
        <v>129</v>
      </c>
      <c r="E459" s="170" t="s">
        <v>642</v>
      </c>
      <c r="F459" s="171" t="s">
        <v>643</v>
      </c>
      <c r="G459" s="172" t="s">
        <v>155</v>
      </c>
      <c r="H459" s="173">
        <v>197.80000000000001</v>
      </c>
      <c r="I459" s="174"/>
      <c r="J459" s="175">
        <f>ROUND(I459*H459,2)</f>
        <v>0</v>
      </c>
      <c r="K459" s="176"/>
      <c r="L459" s="35"/>
      <c r="M459" s="177" t="s">
        <v>1</v>
      </c>
      <c r="N459" s="178" t="s">
        <v>39</v>
      </c>
      <c r="O459" s="73"/>
      <c r="P459" s="179">
        <f>O459*H459</f>
        <v>0</v>
      </c>
      <c r="Q459" s="179">
        <v>0.00020000000000000001</v>
      </c>
      <c r="R459" s="179">
        <f>Q459*H459</f>
        <v>0.039560000000000005</v>
      </c>
      <c r="S459" s="179">
        <v>0</v>
      </c>
      <c r="T459" s="180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1" t="s">
        <v>164</v>
      </c>
      <c r="AT459" s="181" t="s">
        <v>129</v>
      </c>
      <c r="AU459" s="181" t="s">
        <v>84</v>
      </c>
      <c r="AY459" s="15" t="s">
        <v>124</v>
      </c>
      <c r="BE459" s="182">
        <f>IF(N459="základní",J459,0)</f>
        <v>0</v>
      </c>
      <c r="BF459" s="182">
        <f>IF(N459="snížená",J459,0)</f>
        <v>0</v>
      </c>
      <c r="BG459" s="182">
        <f>IF(N459="zákl. přenesená",J459,0)</f>
        <v>0</v>
      </c>
      <c r="BH459" s="182">
        <f>IF(N459="sníž. přenesená",J459,0)</f>
        <v>0</v>
      </c>
      <c r="BI459" s="182">
        <f>IF(N459="nulová",J459,0)</f>
        <v>0</v>
      </c>
      <c r="BJ459" s="15" t="s">
        <v>82</v>
      </c>
      <c r="BK459" s="182">
        <f>ROUND(I459*H459,2)</f>
        <v>0</v>
      </c>
      <c r="BL459" s="15" t="s">
        <v>164</v>
      </c>
      <c r="BM459" s="181" t="s">
        <v>644</v>
      </c>
    </row>
    <row r="460" s="2" customFormat="1">
      <c r="A460" s="34"/>
      <c r="B460" s="35"/>
      <c r="C460" s="34"/>
      <c r="D460" s="183" t="s">
        <v>134</v>
      </c>
      <c r="E460" s="34"/>
      <c r="F460" s="184" t="s">
        <v>643</v>
      </c>
      <c r="G460" s="34"/>
      <c r="H460" s="34"/>
      <c r="I460" s="185"/>
      <c r="J460" s="34"/>
      <c r="K460" s="34"/>
      <c r="L460" s="35"/>
      <c r="M460" s="186"/>
      <c r="N460" s="187"/>
      <c r="O460" s="73"/>
      <c r="P460" s="73"/>
      <c r="Q460" s="73"/>
      <c r="R460" s="73"/>
      <c r="S460" s="73"/>
      <c r="T460" s="7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5" t="s">
        <v>134</v>
      </c>
      <c r="AU460" s="15" t="s">
        <v>84</v>
      </c>
    </row>
    <row r="461" s="2" customFormat="1">
      <c r="A461" s="34"/>
      <c r="B461" s="35"/>
      <c r="C461" s="34"/>
      <c r="D461" s="188" t="s">
        <v>135</v>
      </c>
      <c r="E461" s="34"/>
      <c r="F461" s="189" t="s">
        <v>645</v>
      </c>
      <c r="G461" s="34"/>
      <c r="H461" s="34"/>
      <c r="I461" s="185"/>
      <c r="J461" s="34"/>
      <c r="K461" s="34"/>
      <c r="L461" s="35"/>
      <c r="M461" s="186"/>
      <c r="N461" s="187"/>
      <c r="O461" s="73"/>
      <c r="P461" s="73"/>
      <c r="Q461" s="73"/>
      <c r="R461" s="73"/>
      <c r="S461" s="73"/>
      <c r="T461" s="7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5" t="s">
        <v>135</v>
      </c>
      <c r="AU461" s="15" t="s">
        <v>84</v>
      </c>
    </row>
    <row r="462" s="2" customFormat="1" ht="40.2" customHeight="1">
      <c r="A462" s="34"/>
      <c r="B462" s="168"/>
      <c r="C462" s="169" t="s">
        <v>646</v>
      </c>
      <c r="D462" s="169" t="s">
        <v>129</v>
      </c>
      <c r="E462" s="170" t="s">
        <v>647</v>
      </c>
      <c r="F462" s="171" t="s">
        <v>648</v>
      </c>
      <c r="G462" s="172" t="s">
        <v>155</v>
      </c>
      <c r="H462" s="173">
        <v>197.80000000000001</v>
      </c>
      <c r="I462" s="174"/>
      <c r="J462" s="175">
        <f>ROUND(I462*H462,2)</f>
        <v>0</v>
      </c>
      <c r="K462" s="176"/>
      <c r="L462" s="35"/>
      <c r="M462" s="177" t="s">
        <v>1</v>
      </c>
      <c r="N462" s="178" t="s">
        <v>39</v>
      </c>
      <c r="O462" s="73"/>
      <c r="P462" s="179">
        <f>O462*H462</f>
        <v>0</v>
      </c>
      <c r="Q462" s="179">
        <v>0.00025999999999999998</v>
      </c>
      <c r="R462" s="179">
        <f>Q462*H462</f>
        <v>0.051428000000000001</v>
      </c>
      <c r="S462" s="179">
        <v>0</v>
      </c>
      <c r="T462" s="180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81" t="s">
        <v>164</v>
      </c>
      <c r="AT462" s="181" t="s">
        <v>129</v>
      </c>
      <c r="AU462" s="181" t="s">
        <v>84</v>
      </c>
      <c r="AY462" s="15" t="s">
        <v>124</v>
      </c>
      <c r="BE462" s="182">
        <f>IF(N462="základní",J462,0)</f>
        <v>0</v>
      </c>
      <c r="BF462" s="182">
        <f>IF(N462="snížená",J462,0)</f>
        <v>0</v>
      </c>
      <c r="BG462" s="182">
        <f>IF(N462="zákl. přenesená",J462,0)</f>
        <v>0</v>
      </c>
      <c r="BH462" s="182">
        <f>IF(N462="sníž. přenesená",J462,0)</f>
        <v>0</v>
      </c>
      <c r="BI462" s="182">
        <f>IF(N462="nulová",J462,0)</f>
        <v>0</v>
      </c>
      <c r="BJ462" s="15" t="s">
        <v>82</v>
      </c>
      <c r="BK462" s="182">
        <f>ROUND(I462*H462,2)</f>
        <v>0</v>
      </c>
      <c r="BL462" s="15" t="s">
        <v>164</v>
      </c>
      <c r="BM462" s="181" t="s">
        <v>649</v>
      </c>
    </row>
    <row r="463" s="2" customFormat="1">
      <c r="A463" s="34"/>
      <c r="B463" s="35"/>
      <c r="C463" s="34"/>
      <c r="D463" s="183" t="s">
        <v>134</v>
      </c>
      <c r="E463" s="34"/>
      <c r="F463" s="184" t="s">
        <v>648</v>
      </c>
      <c r="G463" s="34"/>
      <c r="H463" s="34"/>
      <c r="I463" s="185"/>
      <c r="J463" s="34"/>
      <c r="K463" s="34"/>
      <c r="L463" s="35"/>
      <c r="M463" s="186"/>
      <c r="N463" s="187"/>
      <c r="O463" s="73"/>
      <c r="P463" s="73"/>
      <c r="Q463" s="73"/>
      <c r="R463" s="73"/>
      <c r="S463" s="73"/>
      <c r="T463" s="7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5" t="s">
        <v>134</v>
      </c>
      <c r="AU463" s="15" t="s">
        <v>84</v>
      </c>
    </row>
    <row r="464" s="2" customFormat="1">
      <c r="A464" s="34"/>
      <c r="B464" s="35"/>
      <c r="C464" s="34"/>
      <c r="D464" s="188" t="s">
        <v>135</v>
      </c>
      <c r="E464" s="34"/>
      <c r="F464" s="189" t="s">
        <v>650</v>
      </c>
      <c r="G464" s="34"/>
      <c r="H464" s="34"/>
      <c r="I464" s="185"/>
      <c r="J464" s="34"/>
      <c r="K464" s="34"/>
      <c r="L464" s="35"/>
      <c r="M464" s="186"/>
      <c r="N464" s="187"/>
      <c r="O464" s="73"/>
      <c r="P464" s="73"/>
      <c r="Q464" s="73"/>
      <c r="R464" s="73"/>
      <c r="S464" s="73"/>
      <c r="T464" s="7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5" t="s">
        <v>135</v>
      </c>
      <c r="AU464" s="15" t="s">
        <v>84</v>
      </c>
    </row>
    <row r="465" s="2" customFormat="1" ht="45" customHeight="1">
      <c r="A465" s="34"/>
      <c r="B465" s="168"/>
      <c r="C465" s="169" t="s">
        <v>405</v>
      </c>
      <c r="D465" s="169" t="s">
        <v>129</v>
      </c>
      <c r="E465" s="170" t="s">
        <v>651</v>
      </c>
      <c r="F465" s="171" t="s">
        <v>652</v>
      </c>
      <c r="G465" s="172" t="s">
        <v>155</v>
      </c>
      <c r="H465" s="173">
        <v>197.80000000000001</v>
      </c>
      <c r="I465" s="174"/>
      <c r="J465" s="175">
        <f>ROUND(I465*H465,2)</f>
        <v>0</v>
      </c>
      <c r="K465" s="176"/>
      <c r="L465" s="35"/>
      <c r="M465" s="177" t="s">
        <v>1</v>
      </c>
      <c r="N465" s="178" t="s">
        <v>39</v>
      </c>
      <c r="O465" s="73"/>
      <c r="P465" s="179">
        <f>O465*H465</f>
        <v>0</v>
      </c>
      <c r="Q465" s="179">
        <v>3.0000000000000001E-05</v>
      </c>
      <c r="R465" s="179">
        <f>Q465*H465</f>
        <v>0.0059340000000000009</v>
      </c>
      <c r="S465" s="179">
        <v>0</v>
      </c>
      <c r="T465" s="180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81" t="s">
        <v>164</v>
      </c>
      <c r="AT465" s="181" t="s">
        <v>129</v>
      </c>
      <c r="AU465" s="181" t="s">
        <v>84</v>
      </c>
      <c r="AY465" s="15" t="s">
        <v>124</v>
      </c>
      <c r="BE465" s="182">
        <f>IF(N465="základní",J465,0)</f>
        <v>0</v>
      </c>
      <c r="BF465" s="182">
        <f>IF(N465="snížená",J465,0)</f>
        <v>0</v>
      </c>
      <c r="BG465" s="182">
        <f>IF(N465="zákl. přenesená",J465,0)</f>
        <v>0</v>
      </c>
      <c r="BH465" s="182">
        <f>IF(N465="sníž. přenesená",J465,0)</f>
        <v>0</v>
      </c>
      <c r="BI465" s="182">
        <f>IF(N465="nulová",J465,0)</f>
        <v>0</v>
      </c>
      <c r="BJ465" s="15" t="s">
        <v>82</v>
      </c>
      <c r="BK465" s="182">
        <f>ROUND(I465*H465,2)</f>
        <v>0</v>
      </c>
      <c r="BL465" s="15" t="s">
        <v>164</v>
      </c>
      <c r="BM465" s="181" t="s">
        <v>653</v>
      </c>
    </row>
    <row r="466" s="2" customFormat="1">
      <c r="A466" s="34"/>
      <c r="B466" s="35"/>
      <c r="C466" s="34"/>
      <c r="D466" s="183" t="s">
        <v>134</v>
      </c>
      <c r="E466" s="34"/>
      <c r="F466" s="184" t="s">
        <v>654</v>
      </c>
      <c r="G466" s="34"/>
      <c r="H466" s="34"/>
      <c r="I466" s="185"/>
      <c r="J466" s="34"/>
      <c r="K466" s="34"/>
      <c r="L466" s="35"/>
      <c r="M466" s="186"/>
      <c r="N466" s="187"/>
      <c r="O466" s="73"/>
      <c r="P466" s="73"/>
      <c r="Q466" s="73"/>
      <c r="R466" s="73"/>
      <c r="S466" s="73"/>
      <c r="T466" s="7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5" t="s">
        <v>134</v>
      </c>
      <c r="AU466" s="15" t="s">
        <v>84</v>
      </c>
    </row>
    <row r="467" s="2" customFormat="1">
      <c r="A467" s="34"/>
      <c r="B467" s="35"/>
      <c r="C467" s="34"/>
      <c r="D467" s="188" t="s">
        <v>135</v>
      </c>
      <c r="E467" s="34"/>
      <c r="F467" s="189" t="s">
        <v>655</v>
      </c>
      <c r="G467" s="34"/>
      <c r="H467" s="34"/>
      <c r="I467" s="185"/>
      <c r="J467" s="34"/>
      <c r="K467" s="34"/>
      <c r="L467" s="35"/>
      <c r="M467" s="186"/>
      <c r="N467" s="187"/>
      <c r="O467" s="73"/>
      <c r="P467" s="73"/>
      <c r="Q467" s="73"/>
      <c r="R467" s="73"/>
      <c r="S467" s="73"/>
      <c r="T467" s="7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5" t="s">
        <v>135</v>
      </c>
      <c r="AU467" s="15" t="s">
        <v>84</v>
      </c>
    </row>
    <row r="468" s="2" customFormat="1" ht="22.2" customHeight="1">
      <c r="A468" s="34"/>
      <c r="B468" s="168"/>
      <c r="C468" s="169" t="s">
        <v>656</v>
      </c>
      <c r="D468" s="169" t="s">
        <v>129</v>
      </c>
      <c r="E468" s="170" t="s">
        <v>657</v>
      </c>
      <c r="F468" s="171" t="s">
        <v>658</v>
      </c>
      <c r="G468" s="172" t="s">
        <v>155</v>
      </c>
      <c r="H468" s="173">
        <v>7.8600000000000003</v>
      </c>
      <c r="I468" s="174"/>
      <c r="J468" s="175">
        <f>ROUND(I468*H468,2)</f>
        <v>0</v>
      </c>
      <c r="K468" s="176"/>
      <c r="L468" s="35"/>
      <c r="M468" s="177" t="s">
        <v>1</v>
      </c>
      <c r="N468" s="178" t="s">
        <v>39</v>
      </c>
      <c r="O468" s="73"/>
      <c r="P468" s="179">
        <f>O468*H468</f>
        <v>0</v>
      </c>
      <c r="Q468" s="179">
        <v>0</v>
      </c>
      <c r="R468" s="179">
        <f>Q468*H468</f>
        <v>0</v>
      </c>
      <c r="S468" s="179">
        <v>0</v>
      </c>
      <c r="T468" s="180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81" t="s">
        <v>164</v>
      </c>
      <c r="AT468" s="181" t="s">
        <v>129</v>
      </c>
      <c r="AU468" s="181" t="s">
        <v>84</v>
      </c>
      <c r="AY468" s="15" t="s">
        <v>124</v>
      </c>
      <c r="BE468" s="182">
        <f>IF(N468="základní",J468,0)</f>
        <v>0</v>
      </c>
      <c r="BF468" s="182">
        <f>IF(N468="snížená",J468,0)</f>
        <v>0</v>
      </c>
      <c r="BG468" s="182">
        <f>IF(N468="zákl. přenesená",J468,0)</f>
        <v>0</v>
      </c>
      <c r="BH468" s="182">
        <f>IF(N468="sníž. přenesená",J468,0)</f>
        <v>0</v>
      </c>
      <c r="BI468" s="182">
        <f>IF(N468="nulová",J468,0)</f>
        <v>0</v>
      </c>
      <c r="BJ468" s="15" t="s">
        <v>82</v>
      </c>
      <c r="BK468" s="182">
        <f>ROUND(I468*H468,2)</f>
        <v>0</v>
      </c>
      <c r="BL468" s="15" t="s">
        <v>164</v>
      </c>
      <c r="BM468" s="181" t="s">
        <v>659</v>
      </c>
    </row>
    <row r="469" s="2" customFormat="1">
      <c r="A469" s="34"/>
      <c r="B469" s="35"/>
      <c r="C469" s="34"/>
      <c r="D469" s="183" t="s">
        <v>134</v>
      </c>
      <c r="E469" s="34"/>
      <c r="F469" s="184" t="s">
        <v>658</v>
      </c>
      <c r="G469" s="34"/>
      <c r="H469" s="34"/>
      <c r="I469" s="185"/>
      <c r="J469" s="34"/>
      <c r="K469" s="34"/>
      <c r="L469" s="35"/>
      <c r="M469" s="186"/>
      <c r="N469" s="187"/>
      <c r="O469" s="73"/>
      <c r="P469" s="73"/>
      <c r="Q469" s="73"/>
      <c r="R469" s="73"/>
      <c r="S469" s="73"/>
      <c r="T469" s="7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5" t="s">
        <v>134</v>
      </c>
      <c r="AU469" s="15" t="s">
        <v>84</v>
      </c>
    </row>
    <row r="470" s="2" customFormat="1" ht="22.2" customHeight="1">
      <c r="A470" s="34"/>
      <c r="B470" s="168"/>
      <c r="C470" s="169" t="s">
        <v>409</v>
      </c>
      <c r="D470" s="169" t="s">
        <v>129</v>
      </c>
      <c r="E470" s="170" t="s">
        <v>660</v>
      </c>
      <c r="F470" s="171" t="s">
        <v>661</v>
      </c>
      <c r="G470" s="172" t="s">
        <v>155</v>
      </c>
      <c r="H470" s="173">
        <v>7.8600000000000003</v>
      </c>
      <c r="I470" s="174"/>
      <c r="J470" s="175">
        <f>ROUND(I470*H470,2)</f>
        <v>0</v>
      </c>
      <c r="K470" s="176"/>
      <c r="L470" s="35"/>
      <c r="M470" s="177" t="s">
        <v>1</v>
      </c>
      <c r="N470" s="178" t="s">
        <v>39</v>
      </c>
      <c r="O470" s="73"/>
      <c r="P470" s="179">
        <f>O470*H470</f>
        <v>0</v>
      </c>
      <c r="Q470" s="179">
        <v>0.00064999999999999997</v>
      </c>
      <c r="R470" s="179">
        <f>Q470*H470</f>
        <v>0.0051089999999999998</v>
      </c>
      <c r="S470" s="179">
        <v>0</v>
      </c>
      <c r="T470" s="180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81" t="s">
        <v>164</v>
      </c>
      <c r="AT470" s="181" t="s">
        <v>129</v>
      </c>
      <c r="AU470" s="181" t="s">
        <v>84</v>
      </c>
      <c r="AY470" s="15" t="s">
        <v>124</v>
      </c>
      <c r="BE470" s="182">
        <f>IF(N470="základní",J470,0)</f>
        <v>0</v>
      </c>
      <c r="BF470" s="182">
        <f>IF(N470="snížená",J470,0)</f>
        <v>0</v>
      </c>
      <c r="BG470" s="182">
        <f>IF(N470="zákl. přenesená",J470,0)</f>
        <v>0</v>
      </c>
      <c r="BH470" s="182">
        <f>IF(N470="sníž. přenesená",J470,0)</f>
        <v>0</v>
      </c>
      <c r="BI470" s="182">
        <f>IF(N470="nulová",J470,0)</f>
        <v>0</v>
      </c>
      <c r="BJ470" s="15" t="s">
        <v>82</v>
      </c>
      <c r="BK470" s="182">
        <f>ROUND(I470*H470,2)</f>
        <v>0</v>
      </c>
      <c r="BL470" s="15" t="s">
        <v>164</v>
      </c>
      <c r="BM470" s="181" t="s">
        <v>662</v>
      </c>
    </row>
    <row r="471" s="2" customFormat="1">
      <c r="A471" s="34"/>
      <c r="B471" s="35"/>
      <c r="C471" s="34"/>
      <c r="D471" s="183" t="s">
        <v>134</v>
      </c>
      <c r="E471" s="34"/>
      <c r="F471" s="184" t="s">
        <v>661</v>
      </c>
      <c r="G471" s="34"/>
      <c r="H471" s="34"/>
      <c r="I471" s="185"/>
      <c r="J471" s="34"/>
      <c r="K471" s="34"/>
      <c r="L471" s="35"/>
      <c r="M471" s="186"/>
      <c r="N471" s="187"/>
      <c r="O471" s="73"/>
      <c r="P471" s="73"/>
      <c r="Q471" s="73"/>
      <c r="R471" s="73"/>
      <c r="S471" s="73"/>
      <c r="T471" s="7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5" t="s">
        <v>134</v>
      </c>
      <c r="AU471" s="15" t="s">
        <v>84</v>
      </c>
    </row>
    <row r="472" s="2" customFormat="1">
      <c r="A472" s="34"/>
      <c r="B472" s="35"/>
      <c r="C472" s="34"/>
      <c r="D472" s="188" t="s">
        <v>135</v>
      </c>
      <c r="E472" s="34"/>
      <c r="F472" s="189" t="s">
        <v>663</v>
      </c>
      <c r="G472" s="34"/>
      <c r="H472" s="34"/>
      <c r="I472" s="185"/>
      <c r="J472" s="34"/>
      <c r="K472" s="34"/>
      <c r="L472" s="35"/>
      <c r="M472" s="186"/>
      <c r="N472" s="187"/>
      <c r="O472" s="73"/>
      <c r="P472" s="73"/>
      <c r="Q472" s="73"/>
      <c r="R472" s="73"/>
      <c r="S472" s="73"/>
      <c r="T472" s="7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5" t="s">
        <v>135</v>
      </c>
      <c r="AU472" s="15" t="s">
        <v>84</v>
      </c>
    </row>
    <row r="473" s="2" customFormat="1" ht="22.2" customHeight="1">
      <c r="A473" s="34"/>
      <c r="B473" s="168"/>
      <c r="C473" s="169" t="s">
        <v>664</v>
      </c>
      <c r="D473" s="169" t="s">
        <v>129</v>
      </c>
      <c r="E473" s="170" t="s">
        <v>665</v>
      </c>
      <c r="F473" s="171" t="s">
        <v>666</v>
      </c>
      <c r="G473" s="172" t="s">
        <v>155</v>
      </c>
      <c r="H473" s="173">
        <v>7.8600000000000003</v>
      </c>
      <c r="I473" s="174"/>
      <c r="J473" s="175">
        <f>ROUND(I473*H473,2)</f>
        <v>0</v>
      </c>
      <c r="K473" s="176"/>
      <c r="L473" s="35"/>
      <c r="M473" s="177" t="s">
        <v>1</v>
      </c>
      <c r="N473" s="178" t="s">
        <v>39</v>
      </c>
      <c r="O473" s="73"/>
      <c r="P473" s="179">
        <f>O473*H473</f>
        <v>0</v>
      </c>
      <c r="Q473" s="179">
        <v>0.00052999999999999998</v>
      </c>
      <c r="R473" s="179">
        <f>Q473*H473</f>
        <v>0.0041657999999999999</v>
      </c>
      <c r="S473" s="179">
        <v>0</v>
      </c>
      <c r="T473" s="180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81" t="s">
        <v>164</v>
      </c>
      <c r="AT473" s="181" t="s">
        <v>129</v>
      </c>
      <c r="AU473" s="181" t="s">
        <v>84</v>
      </c>
      <c r="AY473" s="15" t="s">
        <v>124</v>
      </c>
      <c r="BE473" s="182">
        <f>IF(N473="základní",J473,0)</f>
        <v>0</v>
      </c>
      <c r="BF473" s="182">
        <f>IF(N473="snížená",J473,0)</f>
        <v>0</v>
      </c>
      <c r="BG473" s="182">
        <f>IF(N473="zákl. přenesená",J473,0)</f>
        <v>0</v>
      </c>
      <c r="BH473" s="182">
        <f>IF(N473="sníž. přenesená",J473,0)</f>
        <v>0</v>
      </c>
      <c r="BI473" s="182">
        <f>IF(N473="nulová",J473,0)</f>
        <v>0</v>
      </c>
      <c r="BJ473" s="15" t="s">
        <v>82</v>
      </c>
      <c r="BK473" s="182">
        <f>ROUND(I473*H473,2)</f>
        <v>0</v>
      </c>
      <c r="BL473" s="15" t="s">
        <v>164</v>
      </c>
      <c r="BM473" s="181" t="s">
        <v>667</v>
      </c>
    </row>
    <row r="474" s="2" customFormat="1">
      <c r="A474" s="34"/>
      <c r="B474" s="35"/>
      <c r="C474" s="34"/>
      <c r="D474" s="183" t="s">
        <v>134</v>
      </c>
      <c r="E474" s="34"/>
      <c r="F474" s="184" t="s">
        <v>666</v>
      </c>
      <c r="G474" s="34"/>
      <c r="H474" s="34"/>
      <c r="I474" s="185"/>
      <c r="J474" s="34"/>
      <c r="K474" s="34"/>
      <c r="L474" s="35"/>
      <c r="M474" s="186"/>
      <c r="N474" s="187"/>
      <c r="O474" s="73"/>
      <c r="P474" s="73"/>
      <c r="Q474" s="73"/>
      <c r="R474" s="73"/>
      <c r="S474" s="73"/>
      <c r="T474" s="7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5" t="s">
        <v>134</v>
      </c>
      <c r="AU474" s="15" t="s">
        <v>84</v>
      </c>
    </row>
    <row r="475" s="2" customFormat="1">
      <c r="A475" s="34"/>
      <c r="B475" s="35"/>
      <c r="C475" s="34"/>
      <c r="D475" s="188" t="s">
        <v>135</v>
      </c>
      <c r="E475" s="34"/>
      <c r="F475" s="189" t="s">
        <v>668</v>
      </c>
      <c r="G475" s="34"/>
      <c r="H475" s="34"/>
      <c r="I475" s="185"/>
      <c r="J475" s="34"/>
      <c r="K475" s="34"/>
      <c r="L475" s="35"/>
      <c r="M475" s="186"/>
      <c r="N475" s="187"/>
      <c r="O475" s="73"/>
      <c r="P475" s="73"/>
      <c r="Q475" s="73"/>
      <c r="R475" s="73"/>
      <c r="S475" s="73"/>
      <c r="T475" s="7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5" t="s">
        <v>135</v>
      </c>
      <c r="AU475" s="15" t="s">
        <v>84</v>
      </c>
    </row>
    <row r="476" s="2" customFormat="1" ht="22.2" customHeight="1">
      <c r="A476" s="34"/>
      <c r="B476" s="168"/>
      <c r="C476" s="169" t="s">
        <v>414</v>
      </c>
      <c r="D476" s="169" t="s">
        <v>129</v>
      </c>
      <c r="E476" s="170" t="s">
        <v>669</v>
      </c>
      <c r="F476" s="171" t="s">
        <v>670</v>
      </c>
      <c r="G476" s="172" t="s">
        <v>155</v>
      </c>
      <c r="H476" s="173">
        <v>7.8600000000000003</v>
      </c>
      <c r="I476" s="174"/>
      <c r="J476" s="175">
        <f>ROUND(I476*H476,2)</f>
        <v>0</v>
      </c>
      <c r="K476" s="176"/>
      <c r="L476" s="35"/>
      <c r="M476" s="177" t="s">
        <v>1</v>
      </c>
      <c r="N476" s="178" t="s">
        <v>39</v>
      </c>
      <c r="O476" s="73"/>
      <c r="P476" s="179">
        <f>O476*H476</f>
        <v>0</v>
      </c>
      <c r="Q476" s="179">
        <v>0.00046000000000000001</v>
      </c>
      <c r="R476" s="179">
        <f>Q476*H476</f>
        <v>0.0036156000000000001</v>
      </c>
      <c r="S476" s="179">
        <v>0</v>
      </c>
      <c r="T476" s="180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81" t="s">
        <v>164</v>
      </c>
      <c r="AT476" s="181" t="s">
        <v>129</v>
      </c>
      <c r="AU476" s="181" t="s">
        <v>84</v>
      </c>
      <c r="AY476" s="15" t="s">
        <v>124</v>
      </c>
      <c r="BE476" s="182">
        <f>IF(N476="základní",J476,0)</f>
        <v>0</v>
      </c>
      <c r="BF476" s="182">
        <f>IF(N476="snížená",J476,0)</f>
        <v>0</v>
      </c>
      <c r="BG476" s="182">
        <f>IF(N476="zákl. přenesená",J476,0)</f>
        <v>0</v>
      </c>
      <c r="BH476" s="182">
        <f>IF(N476="sníž. přenesená",J476,0)</f>
        <v>0</v>
      </c>
      <c r="BI476" s="182">
        <f>IF(N476="nulová",J476,0)</f>
        <v>0</v>
      </c>
      <c r="BJ476" s="15" t="s">
        <v>82</v>
      </c>
      <c r="BK476" s="182">
        <f>ROUND(I476*H476,2)</f>
        <v>0</v>
      </c>
      <c r="BL476" s="15" t="s">
        <v>164</v>
      </c>
      <c r="BM476" s="181" t="s">
        <v>671</v>
      </c>
    </row>
    <row r="477" s="2" customFormat="1">
      <c r="A477" s="34"/>
      <c r="B477" s="35"/>
      <c r="C477" s="34"/>
      <c r="D477" s="183" t="s">
        <v>134</v>
      </c>
      <c r="E477" s="34"/>
      <c r="F477" s="184" t="s">
        <v>670</v>
      </c>
      <c r="G477" s="34"/>
      <c r="H477" s="34"/>
      <c r="I477" s="185"/>
      <c r="J477" s="34"/>
      <c r="K477" s="34"/>
      <c r="L477" s="35"/>
      <c r="M477" s="186"/>
      <c r="N477" s="187"/>
      <c r="O477" s="73"/>
      <c r="P477" s="73"/>
      <c r="Q477" s="73"/>
      <c r="R477" s="73"/>
      <c r="S477" s="73"/>
      <c r="T477" s="7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5" t="s">
        <v>134</v>
      </c>
      <c r="AU477" s="15" t="s">
        <v>84</v>
      </c>
    </row>
    <row r="478" s="2" customFormat="1">
      <c r="A478" s="34"/>
      <c r="B478" s="35"/>
      <c r="C478" s="34"/>
      <c r="D478" s="188" t="s">
        <v>135</v>
      </c>
      <c r="E478" s="34"/>
      <c r="F478" s="189" t="s">
        <v>672</v>
      </c>
      <c r="G478" s="34"/>
      <c r="H478" s="34"/>
      <c r="I478" s="185"/>
      <c r="J478" s="34"/>
      <c r="K478" s="34"/>
      <c r="L478" s="35"/>
      <c r="M478" s="186"/>
      <c r="N478" s="187"/>
      <c r="O478" s="73"/>
      <c r="P478" s="73"/>
      <c r="Q478" s="73"/>
      <c r="R478" s="73"/>
      <c r="S478" s="73"/>
      <c r="T478" s="7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5" t="s">
        <v>135</v>
      </c>
      <c r="AU478" s="15" t="s">
        <v>84</v>
      </c>
    </row>
    <row r="479" s="2" customFormat="1" ht="14.4" customHeight="1">
      <c r="A479" s="34"/>
      <c r="B479" s="168"/>
      <c r="C479" s="169" t="s">
        <v>673</v>
      </c>
      <c r="D479" s="169" t="s">
        <v>129</v>
      </c>
      <c r="E479" s="170" t="s">
        <v>674</v>
      </c>
      <c r="F479" s="171" t="s">
        <v>675</v>
      </c>
      <c r="G479" s="172" t="s">
        <v>155</v>
      </c>
      <c r="H479" s="173">
        <v>7.8600000000000003</v>
      </c>
      <c r="I479" s="174"/>
      <c r="J479" s="175">
        <f>ROUND(I479*H479,2)</f>
        <v>0</v>
      </c>
      <c r="K479" s="176"/>
      <c r="L479" s="35"/>
      <c r="M479" s="177" t="s">
        <v>1</v>
      </c>
      <c r="N479" s="178" t="s">
        <v>39</v>
      </c>
      <c r="O479" s="73"/>
      <c r="P479" s="179">
        <f>O479*H479</f>
        <v>0</v>
      </c>
      <c r="Q479" s="179">
        <v>0</v>
      </c>
      <c r="R479" s="179">
        <f>Q479*H479</f>
        <v>0</v>
      </c>
      <c r="S479" s="179">
        <v>0</v>
      </c>
      <c r="T479" s="180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81" t="s">
        <v>164</v>
      </c>
      <c r="AT479" s="181" t="s">
        <v>129</v>
      </c>
      <c r="AU479" s="181" t="s">
        <v>84</v>
      </c>
      <c r="AY479" s="15" t="s">
        <v>124</v>
      </c>
      <c r="BE479" s="182">
        <f>IF(N479="základní",J479,0)</f>
        <v>0</v>
      </c>
      <c r="BF479" s="182">
        <f>IF(N479="snížená",J479,0)</f>
        <v>0</v>
      </c>
      <c r="BG479" s="182">
        <f>IF(N479="zákl. přenesená",J479,0)</f>
        <v>0</v>
      </c>
      <c r="BH479" s="182">
        <f>IF(N479="sníž. přenesená",J479,0)</f>
        <v>0</v>
      </c>
      <c r="BI479" s="182">
        <f>IF(N479="nulová",J479,0)</f>
        <v>0</v>
      </c>
      <c r="BJ479" s="15" t="s">
        <v>82</v>
      </c>
      <c r="BK479" s="182">
        <f>ROUND(I479*H479,2)</f>
        <v>0</v>
      </c>
      <c r="BL479" s="15" t="s">
        <v>164</v>
      </c>
      <c r="BM479" s="181" t="s">
        <v>676</v>
      </c>
    </row>
    <row r="480" s="2" customFormat="1">
      <c r="A480" s="34"/>
      <c r="B480" s="35"/>
      <c r="C480" s="34"/>
      <c r="D480" s="183" t="s">
        <v>134</v>
      </c>
      <c r="E480" s="34"/>
      <c r="F480" s="184" t="s">
        <v>675</v>
      </c>
      <c r="G480" s="34"/>
      <c r="H480" s="34"/>
      <c r="I480" s="185"/>
      <c r="J480" s="34"/>
      <c r="K480" s="34"/>
      <c r="L480" s="35"/>
      <c r="M480" s="186"/>
      <c r="N480" s="187"/>
      <c r="O480" s="73"/>
      <c r="P480" s="73"/>
      <c r="Q480" s="73"/>
      <c r="R480" s="73"/>
      <c r="S480" s="73"/>
      <c r="T480" s="7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5" t="s">
        <v>134</v>
      </c>
      <c r="AU480" s="15" t="s">
        <v>84</v>
      </c>
    </row>
    <row r="481" s="12" customFormat="1" ht="25.92" customHeight="1">
      <c r="A481" s="12"/>
      <c r="B481" s="155"/>
      <c r="C481" s="12"/>
      <c r="D481" s="156" t="s">
        <v>73</v>
      </c>
      <c r="E481" s="157" t="s">
        <v>677</v>
      </c>
      <c r="F481" s="157" t="s">
        <v>678</v>
      </c>
      <c r="G481" s="12"/>
      <c r="H481" s="12"/>
      <c r="I481" s="158"/>
      <c r="J481" s="159">
        <f>BK481</f>
        <v>0</v>
      </c>
      <c r="K481" s="12"/>
      <c r="L481" s="155"/>
      <c r="M481" s="160"/>
      <c r="N481" s="161"/>
      <c r="O481" s="161"/>
      <c r="P481" s="162">
        <f>P482+P483+P530</f>
        <v>0</v>
      </c>
      <c r="Q481" s="161"/>
      <c r="R481" s="162">
        <f>R482+R483+R530</f>
        <v>11.588974</v>
      </c>
      <c r="S481" s="161"/>
      <c r="T481" s="163">
        <f>T482+T483+T530</f>
        <v>2.9040000000000004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56" t="s">
        <v>82</v>
      </c>
      <c r="AT481" s="164" t="s">
        <v>73</v>
      </c>
      <c r="AU481" s="164" t="s">
        <v>74</v>
      </c>
      <c r="AY481" s="156" t="s">
        <v>124</v>
      </c>
      <c r="BK481" s="165">
        <f>BK482+BK483+BK530</f>
        <v>0</v>
      </c>
    </row>
    <row r="482" s="12" customFormat="1" ht="22.8" customHeight="1">
      <c r="A482" s="12"/>
      <c r="B482" s="155"/>
      <c r="C482" s="12"/>
      <c r="D482" s="156" t="s">
        <v>73</v>
      </c>
      <c r="E482" s="166" t="s">
        <v>679</v>
      </c>
      <c r="F482" s="166" t="s">
        <v>678</v>
      </c>
      <c r="G482" s="12"/>
      <c r="H482" s="12"/>
      <c r="I482" s="158"/>
      <c r="J482" s="167">
        <f>BK482</f>
        <v>0</v>
      </c>
      <c r="K482" s="12"/>
      <c r="L482" s="155"/>
      <c r="M482" s="160"/>
      <c r="N482" s="161"/>
      <c r="O482" s="161"/>
      <c r="P482" s="162">
        <v>0</v>
      </c>
      <c r="Q482" s="161"/>
      <c r="R482" s="162">
        <v>0</v>
      </c>
      <c r="S482" s="161"/>
      <c r="T482" s="163"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56" t="s">
        <v>82</v>
      </c>
      <c r="AT482" s="164" t="s">
        <v>73</v>
      </c>
      <c r="AU482" s="164" t="s">
        <v>82</v>
      </c>
      <c r="AY482" s="156" t="s">
        <v>124</v>
      </c>
      <c r="BK482" s="165">
        <v>0</v>
      </c>
    </row>
    <row r="483" s="12" customFormat="1" ht="22.8" customHeight="1">
      <c r="A483" s="12"/>
      <c r="B483" s="155"/>
      <c r="C483" s="12"/>
      <c r="D483" s="156" t="s">
        <v>73</v>
      </c>
      <c r="E483" s="166" t="s">
        <v>127</v>
      </c>
      <c r="F483" s="166" t="s">
        <v>128</v>
      </c>
      <c r="G483" s="12"/>
      <c r="H483" s="12"/>
      <c r="I483" s="158"/>
      <c r="J483" s="167">
        <f>BK483</f>
        <v>0</v>
      </c>
      <c r="K483" s="12"/>
      <c r="L483" s="155"/>
      <c r="M483" s="160"/>
      <c r="N483" s="161"/>
      <c r="O483" s="161"/>
      <c r="P483" s="162">
        <f>SUM(P484:P529)</f>
        <v>0</v>
      </c>
      <c r="Q483" s="161"/>
      <c r="R483" s="162">
        <f>SUM(R484:R529)</f>
        <v>4.9526540000000008</v>
      </c>
      <c r="S483" s="161"/>
      <c r="T483" s="163">
        <f>SUM(T484:T529)</f>
        <v>2.9040000000000004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156" t="s">
        <v>82</v>
      </c>
      <c r="AT483" s="164" t="s">
        <v>73</v>
      </c>
      <c r="AU483" s="164" t="s">
        <v>82</v>
      </c>
      <c r="AY483" s="156" t="s">
        <v>124</v>
      </c>
      <c r="BK483" s="165">
        <f>SUM(BK484:BK529)</f>
        <v>0</v>
      </c>
    </row>
    <row r="484" s="2" customFormat="1" ht="34.8" customHeight="1">
      <c r="A484" s="34"/>
      <c r="B484" s="168"/>
      <c r="C484" s="169" t="s">
        <v>419</v>
      </c>
      <c r="D484" s="169" t="s">
        <v>129</v>
      </c>
      <c r="E484" s="170" t="s">
        <v>680</v>
      </c>
      <c r="F484" s="171" t="s">
        <v>681</v>
      </c>
      <c r="G484" s="172" t="s">
        <v>132</v>
      </c>
      <c r="H484" s="173">
        <v>52.049999999999997</v>
      </c>
      <c r="I484" s="174"/>
      <c r="J484" s="175">
        <f>ROUND(I484*H484,2)</f>
        <v>0</v>
      </c>
      <c r="K484" s="176"/>
      <c r="L484" s="35"/>
      <c r="M484" s="177" t="s">
        <v>1</v>
      </c>
      <c r="N484" s="178" t="s">
        <v>39</v>
      </c>
      <c r="O484" s="73"/>
      <c r="P484" s="179">
        <f>O484*H484</f>
        <v>0</v>
      </c>
      <c r="Q484" s="179">
        <v>0</v>
      </c>
      <c r="R484" s="179">
        <f>Q484*H484</f>
        <v>0</v>
      </c>
      <c r="S484" s="179">
        <v>0</v>
      </c>
      <c r="T484" s="180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81" t="s">
        <v>133</v>
      </c>
      <c r="AT484" s="181" t="s">
        <v>129</v>
      </c>
      <c r="AU484" s="181" t="s">
        <v>84</v>
      </c>
      <c r="AY484" s="15" t="s">
        <v>124</v>
      </c>
      <c r="BE484" s="182">
        <f>IF(N484="základní",J484,0)</f>
        <v>0</v>
      </c>
      <c r="BF484" s="182">
        <f>IF(N484="snížená",J484,0)</f>
        <v>0</v>
      </c>
      <c r="BG484" s="182">
        <f>IF(N484="zákl. přenesená",J484,0)</f>
        <v>0</v>
      </c>
      <c r="BH484" s="182">
        <f>IF(N484="sníž. přenesená",J484,0)</f>
        <v>0</v>
      </c>
      <c r="BI484" s="182">
        <f>IF(N484="nulová",J484,0)</f>
        <v>0</v>
      </c>
      <c r="BJ484" s="15" t="s">
        <v>82</v>
      </c>
      <c r="BK484" s="182">
        <f>ROUND(I484*H484,2)</f>
        <v>0</v>
      </c>
      <c r="BL484" s="15" t="s">
        <v>133</v>
      </c>
      <c r="BM484" s="181" t="s">
        <v>682</v>
      </c>
    </row>
    <row r="485" s="2" customFormat="1">
      <c r="A485" s="34"/>
      <c r="B485" s="35"/>
      <c r="C485" s="34"/>
      <c r="D485" s="183" t="s">
        <v>134</v>
      </c>
      <c r="E485" s="34"/>
      <c r="F485" s="184" t="s">
        <v>681</v>
      </c>
      <c r="G485" s="34"/>
      <c r="H485" s="34"/>
      <c r="I485" s="185"/>
      <c r="J485" s="34"/>
      <c r="K485" s="34"/>
      <c r="L485" s="35"/>
      <c r="M485" s="186"/>
      <c r="N485" s="187"/>
      <c r="O485" s="73"/>
      <c r="P485" s="73"/>
      <c r="Q485" s="73"/>
      <c r="R485" s="73"/>
      <c r="S485" s="73"/>
      <c r="T485" s="7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5" t="s">
        <v>134</v>
      </c>
      <c r="AU485" s="15" t="s">
        <v>84</v>
      </c>
    </row>
    <row r="486" s="2" customFormat="1" ht="50.4" customHeight="1">
      <c r="A486" s="34"/>
      <c r="B486" s="168"/>
      <c r="C486" s="169" t="s">
        <v>683</v>
      </c>
      <c r="D486" s="169" t="s">
        <v>129</v>
      </c>
      <c r="E486" s="170" t="s">
        <v>684</v>
      </c>
      <c r="F486" s="171" t="s">
        <v>685</v>
      </c>
      <c r="G486" s="172" t="s">
        <v>132</v>
      </c>
      <c r="H486" s="173">
        <v>3.25</v>
      </c>
      <c r="I486" s="174"/>
      <c r="J486" s="175">
        <f>ROUND(I486*H486,2)</f>
        <v>0</v>
      </c>
      <c r="K486" s="176"/>
      <c r="L486" s="35"/>
      <c r="M486" s="177" t="s">
        <v>1</v>
      </c>
      <c r="N486" s="178" t="s">
        <v>39</v>
      </c>
      <c r="O486" s="73"/>
      <c r="P486" s="179">
        <f>O486*H486</f>
        <v>0</v>
      </c>
      <c r="Q486" s="179">
        <v>0</v>
      </c>
      <c r="R486" s="179">
        <f>Q486*H486</f>
        <v>0</v>
      </c>
      <c r="S486" s="179">
        <v>0</v>
      </c>
      <c r="T486" s="180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81" t="s">
        <v>133</v>
      </c>
      <c r="AT486" s="181" t="s">
        <v>129</v>
      </c>
      <c r="AU486" s="181" t="s">
        <v>84</v>
      </c>
      <c r="AY486" s="15" t="s">
        <v>124</v>
      </c>
      <c r="BE486" s="182">
        <f>IF(N486="základní",J486,0)</f>
        <v>0</v>
      </c>
      <c r="BF486" s="182">
        <f>IF(N486="snížená",J486,0)</f>
        <v>0</v>
      </c>
      <c r="BG486" s="182">
        <f>IF(N486="zákl. přenesená",J486,0)</f>
        <v>0</v>
      </c>
      <c r="BH486" s="182">
        <f>IF(N486="sníž. přenesená",J486,0)</f>
        <v>0</v>
      </c>
      <c r="BI486" s="182">
        <f>IF(N486="nulová",J486,0)</f>
        <v>0</v>
      </c>
      <c r="BJ486" s="15" t="s">
        <v>82</v>
      </c>
      <c r="BK486" s="182">
        <f>ROUND(I486*H486,2)</f>
        <v>0</v>
      </c>
      <c r="BL486" s="15" t="s">
        <v>133</v>
      </c>
      <c r="BM486" s="181" t="s">
        <v>686</v>
      </c>
    </row>
    <row r="487" s="2" customFormat="1">
      <c r="A487" s="34"/>
      <c r="B487" s="35"/>
      <c r="C487" s="34"/>
      <c r="D487" s="183" t="s">
        <v>134</v>
      </c>
      <c r="E487" s="34"/>
      <c r="F487" s="184" t="s">
        <v>685</v>
      </c>
      <c r="G487" s="34"/>
      <c r="H487" s="34"/>
      <c r="I487" s="185"/>
      <c r="J487" s="34"/>
      <c r="K487" s="34"/>
      <c r="L487" s="35"/>
      <c r="M487" s="186"/>
      <c r="N487" s="187"/>
      <c r="O487" s="73"/>
      <c r="P487" s="73"/>
      <c r="Q487" s="73"/>
      <c r="R487" s="73"/>
      <c r="S487" s="73"/>
      <c r="T487" s="7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5" t="s">
        <v>134</v>
      </c>
      <c r="AU487" s="15" t="s">
        <v>84</v>
      </c>
    </row>
    <row r="488" s="2" customFormat="1">
      <c r="A488" s="34"/>
      <c r="B488" s="35"/>
      <c r="C488" s="34"/>
      <c r="D488" s="188" t="s">
        <v>135</v>
      </c>
      <c r="E488" s="34"/>
      <c r="F488" s="189" t="s">
        <v>687</v>
      </c>
      <c r="G488" s="34"/>
      <c r="H488" s="34"/>
      <c r="I488" s="185"/>
      <c r="J488" s="34"/>
      <c r="K488" s="34"/>
      <c r="L488" s="35"/>
      <c r="M488" s="186"/>
      <c r="N488" s="187"/>
      <c r="O488" s="73"/>
      <c r="P488" s="73"/>
      <c r="Q488" s="73"/>
      <c r="R488" s="73"/>
      <c r="S488" s="73"/>
      <c r="T488" s="7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5" t="s">
        <v>135</v>
      </c>
      <c r="AU488" s="15" t="s">
        <v>84</v>
      </c>
    </row>
    <row r="489" s="2" customFormat="1" ht="14.4" customHeight="1">
      <c r="A489" s="34"/>
      <c r="B489" s="168"/>
      <c r="C489" s="169" t="s">
        <v>424</v>
      </c>
      <c r="D489" s="169" t="s">
        <v>129</v>
      </c>
      <c r="E489" s="170" t="s">
        <v>688</v>
      </c>
      <c r="F489" s="171" t="s">
        <v>689</v>
      </c>
      <c r="G489" s="172" t="s">
        <v>186</v>
      </c>
      <c r="H489" s="173">
        <v>5.2000000000000002</v>
      </c>
      <c r="I489" s="174"/>
      <c r="J489" s="175">
        <f>ROUND(I489*H489,2)</f>
        <v>0</v>
      </c>
      <c r="K489" s="176"/>
      <c r="L489" s="35"/>
      <c r="M489" s="177" t="s">
        <v>1</v>
      </c>
      <c r="N489" s="178" t="s">
        <v>39</v>
      </c>
      <c r="O489" s="73"/>
      <c r="P489" s="179">
        <f>O489*H489</f>
        <v>0</v>
      </c>
      <c r="Q489" s="179">
        <v>0</v>
      </c>
      <c r="R489" s="179">
        <f>Q489*H489</f>
        <v>0</v>
      </c>
      <c r="S489" s="179">
        <v>0</v>
      </c>
      <c r="T489" s="180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81" t="s">
        <v>133</v>
      </c>
      <c r="AT489" s="181" t="s">
        <v>129</v>
      </c>
      <c r="AU489" s="181" t="s">
        <v>84</v>
      </c>
      <c r="AY489" s="15" t="s">
        <v>124</v>
      </c>
      <c r="BE489" s="182">
        <f>IF(N489="základní",J489,0)</f>
        <v>0</v>
      </c>
      <c r="BF489" s="182">
        <f>IF(N489="snížená",J489,0)</f>
        <v>0</v>
      </c>
      <c r="BG489" s="182">
        <f>IF(N489="zákl. přenesená",J489,0)</f>
        <v>0</v>
      </c>
      <c r="BH489" s="182">
        <f>IF(N489="sníž. přenesená",J489,0)</f>
        <v>0</v>
      </c>
      <c r="BI489" s="182">
        <f>IF(N489="nulová",J489,0)</f>
        <v>0</v>
      </c>
      <c r="BJ489" s="15" t="s">
        <v>82</v>
      </c>
      <c r="BK489" s="182">
        <f>ROUND(I489*H489,2)</f>
        <v>0</v>
      </c>
      <c r="BL489" s="15" t="s">
        <v>133</v>
      </c>
      <c r="BM489" s="181" t="s">
        <v>690</v>
      </c>
    </row>
    <row r="490" s="2" customFormat="1">
      <c r="A490" s="34"/>
      <c r="B490" s="35"/>
      <c r="C490" s="34"/>
      <c r="D490" s="183" t="s">
        <v>134</v>
      </c>
      <c r="E490" s="34"/>
      <c r="F490" s="184" t="s">
        <v>689</v>
      </c>
      <c r="G490" s="34"/>
      <c r="H490" s="34"/>
      <c r="I490" s="185"/>
      <c r="J490" s="34"/>
      <c r="K490" s="34"/>
      <c r="L490" s="35"/>
      <c r="M490" s="186"/>
      <c r="N490" s="187"/>
      <c r="O490" s="73"/>
      <c r="P490" s="73"/>
      <c r="Q490" s="73"/>
      <c r="R490" s="73"/>
      <c r="S490" s="73"/>
      <c r="T490" s="7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5" t="s">
        <v>134</v>
      </c>
      <c r="AU490" s="15" t="s">
        <v>84</v>
      </c>
    </row>
    <row r="491" s="2" customFormat="1" ht="34.8" customHeight="1">
      <c r="A491" s="34"/>
      <c r="B491" s="168"/>
      <c r="C491" s="169" t="s">
        <v>691</v>
      </c>
      <c r="D491" s="169" t="s">
        <v>129</v>
      </c>
      <c r="E491" s="170" t="s">
        <v>692</v>
      </c>
      <c r="F491" s="171" t="s">
        <v>693</v>
      </c>
      <c r="G491" s="172" t="s">
        <v>132</v>
      </c>
      <c r="H491" s="173">
        <v>55.299999999999997</v>
      </c>
      <c r="I491" s="174"/>
      <c r="J491" s="175">
        <f>ROUND(I491*H491,2)</f>
        <v>0</v>
      </c>
      <c r="K491" s="176"/>
      <c r="L491" s="35"/>
      <c r="M491" s="177" t="s">
        <v>1</v>
      </c>
      <c r="N491" s="178" t="s">
        <v>39</v>
      </c>
      <c r="O491" s="73"/>
      <c r="P491" s="179">
        <f>O491*H491</f>
        <v>0</v>
      </c>
      <c r="Q491" s="179">
        <v>0</v>
      </c>
      <c r="R491" s="179">
        <f>Q491*H491</f>
        <v>0</v>
      </c>
      <c r="S491" s="179">
        <v>0</v>
      </c>
      <c r="T491" s="180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1" t="s">
        <v>133</v>
      </c>
      <c r="AT491" s="181" t="s">
        <v>129</v>
      </c>
      <c r="AU491" s="181" t="s">
        <v>84</v>
      </c>
      <c r="AY491" s="15" t="s">
        <v>124</v>
      </c>
      <c r="BE491" s="182">
        <f>IF(N491="základní",J491,0)</f>
        <v>0</v>
      </c>
      <c r="BF491" s="182">
        <f>IF(N491="snížená",J491,0)</f>
        <v>0</v>
      </c>
      <c r="BG491" s="182">
        <f>IF(N491="zákl. přenesená",J491,0)</f>
        <v>0</v>
      </c>
      <c r="BH491" s="182">
        <f>IF(N491="sníž. přenesená",J491,0)</f>
        <v>0</v>
      </c>
      <c r="BI491" s="182">
        <f>IF(N491="nulová",J491,0)</f>
        <v>0</v>
      </c>
      <c r="BJ491" s="15" t="s">
        <v>82</v>
      </c>
      <c r="BK491" s="182">
        <f>ROUND(I491*H491,2)</f>
        <v>0</v>
      </c>
      <c r="BL491" s="15" t="s">
        <v>133</v>
      </c>
      <c r="BM491" s="181" t="s">
        <v>694</v>
      </c>
    </row>
    <row r="492" s="2" customFormat="1">
      <c r="A492" s="34"/>
      <c r="B492" s="35"/>
      <c r="C492" s="34"/>
      <c r="D492" s="183" t="s">
        <v>134</v>
      </c>
      <c r="E492" s="34"/>
      <c r="F492" s="184" t="s">
        <v>693</v>
      </c>
      <c r="G492" s="34"/>
      <c r="H492" s="34"/>
      <c r="I492" s="185"/>
      <c r="J492" s="34"/>
      <c r="K492" s="34"/>
      <c r="L492" s="35"/>
      <c r="M492" s="186"/>
      <c r="N492" s="187"/>
      <c r="O492" s="73"/>
      <c r="P492" s="73"/>
      <c r="Q492" s="73"/>
      <c r="R492" s="73"/>
      <c r="S492" s="73"/>
      <c r="T492" s="7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5" t="s">
        <v>134</v>
      </c>
      <c r="AU492" s="15" t="s">
        <v>84</v>
      </c>
    </row>
    <row r="493" s="2" customFormat="1">
      <c r="A493" s="34"/>
      <c r="B493" s="35"/>
      <c r="C493" s="34"/>
      <c r="D493" s="188" t="s">
        <v>135</v>
      </c>
      <c r="E493" s="34"/>
      <c r="F493" s="189" t="s">
        <v>695</v>
      </c>
      <c r="G493" s="34"/>
      <c r="H493" s="34"/>
      <c r="I493" s="185"/>
      <c r="J493" s="34"/>
      <c r="K493" s="34"/>
      <c r="L493" s="35"/>
      <c r="M493" s="186"/>
      <c r="N493" s="187"/>
      <c r="O493" s="73"/>
      <c r="P493" s="73"/>
      <c r="Q493" s="73"/>
      <c r="R493" s="73"/>
      <c r="S493" s="73"/>
      <c r="T493" s="7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5" t="s">
        <v>135</v>
      </c>
      <c r="AU493" s="15" t="s">
        <v>84</v>
      </c>
    </row>
    <row r="494" s="2" customFormat="1" ht="19.8" customHeight="1">
      <c r="A494" s="34"/>
      <c r="B494" s="168"/>
      <c r="C494" s="169" t="s">
        <v>428</v>
      </c>
      <c r="D494" s="169" t="s">
        <v>129</v>
      </c>
      <c r="E494" s="170" t="s">
        <v>696</v>
      </c>
      <c r="F494" s="171" t="s">
        <v>697</v>
      </c>
      <c r="G494" s="172" t="s">
        <v>155</v>
      </c>
      <c r="H494" s="173">
        <v>15.300000000000001</v>
      </c>
      <c r="I494" s="174"/>
      <c r="J494" s="175">
        <f>ROUND(I494*H494,2)</f>
        <v>0</v>
      </c>
      <c r="K494" s="176"/>
      <c r="L494" s="35"/>
      <c r="M494" s="177" t="s">
        <v>1</v>
      </c>
      <c r="N494" s="178" t="s">
        <v>39</v>
      </c>
      <c r="O494" s="73"/>
      <c r="P494" s="179">
        <f>O494*H494</f>
        <v>0</v>
      </c>
      <c r="Q494" s="179">
        <v>0.00084000000000000003</v>
      </c>
      <c r="R494" s="179">
        <f>Q494*H494</f>
        <v>0.012852000000000001</v>
      </c>
      <c r="S494" s="179">
        <v>0</v>
      </c>
      <c r="T494" s="180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81" t="s">
        <v>133</v>
      </c>
      <c r="AT494" s="181" t="s">
        <v>129</v>
      </c>
      <c r="AU494" s="181" t="s">
        <v>84</v>
      </c>
      <c r="AY494" s="15" t="s">
        <v>124</v>
      </c>
      <c r="BE494" s="182">
        <f>IF(N494="základní",J494,0)</f>
        <v>0</v>
      </c>
      <c r="BF494" s="182">
        <f>IF(N494="snížená",J494,0)</f>
        <v>0</v>
      </c>
      <c r="BG494" s="182">
        <f>IF(N494="zákl. přenesená",J494,0)</f>
        <v>0</v>
      </c>
      <c r="BH494" s="182">
        <f>IF(N494="sníž. přenesená",J494,0)</f>
        <v>0</v>
      </c>
      <c r="BI494" s="182">
        <f>IF(N494="nulová",J494,0)</f>
        <v>0</v>
      </c>
      <c r="BJ494" s="15" t="s">
        <v>82</v>
      </c>
      <c r="BK494" s="182">
        <f>ROUND(I494*H494,2)</f>
        <v>0</v>
      </c>
      <c r="BL494" s="15" t="s">
        <v>133</v>
      </c>
      <c r="BM494" s="181" t="s">
        <v>698</v>
      </c>
    </row>
    <row r="495" s="2" customFormat="1">
      <c r="A495" s="34"/>
      <c r="B495" s="35"/>
      <c r="C495" s="34"/>
      <c r="D495" s="183" t="s">
        <v>134</v>
      </c>
      <c r="E495" s="34"/>
      <c r="F495" s="184" t="s">
        <v>697</v>
      </c>
      <c r="G495" s="34"/>
      <c r="H495" s="34"/>
      <c r="I495" s="185"/>
      <c r="J495" s="34"/>
      <c r="K495" s="34"/>
      <c r="L495" s="35"/>
      <c r="M495" s="186"/>
      <c r="N495" s="187"/>
      <c r="O495" s="73"/>
      <c r="P495" s="73"/>
      <c r="Q495" s="73"/>
      <c r="R495" s="73"/>
      <c r="S495" s="73"/>
      <c r="T495" s="7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5" t="s">
        <v>134</v>
      </c>
      <c r="AU495" s="15" t="s">
        <v>84</v>
      </c>
    </row>
    <row r="496" s="2" customFormat="1">
      <c r="A496" s="34"/>
      <c r="B496" s="35"/>
      <c r="C496" s="34"/>
      <c r="D496" s="188" t="s">
        <v>135</v>
      </c>
      <c r="E496" s="34"/>
      <c r="F496" s="189" t="s">
        <v>699</v>
      </c>
      <c r="G496" s="34"/>
      <c r="H496" s="34"/>
      <c r="I496" s="185"/>
      <c r="J496" s="34"/>
      <c r="K496" s="34"/>
      <c r="L496" s="35"/>
      <c r="M496" s="186"/>
      <c r="N496" s="187"/>
      <c r="O496" s="73"/>
      <c r="P496" s="73"/>
      <c r="Q496" s="73"/>
      <c r="R496" s="73"/>
      <c r="S496" s="73"/>
      <c r="T496" s="7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5" t="s">
        <v>135</v>
      </c>
      <c r="AU496" s="15" t="s">
        <v>84</v>
      </c>
    </row>
    <row r="497" s="2" customFormat="1" ht="22.2" customHeight="1">
      <c r="A497" s="34"/>
      <c r="B497" s="168"/>
      <c r="C497" s="169" t="s">
        <v>700</v>
      </c>
      <c r="D497" s="169" t="s">
        <v>129</v>
      </c>
      <c r="E497" s="170" t="s">
        <v>701</v>
      </c>
      <c r="F497" s="171" t="s">
        <v>702</v>
      </c>
      <c r="G497" s="172" t="s">
        <v>155</v>
      </c>
      <c r="H497" s="173">
        <v>20</v>
      </c>
      <c r="I497" s="174"/>
      <c r="J497" s="175">
        <f>ROUND(I497*H497,2)</f>
        <v>0</v>
      </c>
      <c r="K497" s="176"/>
      <c r="L497" s="35"/>
      <c r="M497" s="177" t="s">
        <v>1</v>
      </c>
      <c r="N497" s="178" t="s">
        <v>39</v>
      </c>
      <c r="O497" s="73"/>
      <c r="P497" s="179">
        <f>O497*H497</f>
        <v>0</v>
      </c>
      <c r="Q497" s="179">
        <v>0.0011900000000000001</v>
      </c>
      <c r="R497" s="179">
        <f>Q497*H497</f>
        <v>0.023800000000000002</v>
      </c>
      <c r="S497" s="179">
        <v>0</v>
      </c>
      <c r="T497" s="180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81" t="s">
        <v>133</v>
      </c>
      <c r="AT497" s="181" t="s">
        <v>129</v>
      </c>
      <c r="AU497" s="181" t="s">
        <v>84</v>
      </c>
      <c r="AY497" s="15" t="s">
        <v>124</v>
      </c>
      <c r="BE497" s="182">
        <f>IF(N497="základní",J497,0)</f>
        <v>0</v>
      </c>
      <c r="BF497" s="182">
        <f>IF(N497="snížená",J497,0)</f>
        <v>0</v>
      </c>
      <c r="BG497" s="182">
        <f>IF(N497="zákl. přenesená",J497,0)</f>
        <v>0</v>
      </c>
      <c r="BH497" s="182">
        <f>IF(N497="sníž. přenesená",J497,0)</f>
        <v>0</v>
      </c>
      <c r="BI497" s="182">
        <f>IF(N497="nulová",J497,0)</f>
        <v>0</v>
      </c>
      <c r="BJ497" s="15" t="s">
        <v>82</v>
      </c>
      <c r="BK497" s="182">
        <f>ROUND(I497*H497,2)</f>
        <v>0</v>
      </c>
      <c r="BL497" s="15" t="s">
        <v>133</v>
      </c>
      <c r="BM497" s="181" t="s">
        <v>703</v>
      </c>
    </row>
    <row r="498" s="2" customFormat="1">
      <c r="A498" s="34"/>
      <c r="B498" s="35"/>
      <c r="C498" s="34"/>
      <c r="D498" s="183" t="s">
        <v>134</v>
      </c>
      <c r="E498" s="34"/>
      <c r="F498" s="184" t="s">
        <v>702</v>
      </c>
      <c r="G498" s="34"/>
      <c r="H498" s="34"/>
      <c r="I498" s="185"/>
      <c r="J498" s="34"/>
      <c r="K498" s="34"/>
      <c r="L498" s="35"/>
      <c r="M498" s="186"/>
      <c r="N498" s="187"/>
      <c r="O498" s="73"/>
      <c r="P498" s="73"/>
      <c r="Q498" s="73"/>
      <c r="R498" s="73"/>
      <c r="S498" s="73"/>
      <c r="T498" s="7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5" t="s">
        <v>134</v>
      </c>
      <c r="AU498" s="15" t="s">
        <v>84</v>
      </c>
    </row>
    <row r="499" s="2" customFormat="1">
      <c r="A499" s="34"/>
      <c r="B499" s="35"/>
      <c r="C499" s="34"/>
      <c r="D499" s="188" t="s">
        <v>135</v>
      </c>
      <c r="E499" s="34"/>
      <c r="F499" s="189" t="s">
        <v>704</v>
      </c>
      <c r="G499" s="34"/>
      <c r="H499" s="34"/>
      <c r="I499" s="185"/>
      <c r="J499" s="34"/>
      <c r="K499" s="34"/>
      <c r="L499" s="35"/>
      <c r="M499" s="186"/>
      <c r="N499" s="187"/>
      <c r="O499" s="73"/>
      <c r="P499" s="73"/>
      <c r="Q499" s="73"/>
      <c r="R499" s="73"/>
      <c r="S499" s="73"/>
      <c r="T499" s="7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5" t="s">
        <v>135</v>
      </c>
      <c r="AU499" s="15" t="s">
        <v>84</v>
      </c>
    </row>
    <row r="500" s="2" customFormat="1" ht="22.2" customHeight="1">
      <c r="A500" s="34"/>
      <c r="B500" s="168"/>
      <c r="C500" s="169" t="s">
        <v>431</v>
      </c>
      <c r="D500" s="169" t="s">
        <v>129</v>
      </c>
      <c r="E500" s="170" t="s">
        <v>705</v>
      </c>
      <c r="F500" s="171" t="s">
        <v>706</v>
      </c>
      <c r="G500" s="172" t="s">
        <v>155</v>
      </c>
      <c r="H500" s="173">
        <v>15.300000000000001</v>
      </c>
      <c r="I500" s="174"/>
      <c r="J500" s="175">
        <f>ROUND(I500*H500,2)</f>
        <v>0</v>
      </c>
      <c r="K500" s="176"/>
      <c r="L500" s="35"/>
      <c r="M500" s="177" t="s">
        <v>1</v>
      </c>
      <c r="N500" s="178" t="s">
        <v>39</v>
      </c>
      <c r="O500" s="73"/>
      <c r="P500" s="179">
        <f>O500*H500</f>
        <v>0</v>
      </c>
      <c r="Q500" s="179">
        <v>0</v>
      </c>
      <c r="R500" s="179">
        <f>Q500*H500</f>
        <v>0</v>
      </c>
      <c r="S500" s="179">
        <v>0</v>
      </c>
      <c r="T500" s="180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81" t="s">
        <v>133</v>
      </c>
      <c r="AT500" s="181" t="s">
        <v>129</v>
      </c>
      <c r="AU500" s="181" t="s">
        <v>84</v>
      </c>
      <c r="AY500" s="15" t="s">
        <v>124</v>
      </c>
      <c r="BE500" s="182">
        <f>IF(N500="základní",J500,0)</f>
        <v>0</v>
      </c>
      <c r="BF500" s="182">
        <f>IF(N500="snížená",J500,0)</f>
        <v>0</v>
      </c>
      <c r="BG500" s="182">
        <f>IF(N500="zákl. přenesená",J500,0)</f>
        <v>0</v>
      </c>
      <c r="BH500" s="182">
        <f>IF(N500="sníž. přenesená",J500,0)</f>
        <v>0</v>
      </c>
      <c r="BI500" s="182">
        <f>IF(N500="nulová",J500,0)</f>
        <v>0</v>
      </c>
      <c r="BJ500" s="15" t="s">
        <v>82</v>
      </c>
      <c r="BK500" s="182">
        <f>ROUND(I500*H500,2)</f>
        <v>0</v>
      </c>
      <c r="BL500" s="15" t="s">
        <v>133</v>
      </c>
      <c r="BM500" s="181" t="s">
        <v>707</v>
      </c>
    </row>
    <row r="501" s="2" customFormat="1">
      <c r="A501" s="34"/>
      <c r="B501" s="35"/>
      <c r="C501" s="34"/>
      <c r="D501" s="183" t="s">
        <v>134</v>
      </c>
      <c r="E501" s="34"/>
      <c r="F501" s="184" t="s">
        <v>706</v>
      </c>
      <c r="G501" s="34"/>
      <c r="H501" s="34"/>
      <c r="I501" s="185"/>
      <c r="J501" s="34"/>
      <c r="K501" s="34"/>
      <c r="L501" s="35"/>
      <c r="M501" s="186"/>
      <c r="N501" s="187"/>
      <c r="O501" s="73"/>
      <c r="P501" s="73"/>
      <c r="Q501" s="73"/>
      <c r="R501" s="73"/>
      <c r="S501" s="73"/>
      <c r="T501" s="7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5" t="s">
        <v>134</v>
      </c>
      <c r="AU501" s="15" t="s">
        <v>84</v>
      </c>
    </row>
    <row r="502" s="2" customFormat="1">
      <c r="A502" s="34"/>
      <c r="B502" s="35"/>
      <c r="C502" s="34"/>
      <c r="D502" s="188" t="s">
        <v>135</v>
      </c>
      <c r="E502" s="34"/>
      <c r="F502" s="189" t="s">
        <v>708</v>
      </c>
      <c r="G502" s="34"/>
      <c r="H502" s="34"/>
      <c r="I502" s="185"/>
      <c r="J502" s="34"/>
      <c r="K502" s="34"/>
      <c r="L502" s="35"/>
      <c r="M502" s="186"/>
      <c r="N502" s="187"/>
      <c r="O502" s="73"/>
      <c r="P502" s="73"/>
      <c r="Q502" s="73"/>
      <c r="R502" s="73"/>
      <c r="S502" s="73"/>
      <c r="T502" s="7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5" t="s">
        <v>135</v>
      </c>
      <c r="AU502" s="15" t="s">
        <v>84</v>
      </c>
    </row>
    <row r="503" s="2" customFormat="1" ht="22.2" customHeight="1">
      <c r="A503" s="34"/>
      <c r="B503" s="168"/>
      <c r="C503" s="169" t="s">
        <v>709</v>
      </c>
      <c r="D503" s="169" t="s">
        <v>129</v>
      </c>
      <c r="E503" s="170" t="s">
        <v>710</v>
      </c>
      <c r="F503" s="171" t="s">
        <v>711</v>
      </c>
      <c r="G503" s="172" t="s">
        <v>155</v>
      </c>
      <c r="H503" s="173">
        <v>20</v>
      </c>
      <c r="I503" s="174"/>
      <c r="J503" s="175">
        <f>ROUND(I503*H503,2)</f>
        <v>0</v>
      </c>
      <c r="K503" s="176"/>
      <c r="L503" s="35"/>
      <c r="M503" s="177" t="s">
        <v>1</v>
      </c>
      <c r="N503" s="178" t="s">
        <v>39</v>
      </c>
      <c r="O503" s="73"/>
      <c r="P503" s="179">
        <f>O503*H503</f>
        <v>0</v>
      </c>
      <c r="Q503" s="179">
        <v>0</v>
      </c>
      <c r="R503" s="179">
        <f>Q503*H503</f>
        <v>0</v>
      </c>
      <c r="S503" s="179">
        <v>0</v>
      </c>
      <c r="T503" s="180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81" t="s">
        <v>133</v>
      </c>
      <c r="AT503" s="181" t="s">
        <v>129</v>
      </c>
      <c r="AU503" s="181" t="s">
        <v>84</v>
      </c>
      <c r="AY503" s="15" t="s">
        <v>124</v>
      </c>
      <c r="BE503" s="182">
        <f>IF(N503="základní",J503,0)</f>
        <v>0</v>
      </c>
      <c r="BF503" s="182">
        <f>IF(N503="snížená",J503,0)</f>
        <v>0</v>
      </c>
      <c r="BG503" s="182">
        <f>IF(N503="zákl. přenesená",J503,0)</f>
        <v>0</v>
      </c>
      <c r="BH503" s="182">
        <f>IF(N503="sníž. přenesená",J503,0)</f>
        <v>0</v>
      </c>
      <c r="BI503" s="182">
        <f>IF(N503="nulová",J503,0)</f>
        <v>0</v>
      </c>
      <c r="BJ503" s="15" t="s">
        <v>82</v>
      </c>
      <c r="BK503" s="182">
        <f>ROUND(I503*H503,2)</f>
        <v>0</v>
      </c>
      <c r="BL503" s="15" t="s">
        <v>133</v>
      </c>
      <c r="BM503" s="181" t="s">
        <v>712</v>
      </c>
    </row>
    <row r="504" s="2" customFormat="1">
      <c r="A504" s="34"/>
      <c r="B504" s="35"/>
      <c r="C504" s="34"/>
      <c r="D504" s="183" t="s">
        <v>134</v>
      </c>
      <c r="E504" s="34"/>
      <c r="F504" s="184" t="s">
        <v>711</v>
      </c>
      <c r="G504" s="34"/>
      <c r="H504" s="34"/>
      <c r="I504" s="185"/>
      <c r="J504" s="34"/>
      <c r="K504" s="34"/>
      <c r="L504" s="35"/>
      <c r="M504" s="186"/>
      <c r="N504" s="187"/>
      <c r="O504" s="73"/>
      <c r="P504" s="73"/>
      <c r="Q504" s="73"/>
      <c r="R504" s="73"/>
      <c r="S504" s="73"/>
      <c r="T504" s="7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5" t="s">
        <v>134</v>
      </c>
      <c r="AU504" s="15" t="s">
        <v>84</v>
      </c>
    </row>
    <row r="505" s="2" customFormat="1">
      <c r="A505" s="34"/>
      <c r="B505" s="35"/>
      <c r="C505" s="34"/>
      <c r="D505" s="188" t="s">
        <v>135</v>
      </c>
      <c r="E505" s="34"/>
      <c r="F505" s="189" t="s">
        <v>713</v>
      </c>
      <c r="G505" s="34"/>
      <c r="H505" s="34"/>
      <c r="I505" s="185"/>
      <c r="J505" s="34"/>
      <c r="K505" s="34"/>
      <c r="L505" s="35"/>
      <c r="M505" s="186"/>
      <c r="N505" s="187"/>
      <c r="O505" s="73"/>
      <c r="P505" s="73"/>
      <c r="Q505" s="73"/>
      <c r="R505" s="73"/>
      <c r="S505" s="73"/>
      <c r="T505" s="7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5" t="s">
        <v>135</v>
      </c>
      <c r="AU505" s="15" t="s">
        <v>84</v>
      </c>
    </row>
    <row r="506" s="2" customFormat="1" ht="34.8" customHeight="1">
      <c r="A506" s="34"/>
      <c r="B506" s="168"/>
      <c r="C506" s="169" t="s">
        <v>432</v>
      </c>
      <c r="D506" s="169" t="s">
        <v>129</v>
      </c>
      <c r="E506" s="170" t="s">
        <v>189</v>
      </c>
      <c r="F506" s="171" t="s">
        <v>190</v>
      </c>
      <c r="G506" s="172" t="s">
        <v>132</v>
      </c>
      <c r="H506" s="173">
        <v>55.299999999999997</v>
      </c>
      <c r="I506" s="174"/>
      <c r="J506" s="175">
        <f>ROUND(I506*H506,2)</f>
        <v>0</v>
      </c>
      <c r="K506" s="176"/>
      <c r="L506" s="35"/>
      <c r="M506" s="177" t="s">
        <v>1</v>
      </c>
      <c r="N506" s="178" t="s">
        <v>39</v>
      </c>
      <c r="O506" s="73"/>
      <c r="P506" s="179">
        <f>O506*H506</f>
        <v>0</v>
      </c>
      <c r="Q506" s="179">
        <v>0</v>
      </c>
      <c r="R506" s="179">
        <f>Q506*H506</f>
        <v>0</v>
      </c>
      <c r="S506" s="179">
        <v>0</v>
      </c>
      <c r="T506" s="180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81" t="s">
        <v>133</v>
      </c>
      <c r="AT506" s="181" t="s">
        <v>129</v>
      </c>
      <c r="AU506" s="181" t="s">
        <v>84</v>
      </c>
      <c r="AY506" s="15" t="s">
        <v>124</v>
      </c>
      <c r="BE506" s="182">
        <f>IF(N506="základní",J506,0)</f>
        <v>0</v>
      </c>
      <c r="BF506" s="182">
        <f>IF(N506="snížená",J506,0)</f>
        <v>0</v>
      </c>
      <c r="BG506" s="182">
        <f>IF(N506="zákl. přenesená",J506,0)</f>
        <v>0</v>
      </c>
      <c r="BH506" s="182">
        <f>IF(N506="sníž. přenesená",J506,0)</f>
        <v>0</v>
      </c>
      <c r="BI506" s="182">
        <f>IF(N506="nulová",J506,0)</f>
        <v>0</v>
      </c>
      <c r="BJ506" s="15" t="s">
        <v>82</v>
      </c>
      <c r="BK506" s="182">
        <f>ROUND(I506*H506,2)</f>
        <v>0</v>
      </c>
      <c r="BL506" s="15" t="s">
        <v>133</v>
      </c>
      <c r="BM506" s="181" t="s">
        <v>714</v>
      </c>
    </row>
    <row r="507" s="2" customFormat="1">
      <c r="A507" s="34"/>
      <c r="B507" s="35"/>
      <c r="C507" s="34"/>
      <c r="D507" s="183" t="s">
        <v>134</v>
      </c>
      <c r="E507" s="34"/>
      <c r="F507" s="184" t="s">
        <v>190</v>
      </c>
      <c r="G507" s="34"/>
      <c r="H507" s="34"/>
      <c r="I507" s="185"/>
      <c r="J507" s="34"/>
      <c r="K507" s="34"/>
      <c r="L507" s="35"/>
      <c r="M507" s="186"/>
      <c r="N507" s="187"/>
      <c r="O507" s="73"/>
      <c r="P507" s="73"/>
      <c r="Q507" s="73"/>
      <c r="R507" s="73"/>
      <c r="S507" s="73"/>
      <c r="T507" s="7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5" t="s">
        <v>134</v>
      </c>
      <c r="AU507" s="15" t="s">
        <v>84</v>
      </c>
    </row>
    <row r="508" s="2" customFormat="1">
      <c r="A508" s="34"/>
      <c r="B508" s="35"/>
      <c r="C508" s="34"/>
      <c r="D508" s="188" t="s">
        <v>135</v>
      </c>
      <c r="E508" s="34"/>
      <c r="F508" s="189" t="s">
        <v>192</v>
      </c>
      <c r="G508" s="34"/>
      <c r="H508" s="34"/>
      <c r="I508" s="185"/>
      <c r="J508" s="34"/>
      <c r="K508" s="34"/>
      <c r="L508" s="35"/>
      <c r="M508" s="186"/>
      <c r="N508" s="187"/>
      <c r="O508" s="73"/>
      <c r="P508" s="73"/>
      <c r="Q508" s="73"/>
      <c r="R508" s="73"/>
      <c r="S508" s="73"/>
      <c r="T508" s="7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5" t="s">
        <v>135</v>
      </c>
      <c r="AU508" s="15" t="s">
        <v>84</v>
      </c>
    </row>
    <row r="509" s="2" customFormat="1" ht="40.2" customHeight="1">
      <c r="A509" s="34"/>
      <c r="B509" s="168"/>
      <c r="C509" s="169" t="s">
        <v>715</v>
      </c>
      <c r="D509" s="169" t="s">
        <v>129</v>
      </c>
      <c r="E509" s="170" t="s">
        <v>184</v>
      </c>
      <c r="F509" s="171" t="s">
        <v>185</v>
      </c>
      <c r="G509" s="172" t="s">
        <v>186</v>
      </c>
      <c r="H509" s="173">
        <v>99.540000000000006</v>
      </c>
      <c r="I509" s="174"/>
      <c r="J509" s="175">
        <f>ROUND(I509*H509,2)</f>
        <v>0</v>
      </c>
      <c r="K509" s="176"/>
      <c r="L509" s="35"/>
      <c r="M509" s="177" t="s">
        <v>1</v>
      </c>
      <c r="N509" s="178" t="s">
        <v>39</v>
      </c>
      <c r="O509" s="73"/>
      <c r="P509" s="179">
        <f>O509*H509</f>
        <v>0</v>
      </c>
      <c r="Q509" s="179">
        <v>0</v>
      </c>
      <c r="R509" s="179">
        <f>Q509*H509</f>
        <v>0</v>
      </c>
      <c r="S509" s="179">
        <v>0</v>
      </c>
      <c r="T509" s="180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81" t="s">
        <v>133</v>
      </c>
      <c r="AT509" s="181" t="s">
        <v>129</v>
      </c>
      <c r="AU509" s="181" t="s">
        <v>84</v>
      </c>
      <c r="AY509" s="15" t="s">
        <v>124</v>
      </c>
      <c r="BE509" s="182">
        <f>IF(N509="základní",J509,0)</f>
        <v>0</v>
      </c>
      <c r="BF509" s="182">
        <f>IF(N509="snížená",J509,0)</f>
        <v>0</v>
      </c>
      <c r="BG509" s="182">
        <f>IF(N509="zákl. přenesená",J509,0)</f>
        <v>0</v>
      </c>
      <c r="BH509" s="182">
        <f>IF(N509="sníž. přenesená",J509,0)</f>
        <v>0</v>
      </c>
      <c r="BI509" s="182">
        <f>IF(N509="nulová",J509,0)</f>
        <v>0</v>
      </c>
      <c r="BJ509" s="15" t="s">
        <v>82</v>
      </c>
      <c r="BK509" s="182">
        <f>ROUND(I509*H509,2)</f>
        <v>0</v>
      </c>
      <c r="BL509" s="15" t="s">
        <v>133</v>
      </c>
      <c r="BM509" s="181" t="s">
        <v>716</v>
      </c>
    </row>
    <row r="510" s="2" customFormat="1">
      <c r="A510" s="34"/>
      <c r="B510" s="35"/>
      <c r="C510" s="34"/>
      <c r="D510" s="183" t="s">
        <v>134</v>
      </c>
      <c r="E510" s="34"/>
      <c r="F510" s="184" t="s">
        <v>185</v>
      </c>
      <c r="G510" s="34"/>
      <c r="H510" s="34"/>
      <c r="I510" s="185"/>
      <c r="J510" s="34"/>
      <c r="K510" s="34"/>
      <c r="L510" s="35"/>
      <c r="M510" s="186"/>
      <c r="N510" s="187"/>
      <c r="O510" s="73"/>
      <c r="P510" s="73"/>
      <c r="Q510" s="73"/>
      <c r="R510" s="73"/>
      <c r="S510" s="73"/>
      <c r="T510" s="7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5" t="s">
        <v>134</v>
      </c>
      <c r="AU510" s="15" t="s">
        <v>84</v>
      </c>
    </row>
    <row r="511" s="2" customFormat="1">
      <c r="A511" s="34"/>
      <c r="B511" s="35"/>
      <c r="C511" s="34"/>
      <c r="D511" s="188" t="s">
        <v>135</v>
      </c>
      <c r="E511" s="34"/>
      <c r="F511" s="189" t="s">
        <v>188</v>
      </c>
      <c r="G511" s="34"/>
      <c r="H511" s="34"/>
      <c r="I511" s="185"/>
      <c r="J511" s="34"/>
      <c r="K511" s="34"/>
      <c r="L511" s="35"/>
      <c r="M511" s="186"/>
      <c r="N511" s="187"/>
      <c r="O511" s="73"/>
      <c r="P511" s="73"/>
      <c r="Q511" s="73"/>
      <c r="R511" s="73"/>
      <c r="S511" s="73"/>
      <c r="T511" s="7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5" t="s">
        <v>135</v>
      </c>
      <c r="AU511" s="15" t="s">
        <v>84</v>
      </c>
    </row>
    <row r="512" s="2" customFormat="1" ht="34.8" customHeight="1">
      <c r="A512" s="34"/>
      <c r="B512" s="168"/>
      <c r="C512" s="169" t="s">
        <v>435</v>
      </c>
      <c r="D512" s="169" t="s">
        <v>129</v>
      </c>
      <c r="E512" s="170" t="s">
        <v>180</v>
      </c>
      <c r="F512" s="171" t="s">
        <v>181</v>
      </c>
      <c r="G512" s="172" t="s">
        <v>132</v>
      </c>
      <c r="H512" s="173">
        <v>55.299999999999997</v>
      </c>
      <c r="I512" s="174"/>
      <c r="J512" s="175">
        <f>ROUND(I512*H512,2)</f>
        <v>0</v>
      </c>
      <c r="K512" s="176"/>
      <c r="L512" s="35"/>
      <c r="M512" s="177" t="s">
        <v>1</v>
      </c>
      <c r="N512" s="178" t="s">
        <v>39</v>
      </c>
      <c r="O512" s="73"/>
      <c r="P512" s="179">
        <f>O512*H512</f>
        <v>0</v>
      </c>
      <c r="Q512" s="179">
        <v>0</v>
      </c>
      <c r="R512" s="179">
        <f>Q512*H512</f>
        <v>0</v>
      </c>
      <c r="S512" s="179">
        <v>0</v>
      </c>
      <c r="T512" s="180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81" t="s">
        <v>133</v>
      </c>
      <c r="AT512" s="181" t="s">
        <v>129</v>
      </c>
      <c r="AU512" s="181" t="s">
        <v>84</v>
      </c>
      <c r="AY512" s="15" t="s">
        <v>124</v>
      </c>
      <c r="BE512" s="182">
        <f>IF(N512="základní",J512,0)</f>
        <v>0</v>
      </c>
      <c r="BF512" s="182">
        <f>IF(N512="snížená",J512,0)</f>
        <v>0</v>
      </c>
      <c r="BG512" s="182">
        <f>IF(N512="zákl. přenesená",J512,0)</f>
        <v>0</v>
      </c>
      <c r="BH512" s="182">
        <f>IF(N512="sníž. přenesená",J512,0)</f>
        <v>0</v>
      </c>
      <c r="BI512" s="182">
        <f>IF(N512="nulová",J512,0)</f>
        <v>0</v>
      </c>
      <c r="BJ512" s="15" t="s">
        <v>82</v>
      </c>
      <c r="BK512" s="182">
        <f>ROUND(I512*H512,2)</f>
        <v>0</v>
      </c>
      <c r="BL512" s="15" t="s">
        <v>133</v>
      </c>
      <c r="BM512" s="181" t="s">
        <v>717</v>
      </c>
    </row>
    <row r="513" s="2" customFormat="1">
      <c r="A513" s="34"/>
      <c r="B513" s="35"/>
      <c r="C513" s="34"/>
      <c r="D513" s="183" t="s">
        <v>134</v>
      </c>
      <c r="E513" s="34"/>
      <c r="F513" s="184" t="s">
        <v>181</v>
      </c>
      <c r="G513" s="34"/>
      <c r="H513" s="34"/>
      <c r="I513" s="185"/>
      <c r="J513" s="34"/>
      <c r="K513" s="34"/>
      <c r="L513" s="35"/>
      <c r="M513" s="186"/>
      <c r="N513" s="187"/>
      <c r="O513" s="73"/>
      <c r="P513" s="73"/>
      <c r="Q513" s="73"/>
      <c r="R513" s="73"/>
      <c r="S513" s="73"/>
      <c r="T513" s="7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5" t="s">
        <v>134</v>
      </c>
      <c r="AU513" s="15" t="s">
        <v>84</v>
      </c>
    </row>
    <row r="514" s="2" customFormat="1" ht="50.4" customHeight="1">
      <c r="A514" s="34"/>
      <c r="B514" s="168"/>
      <c r="C514" s="169" t="s">
        <v>718</v>
      </c>
      <c r="D514" s="169" t="s">
        <v>129</v>
      </c>
      <c r="E514" s="170" t="s">
        <v>167</v>
      </c>
      <c r="F514" s="171" t="s">
        <v>168</v>
      </c>
      <c r="G514" s="172" t="s">
        <v>132</v>
      </c>
      <c r="H514" s="173">
        <v>55.299999999999997</v>
      </c>
      <c r="I514" s="174"/>
      <c r="J514" s="175">
        <f>ROUND(I514*H514,2)</f>
        <v>0</v>
      </c>
      <c r="K514" s="176"/>
      <c r="L514" s="35"/>
      <c r="M514" s="177" t="s">
        <v>1</v>
      </c>
      <c r="N514" s="178" t="s">
        <v>39</v>
      </c>
      <c r="O514" s="73"/>
      <c r="P514" s="179">
        <f>O514*H514</f>
        <v>0</v>
      </c>
      <c r="Q514" s="179">
        <v>0</v>
      </c>
      <c r="R514" s="179">
        <f>Q514*H514</f>
        <v>0</v>
      </c>
      <c r="S514" s="179">
        <v>0</v>
      </c>
      <c r="T514" s="180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81" t="s">
        <v>133</v>
      </c>
      <c r="AT514" s="181" t="s">
        <v>129</v>
      </c>
      <c r="AU514" s="181" t="s">
        <v>84</v>
      </c>
      <c r="AY514" s="15" t="s">
        <v>124</v>
      </c>
      <c r="BE514" s="182">
        <f>IF(N514="základní",J514,0)</f>
        <v>0</v>
      </c>
      <c r="BF514" s="182">
        <f>IF(N514="snížená",J514,0)</f>
        <v>0</v>
      </c>
      <c r="BG514" s="182">
        <f>IF(N514="zákl. přenesená",J514,0)</f>
        <v>0</v>
      </c>
      <c r="BH514" s="182">
        <f>IF(N514="sníž. přenesená",J514,0)</f>
        <v>0</v>
      </c>
      <c r="BI514" s="182">
        <f>IF(N514="nulová",J514,0)</f>
        <v>0</v>
      </c>
      <c r="BJ514" s="15" t="s">
        <v>82</v>
      </c>
      <c r="BK514" s="182">
        <f>ROUND(I514*H514,2)</f>
        <v>0</v>
      </c>
      <c r="BL514" s="15" t="s">
        <v>133</v>
      </c>
      <c r="BM514" s="181" t="s">
        <v>719</v>
      </c>
    </row>
    <row r="515" s="2" customFormat="1">
      <c r="A515" s="34"/>
      <c r="B515" s="35"/>
      <c r="C515" s="34"/>
      <c r="D515" s="183" t="s">
        <v>134</v>
      </c>
      <c r="E515" s="34"/>
      <c r="F515" s="184" t="s">
        <v>168</v>
      </c>
      <c r="G515" s="34"/>
      <c r="H515" s="34"/>
      <c r="I515" s="185"/>
      <c r="J515" s="34"/>
      <c r="K515" s="34"/>
      <c r="L515" s="35"/>
      <c r="M515" s="186"/>
      <c r="N515" s="187"/>
      <c r="O515" s="73"/>
      <c r="P515" s="73"/>
      <c r="Q515" s="73"/>
      <c r="R515" s="73"/>
      <c r="S515" s="73"/>
      <c r="T515" s="7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5" t="s">
        <v>134</v>
      </c>
      <c r="AU515" s="15" t="s">
        <v>84</v>
      </c>
    </row>
    <row r="516" s="2" customFormat="1">
      <c r="A516" s="34"/>
      <c r="B516" s="35"/>
      <c r="C516" s="34"/>
      <c r="D516" s="188" t="s">
        <v>135</v>
      </c>
      <c r="E516" s="34"/>
      <c r="F516" s="189" t="s">
        <v>170</v>
      </c>
      <c r="G516" s="34"/>
      <c r="H516" s="34"/>
      <c r="I516" s="185"/>
      <c r="J516" s="34"/>
      <c r="K516" s="34"/>
      <c r="L516" s="35"/>
      <c r="M516" s="186"/>
      <c r="N516" s="187"/>
      <c r="O516" s="73"/>
      <c r="P516" s="73"/>
      <c r="Q516" s="73"/>
      <c r="R516" s="73"/>
      <c r="S516" s="73"/>
      <c r="T516" s="7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5" t="s">
        <v>135</v>
      </c>
      <c r="AU516" s="15" t="s">
        <v>84</v>
      </c>
    </row>
    <row r="517" s="2" customFormat="1" ht="50.4" customHeight="1">
      <c r="A517" s="34"/>
      <c r="B517" s="168"/>
      <c r="C517" s="169" t="s">
        <v>438</v>
      </c>
      <c r="D517" s="169" t="s">
        <v>129</v>
      </c>
      <c r="E517" s="170" t="s">
        <v>162</v>
      </c>
      <c r="F517" s="171" t="s">
        <v>163</v>
      </c>
      <c r="G517" s="172" t="s">
        <v>132</v>
      </c>
      <c r="H517" s="173">
        <v>165.90000000000001</v>
      </c>
      <c r="I517" s="174"/>
      <c r="J517" s="175">
        <f>ROUND(I517*H517,2)</f>
        <v>0</v>
      </c>
      <c r="K517" s="176"/>
      <c r="L517" s="35"/>
      <c r="M517" s="177" t="s">
        <v>1</v>
      </c>
      <c r="N517" s="178" t="s">
        <v>39</v>
      </c>
      <c r="O517" s="73"/>
      <c r="P517" s="179">
        <f>O517*H517</f>
        <v>0</v>
      </c>
      <c r="Q517" s="179">
        <v>0</v>
      </c>
      <c r="R517" s="179">
        <f>Q517*H517</f>
        <v>0</v>
      </c>
      <c r="S517" s="179">
        <v>0</v>
      </c>
      <c r="T517" s="180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81" t="s">
        <v>133</v>
      </c>
      <c r="AT517" s="181" t="s">
        <v>129</v>
      </c>
      <c r="AU517" s="181" t="s">
        <v>84</v>
      </c>
      <c r="AY517" s="15" t="s">
        <v>124</v>
      </c>
      <c r="BE517" s="182">
        <f>IF(N517="základní",J517,0)</f>
        <v>0</v>
      </c>
      <c r="BF517" s="182">
        <f>IF(N517="snížená",J517,0)</f>
        <v>0</v>
      </c>
      <c r="BG517" s="182">
        <f>IF(N517="zákl. přenesená",J517,0)</f>
        <v>0</v>
      </c>
      <c r="BH517" s="182">
        <f>IF(N517="sníž. přenesená",J517,0)</f>
        <v>0</v>
      </c>
      <c r="BI517" s="182">
        <f>IF(N517="nulová",J517,0)</f>
        <v>0</v>
      </c>
      <c r="BJ517" s="15" t="s">
        <v>82</v>
      </c>
      <c r="BK517" s="182">
        <f>ROUND(I517*H517,2)</f>
        <v>0</v>
      </c>
      <c r="BL517" s="15" t="s">
        <v>133</v>
      </c>
      <c r="BM517" s="181" t="s">
        <v>720</v>
      </c>
    </row>
    <row r="518" s="2" customFormat="1">
      <c r="A518" s="34"/>
      <c r="B518" s="35"/>
      <c r="C518" s="34"/>
      <c r="D518" s="183" t="s">
        <v>134</v>
      </c>
      <c r="E518" s="34"/>
      <c r="F518" s="184" t="s">
        <v>163</v>
      </c>
      <c r="G518" s="34"/>
      <c r="H518" s="34"/>
      <c r="I518" s="185"/>
      <c r="J518" s="34"/>
      <c r="K518" s="34"/>
      <c r="L518" s="35"/>
      <c r="M518" s="186"/>
      <c r="N518" s="187"/>
      <c r="O518" s="73"/>
      <c r="P518" s="73"/>
      <c r="Q518" s="73"/>
      <c r="R518" s="73"/>
      <c r="S518" s="73"/>
      <c r="T518" s="7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5" t="s">
        <v>134</v>
      </c>
      <c r="AU518" s="15" t="s">
        <v>84</v>
      </c>
    </row>
    <row r="519" s="2" customFormat="1">
      <c r="A519" s="34"/>
      <c r="B519" s="35"/>
      <c r="C519" s="34"/>
      <c r="D519" s="188" t="s">
        <v>135</v>
      </c>
      <c r="E519" s="34"/>
      <c r="F519" s="189" t="s">
        <v>165</v>
      </c>
      <c r="G519" s="34"/>
      <c r="H519" s="34"/>
      <c r="I519" s="185"/>
      <c r="J519" s="34"/>
      <c r="K519" s="34"/>
      <c r="L519" s="35"/>
      <c r="M519" s="186"/>
      <c r="N519" s="187"/>
      <c r="O519" s="73"/>
      <c r="P519" s="73"/>
      <c r="Q519" s="73"/>
      <c r="R519" s="73"/>
      <c r="S519" s="73"/>
      <c r="T519" s="7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5" t="s">
        <v>135</v>
      </c>
      <c r="AU519" s="15" t="s">
        <v>84</v>
      </c>
    </row>
    <row r="520" s="2" customFormat="1" ht="34.8" customHeight="1">
      <c r="A520" s="34"/>
      <c r="B520" s="168"/>
      <c r="C520" s="169" t="s">
        <v>721</v>
      </c>
      <c r="D520" s="169" t="s">
        <v>129</v>
      </c>
      <c r="E520" s="170" t="s">
        <v>722</v>
      </c>
      <c r="F520" s="171" t="s">
        <v>723</v>
      </c>
      <c r="G520" s="172" t="s">
        <v>155</v>
      </c>
      <c r="H520" s="173">
        <v>7.2000000000000002</v>
      </c>
      <c r="I520" s="174"/>
      <c r="J520" s="175">
        <f>ROUND(I520*H520,2)</f>
        <v>0</v>
      </c>
      <c r="K520" s="176"/>
      <c r="L520" s="35"/>
      <c r="M520" s="177" t="s">
        <v>1</v>
      </c>
      <c r="N520" s="178" t="s">
        <v>39</v>
      </c>
      <c r="O520" s="73"/>
      <c r="P520" s="179">
        <f>O520*H520</f>
        <v>0</v>
      </c>
      <c r="Q520" s="179">
        <v>0</v>
      </c>
      <c r="R520" s="179">
        <f>Q520*H520</f>
        <v>0</v>
      </c>
      <c r="S520" s="179">
        <v>0</v>
      </c>
      <c r="T520" s="180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81" t="s">
        <v>133</v>
      </c>
      <c r="AT520" s="181" t="s">
        <v>129</v>
      </c>
      <c r="AU520" s="181" t="s">
        <v>84</v>
      </c>
      <c r="AY520" s="15" t="s">
        <v>124</v>
      </c>
      <c r="BE520" s="182">
        <f>IF(N520="základní",J520,0)</f>
        <v>0</v>
      </c>
      <c r="BF520" s="182">
        <f>IF(N520="snížená",J520,0)</f>
        <v>0</v>
      </c>
      <c r="BG520" s="182">
        <f>IF(N520="zákl. přenesená",J520,0)</f>
        <v>0</v>
      </c>
      <c r="BH520" s="182">
        <f>IF(N520="sníž. přenesená",J520,0)</f>
        <v>0</v>
      </c>
      <c r="BI520" s="182">
        <f>IF(N520="nulová",J520,0)</f>
        <v>0</v>
      </c>
      <c r="BJ520" s="15" t="s">
        <v>82</v>
      </c>
      <c r="BK520" s="182">
        <f>ROUND(I520*H520,2)</f>
        <v>0</v>
      </c>
      <c r="BL520" s="15" t="s">
        <v>133</v>
      </c>
      <c r="BM520" s="181" t="s">
        <v>724</v>
      </c>
    </row>
    <row r="521" s="2" customFormat="1">
      <c r="A521" s="34"/>
      <c r="B521" s="35"/>
      <c r="C521" s="34"/>
      <c r="D521" s="183" t="s">
        <v>134</v>
      </c>
      <c r="E521" s="34"/>
      <c r="F521" s="184" t="s">
        <v>723</v>
      </c>
      <c r="G521" s="34"/>
      <c r="H521" s="34"/>
      <c r="I521" s="185"/>
      <c r="J521" s="34"/>
      <c r="K521" s="34"/>
      <c r="L521" s="35"/>
      <c r="M521" s="186"/>
      <c r="N521" s="187"/>
      <c r="O521" s="73"/>
      <c r="P521" s="73"/>
      <c r="Q521" s="73"/>
      <c r="R521" s="73"/>
      <c r="S521" s="73"/>
      <c r="T521" s="7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5" t="s">
        <v>134</v>
      </c>
      <c r="AU521" s="15" t="s">
        <v>84</v>
      </c>
    </row>
    <row r="522" s="2" customFormat="1" ht="30" customHeight="1">
      <c r="A522" s="34"/>
      <c r="B522" s="168"/>
      <c r="C522" s="169" t="s">
        <v>443</v>
      </c>
      <c r="D522" s="169" t="s">
        <v>129</v>
      </c>
      <c r="E522" s="170" t="s">
        <v>725</v>
      </c>
      <c r="F522" s="171" t="s">
        <v>726</v>
      </c>
      <c r="G522" s="172" t="s">
        <v>155</v>
      </c>
      <c r="H522" s="173">
        <v>6.5</v>
      </c>
      <c r="I522" s="174"/>
      <c r="J522" s="175">
        <f>ROUND(I522*H522,2)</f>
        <v>0</v>
      </c>
      <c r="K522" s="176"/>
      <c r="L522" s="35"/>
      <c r="M522" s="177" t="s">
        <v>1</v>
      </c>
      <c r="N522" s="178" t="s">
        <v>39</v>
      </c>
      <c r="O522" s="73"/>
      <c r="P522" s="179">
        <f>O522*H522</f>
        <v>0</v>
      </c>
      <c r="Q522" s="179">
        <v>0</v>
      </c>
      <c r="R522" s="179">
        <f>Q522*H522</f>
        <v>0</v>
      </c>
      <c r="S522" s="179">
        <v>0</v>
      </c>
      <c r="T522" s="180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81" t="s">
        <v>133</v>
      </c>
      <c r="AT522" s="181" t="s">
        <v>129</v>
      </c>
      <c r="AU522" s="181" t="s">
        <v>84</v>
      </c>
      <c r="AY522" s="15" t="s">
        <v>124</v>
      </c>
      <c r="BE522" s="182">
        <f>IF(N522="základní",J522,0)</f>
        <v>0</v>
      </c>
      <c r="BF522" s="182">
        <f>IF(N522="snížená",J522,0)</f>
        <v>0</v>
      </c>
      <c r="BG522" s="182">
        <f>IF(N522="zákl. přenesená",J522,0)</f>
        <v>0</v>
      </c>
      <c r="BH522" s="182">
        <f>IF(N522="sníž. přenesená",J522,0)</f>
        <v>0</v>
      </c>
      <c r="BI522" s="182">
        <f>IF(N522="nulová",J522,0)</f>
        <v>0</v>
      </c>
      <c r="BJ522" s="15" t="s">
        <v>82</v>
      </c>
      <c r="BK522" s="182">
        <f>ROUND(I522*H522,2)</f>
        <v>0</v>
      </c>
      <c r="BL522" s="15" t="s">
        <v>133</v>
      </c>
      <c r="BM522" s="181" t="s">
        <v>727</v>
      </c>
    </row>
    <row r="523" s="2" customFormat="1">
      <c r="A523" s="34"/>
      <c r="B523" s="35"/>
      <c r="C523" s="34"/>
      <c r="D523" s="183" t="s">
        <v>134</v>
      </c>
      <c r="E523" s="34"/>
      <c r="F523" s="184" t="s">
        <v>726</v>
      </c>
      <c r="G523" s="34"/>
      <c r="H523" s="34"/>
      <c r="I523" s="185"/>
      <c r="J523" s="34"/>
      <c r="K523" s="34"/>
      <c r="L523" s="35"/>
      <c r="M523" s="186"/>
      <c r="N523" s="187"/>
      <c r="O523" s="73"/>
      <c r="P523" s="73"/>
      <c r="Q523" s="73"/>
      <c r="R523" s="73"/>
      <c r="S523" s="73"/>
      <c r="T523" s="7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5" t="s">
        <v>134</v>
      </c>
      <c r="AU523" s="15" t="s">
        <v>84</v>
      </c>
    </row>
    <row r="524" s="2" customFormat="1" ht="30" customHeight="1">
      <c r="A524" s="34"/>
      <c r="B524" s="168"/>
      <c r="C524" s="169" t="s">
        <v>728</v>
      </c>
      <c r="D524" s="169" t="s">
        <v>129</v>
      </c>
      <c r="E524" s="170" t="s">
        <v>729</v>
      </c>
      <c r="F524" s="171" t="s">
        <v>730</v>
      </c>
      <c r="G524" s="172" t="s">
        <v>132</v>
      </c>
      <c r="H524" s="173">
        <v>1.3200000000000001</v>
      </c>
      <c r="I524" s="174"/>
      <c r="J524" s="175">
        <f>ROUND(I524*H524,2)</f>
        <v>0</v>
      </c>
      <c r="K524" s="176"/>
      <c r="L524" s="35"/>
      <c r="M524" s="177" t="s">
        <v>1</v>
      </c>
      <c r="N524" s="178" t="s">
        <v>39</v>
      </c>
      <c r="O524" s="73"/>
      <c r="P524" s="179">
        <f>O524*H524</f>
        <v>0</v>
      </c>
      <c r="Q524" s="179">
        <v>0</v>
      </c>
      <c r="R524" s="179">
        <f>Q524*H524</f>
        <v>0</v>
      </c>
      <c r="S524" s="179">
        <v>2.2000000000000002</v>
      </c>
      <c r="T524" s="180">
        <f>S524*H524</f>
        <v>2.9040000000000004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81" t="s">
        <v>133</v>
      </c>
      <c r="AT524" s="181" t="s">
        <v>129</v>
      </c>
      <c r="AU524" s="181" t="s">
        <v>84</v>
      </c>
      <c r="AY524" s="15" t="s">
        <v>124</v>
      </c>
      <c r="BE524" s="182">
        <f>IF(N524="základní",J524,0)</f>
        <v>0</v>
      </c>
      <c r="BF524" s="182">
        <f>IF(N524="snížená",J524,0)</f>
        <v>0</v>
      </c>
      <c r="BG524" s="182">
        <f>IF(N524="zákl. přenesená",J524,0)</f>
        <v>0</v>
      </c>
      <c r="BH524" s="182">
        <f>IF(N524="sníž. přenesená",J524,0)</f>
        <v>0</v>
      </c>
      <c r="BI524" s="182">
        <f>IF(N524="nulová",J524,0)</f>
        <v>0</v>
      </c>
      <c r="BJ524" s="15" t="s">
        <v>82</v>
      </c>
      <c r="BK524" s="182">
        <f>ROUND(I524*H524,2)</f>
        <v>0</v>
      </c>
      <c r="BL524" s="15" t="s">
        <v>133</v>
      </c>
      <c r="BM524" s="181" t="s">
        <v>731</v>
      </c>
    </row>
    <row r="525" s="2" customFormat="1">
      <c r="A525" s="34"/>
      <c r="B525" s="35"/>
      <c r="C525" s="34"/>
      <c r="D525" s="183" t="s">
        <v>134</v>
      </c>
      <c r="E525" s="34"/>
      <c r="F525" s="184" t="s">
        <v>383</v>
      </c>
      <c r="G525" s="34"/>
      <c r="H525" s="34"/>
      <c r="I525" s="185"/>
      <c r="J525" s="34"/>
      <c r="K525" s="34"/>
      <c r="L525" s="35"/>
      <c r="M525" s="186"/>
      <c r="N525" s="187"/>
      <c r="O525" s="73"/>
      <c r="P525" s="73"/>
      <c r="Q525" s="73"/>
      <c r="R525" s="73"/>
      <c r="S525" s="73"/>
      <c r="T525" s="7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5" t="s">
        <v>134</v>
      </c>
      <c r="AU525" s="15" t="s">
        <v>84</v>
      </c>
    </row>
    <row r="526" s="2" customFormat="1">
      <c r="A526" s="34"/>
      <c r="B526" s="35"/>
      <c r="C526" s="34"/>
      <c r="D526" s="188" t="s">
        <v>135</v>
      </c>
      <c r="E526" s="34"/>
      <c r="F526" s="189" t="s">
        <v>732</v>
      </c>
      <c r="G526" s="34"/>
      <c r="H526" s="34"/>
      <c r="I526" s="185"/>
      <c r="J526" s="34"/>
      <c r="K526" s="34"/>
      <c r="L526" s="35"/>
      <c r="M526" s="186"/>
      <c r="N526" s="187"/>
      <c r="O526" s="73"/>
      <c r="P526" s="73"/>
      <c r="Q526" s="73"/>
      <c r="R526" s="73"/>
      <c r="S526" s="73"/>
      <c r="T526" s="7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5" t="s">
        <v>135</v>
      </c>
      <c r="AU526" s="15" t="s">
        <v>84</v>
      </c>
    </row>
    <row r="527" s="2" customFormat="1" ht="30" customHeight="1">
      <c r="A527" s="34"/>
      <c r="B527" s="168"/>
      <c r="C527" s="169" t="s">
        <v>446</v>
      </c>
      <c r="D527" s="169" t="s">
        <v>129</v>
      </c>
      <c r="E527" s="170" t="s">
        <v>733</v>
      </c>
      <c r="F527" s="171" t="s">
        <v>734</v>
      </c>
      <c r="G527" s="172" t="s">
        <v>132</v>
      </c>
      <c r="H527" s="173">
        <v>2.6000000000000001</v>
      </c>
      <c r="I527" s="174"/>
      <c r="J527" s="175">
        <f>ROUND(I527*H527,2)</f>
        <v>0</v>
      </c>
      <c r="K527" s="176"/>
      <c r="L527" s="35"/>
      <c r="M527" s="177" t="s">
        <v>1</v>
      </c>
      <c r="N527" s="178" t="s">
        <v>39</v>
      </c>
      <c r="O527" s="73"/>
      <c r="P527" s="179">
        <f>O527*H527</f>
        <v>0</v>
      </c>
      <c r="Q527" s="179">
        <v>1.8907700000000001</v>
      </c>
      <c r="R527" s="179">
        <f>Q527*H527</f>
        <v>4.9160020000000006</v>
      </c>
      <c r="S527" s="179">
        <v>0</v>
      </c>
      <c r="T527" s="180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81" t="s">
        <v>133</v>
      </c>
      <c r="AT527" s="181" t="s">
        <v>129</v>
      </c>
      <c r="AU527" s="181" t="s">
        <v>84</v>
      </c>
      <c r="AY527" s="15" t="s">
        <v>124</v>
      </c>
      <c r="BE527" s="182">
        <f>IF(N527="základní",J527,0)</f>
        <v>0</v>
      </c>
      <c r="BF527" s="182">
        <f>IF(N527="snížená",J527,0)</f>
        <v>0</v>
      </c>
      <c r="BG527" s="182">
        <f>IF(N527="zákl. přenesená",J527,0)</f>
        <v>0</v>
      </c>
      <c r="BH527" s="182">
        <f>IF(N527="sníž. přenesená",J527,0)</f>
        <v>0</v>
      </c>
      <c r="BI527" s="182">
        <f>IF(N527="nulová",J527,0)</f>
        <v>0</v>
      </c>
      <c r="BJ527" s="15" t="s">
        <v>82</v>
      </c>
      <c r="BK527" s="182">
        <f>ROUND(I527*H527,2)</f>
        <v>0</v>
      </c>
      <c r="BL527" s="15" t="s">
        <v>133</v>
      </c>
      <c r="BM527" s="181" t="s">
        <v>735</v>
      </c>
    </row>
    <row r="528" s="2" customFormat="1">
      <c r="A528" s="34"/>
      <c r="B528" s="35"/>
      <c r="C528" s="34"/>
      <c r="D528" s="183" t="s">
        <v>134</v>
      </c>
      <c r="E528" s="34"/>
      <c r="F528" s="184" t="s">
        <v>734</v>
      </c>
      <c r="G528" s="34"/>
      <c r="H528" s="34"/>
      <c r="I528" s="185"/>
      <c r="J528" s="34"/>
      <c r="K528" s="34"/>
      <c r="L528" s="35"/>
      <c r="M528" s="186"/>
      <c r="N528" s="187"/>
      <c r="O528" s="73"/>
      <c r="P528" s="73"/>
      <c r="Q528" s="73"/>
      <c r="R528" s="73"/>
      <c r="S528" s="73"/>
      <c r="T528" s="7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5" t="s">
        <v>134</v>
      </c>
      <c r="AU528" s="15" t="s">
        <v>84</v>
      </c>
    </row>
    <row r="529" s="2" customFormat="1">
      <c r="A529" s="34"/>
      <c r="B529" s="35"/>
      <c r="C529" s="34"/>
      <c r="D529" s="188" t="s">
        <v>135</v>
      </c>
      <c r="E529" s="34"/>
      <c r="F529" s="189" t="s">
        <v>736</v>
      </c>
      <c r="G529" s="34"/>
      <c r="H529" s="34"/>
      <c r="I529" s="185"/>
      <c r="J529" s="34"/>
      <c r="K529" s="34"/>
      <c r="L529" s="35"/>
      <c r="M529" s="186"/>
      <c r="N529" s="187"/>
      <c r="O529" s="73"/>
      <c r="P529" s="73"/>
      <c r="Q529" s="73"/>
      <c r="R529" s="73"/>
      <c r="S529" s="73"/>
      <c r="T529" s="7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5" t="s">
        <v>135</v>
      </c>
      <c r="AU529" s="15" t="s">
        <v>84</v>
      </c>
    </row>
    <row r="530" s="12" customFormat="1" ht="22.8" customHeight="1">
      <c r="A530" s="12"/>
      <c r="B530" s="155"/>
      <c r="C530" s="12"/>
      <c r="D530" s="156" t="s">
        <v>73</v>
      </c>
      <c r="E530" s="166" t="s">
        <v>298</v>
      </c>
      <c r="F530" s="166" t="s">
        <v>299</v>
      </c>
      <c r="G530" s="12"/>
      <c r="H530" s="12"/>
      <c r="I530" s="158"/>
      <c r="J530" s="167">
        <f>BK530</f>
        <v>0</v>
      </c>
      <c r="K530" s="12"/>
      <c r="L530" s="155"/>
      <c r="M530" s="160"/>
      <c r="N530" s="161"/>
      <c r="O530" s="161"/>
      <c r="P530" s="162">
        <f>SUM(P531:P561)</f>
        <v>0</v>
      </c>
      <c r="Q530" s="161"/>
      <c r="R530" s="162">
        <f>SUM(R531:R561)</f>
        <v>6.6363199999999996</v>
      </c>
      <c r="S530" s="161"/>
      <c r="T530" s="163">
        <f>SUM(T531:T561)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156" t="s">
        <v>84</v>
      </c>
      <c r="AT530" s="164" t="s">
        <v>73</v>
      </c>
      <c r="AU530" s="164" t="s">
        <v>82</v>
      </c>
      <c r="AY530" s="156" t="s">
        <v>124</v>
      </c>
      <c r="BK530" s="165">
        <f>SUM(BK531:BK561)</f>
        <v>0</v>
      </c>
    </row>
    <row r="531" s="2" customFormat="1" ht="22.2" customHeight="1">
      <c r="A531" s="34"/>
      <c r="B531" s="168"/>
      <c r="C531" s="169" t="s">
        <v>737</v>
      </c>
      <c r="D531" s="169" t="s">
        <v>129</v>
      </c>
      <c r="E531" s="170" t="s">
        <v>738</v>
      </c>
      <c r="F531" s="171" t="s">
        <v>739</v>
      </c>
      <c r="G531" s="172" t="s">
        <v>201</v>
      </c>
      <c r="H531" s="173">
        <v>3</v>
      </c>
      <c r="I531" s="174"/>
      <c r="J531" s="175">
        <f>ROUND(I531*H531,2)</f>
        <v>0</v>
      </c>
      <c r="K531" s="176"/>
      <c r="L531" s="35"/>
      <c r="M531" s="177" t="s">
        <v>1</v>
      </c>
      <c r="N531" s="178" t="s">
        <v>39</v>
      </c>
      <c r="O531" s="73"/>
      <c r="P531" s="179">
        <f>O531*H531</f>
        <v>0</v>
      </c>
      <c r="Q531" s="179">
        <v>0</v>
      </c>
      <c r="R531" s="179">
        <f>Q531*H531</f>
        <v>0</v>
      </c>
      <c r="S531" s="179">
        <v>0</v>
      </c>
      <c r="T531" s="180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81" t="s">
        <v>164</v>
      </c>
      <c r="AT531" s="181" t="s">
        <v>129</v>
      </c>
      <c r="AU531" s="181" t="s">
        <v>84</v>
      </c>
      <c r="AY531" s="15" t="s">
        <v>124</v>
      </c>
      <c r="BE531" s="182">
        <f>IF(N531="základní",J531,0)</f>
        <v>0</v>
      </c>
      <c r="BF531" s="182">
        <f>IF(N531="snížená",J531,0)</f>
        <v>0</v>
      </c>
      <c r="BG531" s="182">
        <f>IF(N531="zákl. přenesená",J531,0)</f>
        <v>0</v>
      </c>
      <c r="BH531" s="182">
        <f>IF(N531="sníž. přenesená",J531,0)</f>
        <v>0</v>
      </c>
      <c r="BI531" s="182">
        <f>IF(N531="nulová",J531,0)</f>
        <v>0</v>
      </c>
      <c r="BJ531" s="15" t="s">
        <v>82</v>
      </c>
      <c r="BK531" s="182">
        <f>ROUND(I531*H531,2)</f>
        <v>0</v>
      </c>
      <c r="BL531" s="15" t="s">
        <v>164</v>
      </c>
      <c r="BM531" s="181" t="s">
        <v>740</v>
      </c>
    </row>
    <row r="532" s="2" customFormat="1">
      <c r="A532" s="34"/>
      <c r="B532" s="35"/>
      <c r="C532" s="34"/>
      <c r="D532" s="183" t="s">
        <v>134</v>
      </c>
      <c r="E532" s="34"/>
      <c r="F532" s="184" t="s">
        <v>741</v>
      </c>
      <c r="G532" s="34"/>
      <c r="H532" s="34"/>
      <c r="I532" s="185"/>
      <c r="J532" s="34"/>
      <c r="K532" s="34"/>
      <c r="L532" s="35"/>
      <c r="M532" s="186"/>
      <c r="N532" s="187"/>
      <c r="O532" s="73"/>
      <c r="P532" s="73"/>
      <c r="Q532" s="73"/>
      <c r="R532" s="73"/>
      <c r="S532" s="73"/>
      <c r="T532" s="7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5" t="s">
        <v>134</v>
      </c>
      <c r="AU532" s="15" t="s">
        <v>84</v>
      </c>
    </row>
    <row r="533" s="2" customFormat="1" ht="14.4" customHeight="1">
      <c r="A533" s="34"/>
      <c r="B533" s="168"/>
      <c r="C533" s="169" t="s">
        <v>451</v>
      </c>
      <c r="D533" s="169" t="s">
        <v>129</v>
      </c>
      <c r="E533" s="170" t="s">
        <v>742</v>
      </c>
      <c r="F533" s="171" t="s">
        <v>743</v>
      </c>
      <c r="G533" s="172" t="s">
        <v>251</v>
      </c>
      <c r="H533" s="173">
        <v>13</v>
      </c>
      <c r="I533" s="174"/>
      <c r="J533" s="175">
        <f>ROUND(I533*H533,2)</f>
        <v>0</v>
      </c>
      <c r="K533" s="176"/>
      <c r="L533" s="35"/>
      <c r="M533" s="177" t="s">
        <v>1</v>
      </c>
      <c r="N533" s="178" t="s">
        <v>39</v>
      </c>
      <c r="O533" s="73"/>
      <c r="P533" s="179">
        <f>O533*H533</f>
        <v>0</v>
      </c>
      <c r="Q533" s="179">
        <v>0.01323</v>
      </c>
      <c r="R533" s="179">
        <f>Q533*H533</f>
        <v>0.17199</v>
      </c>
      <c r="S533" s="179">
        <v>0</v>
      </c>
      <c r="T533" s="180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81" t="s">
        <v>164</v>
      </c>
      <c r="AT533" s="181" t="s">
        <v>129</v>
      </c>
      <c r="AU533" s="181" t="s">
        <v>84</v>
      </c>
      <c r="AY533" s="15" t="s">
        <v>124</v>
      </c>
      <c r="BE533" s="182">
        <f>IF(N533="základní",J533,0)</f>
        <v>0</v>
      </c>
      <c r="BF533" s="182">
        <f>IF(N533="snížená",J533,0)</f>
        <v>0</v>
      </c>
      <c r="BG533" s="182">
        <f>IF(N533="zákl. přenesená",J533,0)</f>
        <v>0</v>
      </c>
      <c r="BH533" s="182">
        <f>IF(N533="sníž. přenesená",J533,0)</f>
        <v>0</v>
      </c>
      <c r="BI533" s="182">
        <f>IF(N533="nulová",J533,0)</f>
        <v>0</v>
      </c>
      <c r="BJ533" s="15" t="s">
        <v>82</v>
      </c>
      <c r="BK533" s="182">
        <f>ROUND(I533*H533,2)</f>
        <v>0</v>
      </c>
      <c r="BL533" s="15" t="s">
        <v>164</v>
      </c>
      <c r="BM533" s="181" t="s">
        <v>744</v>
      </c>
    </row>
    <row r="534" s="2" customFormat="1">
      <c r="A534" s="34"/>
      <c r="B534" s="35"/>
      <c r="C534" s="34"/>
      <c r="D534" s="183" t="s">
        <v>134</v>
      </c>
      <c r="E534" s="34"/>
      <c r="F534" s="184" t="s">
        <v>743</v>
      </c>
      <c r="G534" s="34"/>
      <c r="H534" s="34"/>
      <c r="I534" s="185"/>
      <c r="J534" s="34"/>
      <c r="K534" s="34"/>
      <c r="L534" s="35"/>
      <c r="M534" s="186"/>
      <c r="N534" s="187"/>
      <c r="O534" s="73"/>
      <c r="P534" s="73"/>
      <c r="Q534" s="73"/>
      <c r="R534" s="73"/>
      <c r="S534" s="73"/>
      <c r="T534" s="7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5" t="s">
        <v>134</v>
      </c>
      <c r="AU534" s="15" t="s">
        <v>84</v>
      </c>
    </row>
    <row r="535" s="2" customFormat="1">
      <c r="A535" s="34"/>
      <c r="B535" s="35"/>
      <c r="C535" s="34"/>
      <c r="D535" s="188" t="s">
        <v>135</v>
      </c>
      <c r="E535" s="34"/>
      <c r="F535" s="189" t="s">
        <v>745</v>
      </c>
      <c r="G535" s="34"/>
      <c r="H535" s="34"/>
      <c r="I535" s="185"/>
      <c r="J535" s="34"/>
      <c r="K535" s="34"/>
      <c r="L535" s="35"/>
      <c r="M535" s="186"/>
      <c r="N535" s="187"/>
      <c r="O535" s="73"/>
      <c r="P535" s="73"/>
      <c r="Q535" s="73"/>
      <c r="R535" s="73"/>
      <c r="S535" s="73"/>
      <c r="T535" s="7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5" t="s">
        <v>135</v>
      </c>
      <c r="AU535" s="15" t="s">
        <v>84</v>
      </c>
    </row>
    <row r="536" s="2" customFormat="1" ht="22.2" customHeight="1">
      <c r="A536" s="34"/>
      <c r="B536" s="168"/>
      <c r="C536" s="169" t="s">
        <v>746</v>
      </c>
      <c r="D536" s="169" t="s">
        <v>129</v>
      </c>
      <c r="E536" s="170" t="s">
        <v>747</v>
      </c>
      <c r="F536" s="171" t="s">
        <v>748</v>
      </c>
      <c r="G536" s="172" t="s">
        <v>201</v>
      </c>
      <c r="H536" s="173">
        <v>1</v>
      </c>
      <c r="I536" s="174"/>
      <c r="J536" s="175">
        <f>ROUND(I536*H536,2)</f>
        <v>0</v>
      </c>
      <c r="K536" s="176"/>
      <c r="L536" s="35"/>
      <c r="M536" s="177" t="s">
        <v>1</v>
      </c>
      <c r="N536" s="178" t="s">
        <v>39</v>
      </c>
      <c r="O536" s="73"/>
      <c r="P536" s="179">
        <f>O536*H536</f>
        <v>0</v>
      </c>
      <c r="Q536" s="179">
        <v>0</v>
      </c>
      <c r="R536" s="179">
        <f>Q536*H536</f>
        <v>0</v>
      </c>
      <c r="S536" s="179">
        <v>0</v>
      </c>
      <c r="T536" s="180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81" t="s">
        <v>164</v>
      </c>
      <c r="AT536" s="181" t="s">
        <v>129</v>
      </c>
      <c r="AU536" s="181" t="s">
        <v>84</v>
      </c>
      <c r="AY536" s="15" t="s">
        <v>124</v>
      </c>
      <c r="BE536" s="182">
        <f>IF(N536="základní",J536,0)</f>
        <v>0</v>
      </c>
      <c r="BF536" s="182">
        <f>IF(N536="snížená",J536,0)</f>
        <v>0</v>
      </c>
      <c r="BG536" s="182">
        <f>IF(N536="zákl. přenesená",J536,0)</f>
        <v>0</v>
      </c>
      <c r="BH536" s="182">
        <f>IF(N536="sníž. přenesená",J536,0)</f>
        <v>0</v>
      </c>
      <c r="BI536" s="182">
        <f>IF(N536="nulová",J536,0)</f>
        <v>0</v>
      </c>
      <c r="BJ536" s="15" t="s">
        <v>82</v>
      </c>
      <c r="BK536" s="182">
        <f>ROUND(I536*H536,2)</f>
        <v>0</v>
      </c>
      <c r="BL536" s="15" t="s">
        <v>164</v>
      </c>
      <c r="BM536" s="181" t="s">
        <v>749</v>
      </c>
    </row>
    <row r="537" s="2" customFormat="1">
      <c r="A537" s="34"/>
      <c r="B537" s="35"/>
      <c r="C537" s="34"/>
      <c r="D537" s="183" t="s">
        <v>134</v>
      </c>
      <c r="E537" s="34"/>
      <c r="F537" s="184" t="s">
        <v>748</v>
      </c>
      <c r="G537" s="34"/>
      <c r="H537" s="34"/>
      <c r="I537" s="185"/>
      <c r="J537" s="34"/>
      <c r="K537" s="34"/>
      <c r="L537" s="35"/>
      <c r="M537" s="186"/>
      <c r="N537" s="187"/>
      <c r="O537" s="73"/>
      <c r="P537" s="73"/>
      <c r="Q537" s="73"/>
      <c r="R537" s="73"/>
      <c r="S537" s="73"/>
      <c r="T537" s="7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5" t="s">
        <v>134</v>
      </c>
      <c r="AU537" s="15" t="s">
        <v>84</v>
      </c>
    </row>
    <row r="538" s="2" customFormat="1" ht="22.2" customHeight="1">
      <c r="A538" s="34"/>
      <c r="B538" s="168"/>
      <c r="C538" s="169" t="s">
        <v>455</v>
      </c>
      <c r="D538" s="169" t="s">
        <v>129</v>
      </c>
      <c r="E538" s="170" t="s">
        <v>750</v>
      </c>
      <c r="F538" s="171" t="s">
        <v>751</v>
      </c>
      <c r="G538" s="172" t="s">
        <v>201</v>
      </c>
      <c r="H538" s="173">
        <v>2</v>
      </c>
      <c r="I538" s="174"/>
      <c r="J538" s="175">
        <f>ROUND(I538*H538,2)</f>
        <v>0</v>
      </c>
      <c r="K538" s="176"/>
      <c r="L538" s="35"/>
      <c r="M538" s="177" t="s">
        <v>1</v>
      </c>
      <c r="N538" s="178" t="s">
        <v>39</v>
      </c>
      <c r="O538" s="73"/>
      <c r="P538" s="179">
        <f>O538*H538</f>
        <v>0</v>
      </c>
      <c r="Q538" s="179">
        <v>0</v>
      </c>
      <c r="R538" s="179">
        <f>Q538*H538</f>
        <v>0</v>
      </c>
      <c r="S538" s="179">
        <v>0</v>
      </c>
      <c r="T538" s="180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81" t="s">
        <v>164</v>
      </c>
      <c r="AT538" s="181" t="s">
        <v>129</v>
      </c>
      <c r="AU538" s="181" t="s">
        <v>84</v>
      </c>
      <c r="AY538" s="15" t="s">
        <v>124</v>
      </c>
      <c r="BE538" s="182">
        <f>IF(N538="základní",J538,0)</f>
        <v>0</v>
      </c>
      <c r="BF538" s="182">
        <f>IF(N538="snížená",J538,0)</f>
        <v>0</v>
      </c>
      <c r="BG538" s="182">
        <f>IF(N538="zákl. přenesená",J538,0)</f>
        <v>0</v>
      </c>
      <c r="BH538" s="182">
        <f>IF(N538="sníž. přenesená",J538,0)</f>
        <v>0</v>
      </c>
      <c r="BI538" s="182">
        <f>IF(N538="nulová",J538,0)</f>
        <v>0</v>
      </c>
      <c r="BJ538" s="15" t="s">
        <v>82</v>
      </c>
      <c r="BK538" s="182">
        <f>ROUND(I538*H538,2)</f>
        <v>0</v>
      </c>
      <c r="BL538" s="15" t="s">
        <v>164</v>
      </c>
      <c r="BM538" s="181" t="s">
        <v>752</v>
      </c>
    </row>
    <row r="539" s="2" customFormat="1">
      <c r="A539" s="34"/>
      <c r="B539" s="35"/>
      <c r="C539" s="34"/>
      <c r="D539" s="183" t="s">
        <v>134</v>
      </c>
      <c r="E539" s="34"/>
      <c r="F539" s="184" t="s">
        <v>751</v>
      </c>
      <c r="G539" s="34"/>
      <c r="H539" s="34"/>
      <c r="I539" s="185"/>
      <c r="J539" s="34"/>
      <c r="K539" s="34"/>
      <c r="L539" s="35"/>
      <c r="M539" s="186"/>
      <c r="N539" s="187"/>
      <c r="O539" s="73"/>
      <c r="P539" s="73"/>
      <c r="Q539" s="73"/>
      <c r="R539" s="73"/>
      <c r="S539" s="73"/>
      <c r="T539" s="7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5" t="s">
        <v>134</v>
      </c>
      <c r="AU539" s="15" t="s">
        <v>84</v>
      </c>
    </row>
    <row r="540" s="2" customFormat="1" ht="14.4" customHeight="1">
      <c r="A540" s="34"/>
      <c r="B540" s="168"/>
      <c r="C540" s="169" t="s">
        <v>753</v>
      </c>
      <c r="D540" s="169" t="s">
        <v>129</v>
      </c>
      <c r="E540" s="170" t="s">
        <v>754</v>
      </c>
      <c r="F540" s="171" t="s">
        <v>755</v>
      </c>
      <c r="G540" s="172" t="s">
        <v>201</v>
      </c>
      <c r="H540" s="173">
        <v>1</v>
      </c>
      <c r="I540" s="174"/>
      <c r="J540" s="175">
        <f>ROUND(I540*H540,2)</f>
        <v>0</v>
      </c>
      <c r="K540" s="176"/>
      <c r="L540" s="35"/>
      <c r="M540" s="177" t="s">
        <v>1</v>
      </c>
      <c r="N540" s="178" t="s">
        <v>39</v>
      </c>
      <c r="O540" s="73"/>
      <c r="P540" s="179">
        <f>O540*H540</f>
        <v>0</v>
      </c>
      <c r="Q540" s="179">
        <v>0</v>
      </c>
      <c r="R540" s="179">
        <f>Q540*H540</f>
        <v>0</v>
      </c>
      <c r="S540" s="179">
        <v>0</v>
      </c>
      <c r="T540" s="180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81" t="s">
        <v>164</v>
      </c>
      <c r="AT540" s="181" t="s">
        <v>129</v>
      </c>
      <c r="AU540" s="181" t="s">
        <v>84</v>
      </c>
      <c r="AY540" s="15" t="s">
        <v>124</v>
      </c>
      <c r="BE540" s="182">
        <f>IF(N540="základní",J540,0)</f>
        <v>0</v>
      </c>
      <c r="BF540" s="182">
        <f>IF(N540="snížená",J540,0)</f>
        <v>0</v>
      </c>
      <c r="BG540" s="182">
        <f>IF(N540="zákl. přenesená",J540,0)</f>
        <v>0</v>
      </c>
      <c r="BH540" s="182">
        <f>IF(N540="sníž. přenesená",J540,0)</f>
        <v>0</v>
      </c>
      <c r="BI540" s="182">
        <f>IF(N540="nulová",J540,0)</f>
        <v>0</v>
      </c>
      <c r="BJ540" s="15" t="s">
        <v>82</v>
      </c>
      <c r="BK540" s="182">
        <f>ROUND(I540*H540,2)</f>
        <v>0</v>
      </c>
      <c r="BL540" s="15" t="s">
        <v>164</v>
      </c>
      <c r="BM540" s="181" t="s">
        <v>756</v>
      </c>
    </row>
    <row r="541" s="2" customFormat="1">
      <c r="A541" s="34"/>
      <c r="B541" s="35"/>
      <c r="C541" s="34"/>
      <c r="D541" s="183" t="s">
        <v>134</v>
      </c>
      <c r="E541" s="34"/>
      <c r="F541" s="184" t="s">
        <v>755</v>
      </c>
      <c r="G541" s="34"/>
      <c r="H541" s="34"/>
      <c r="I541" s="185"/>
      <c r="J541" s="34"/>
      <c r="K541" s="34"/>
      <c r="L541" s="35"/>
      <c r="M541" s="186"/>
      <c r="N541" s="187"/>
      <c r="O541" s="73"/>
      <c r="P541" s="73"/>
      <c r="Q541" s="73"/>
      <c r="R541" s="73"/>
      <c r="S541" s="73"/>
      <c r="T541" s="7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5" t="s">
        <v>134</v>
      </c>
      <c r="AU541" s="15" t="s">
        <v>84</v>
      </c>
    </row>
    <row r="542" s="2" customFormat="1" ht="40.2" customHeight="1">
      <c r="A542" s="34"/>
      <c r="B542" s="168"/>
      <c r="C542" s="169" t="s">
        <v>460</v>
      </c>
      <c r="D542" s="169" t="s">
        <v>129</v>
      </c>
      <c r="E542" s="170" t="s">
        <v>757</v>
      </c>
      <c r="F542" s="171" t="s">
        <v>758</v>
      </c>
      <c r="G542" s="172" t="s">
        <v>759</v>
      </c>
      <c r="H542" s="190"/>
      <c r="I542" s="174"/>
      <c r="J542" s="175">
        <f>ROUND(I542*H542,2)</f>
        <v>0</v>
      </c>
      <c r="K542" s="176"/>
      <c r="L542" s="35"/>
      <c r="M542" s="177" t="s">
        <v>1</v>
      </c>
      <c r="N542" s="178" t="s">
        <v>39</v>
      </c>
      <c r="O542" s="73"/>
      <c r="P542" s="179">
        <f>O542*H542</f>
        <v>0</v>
      </c>
      <c r="Q542" s="179">
        <v>0</v>
      </c>
      <c r="R542" s="179">
        <f>Q542*H542</f>
        <v>0</v>
      </c>
      <c r="S542" s="179">
        <v>0</v>
      </c>
      <c r="T542" s="180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81" t="s">
        <v>164</v>
      </c>
      <c r="AT542" s="181" t="s">
        <v>129</v>
      </c>
      <c r="AU542" s="181" t="s">
        <v>84</v>
      </c>
      <c r="AY542" s="15" t="s">
        <v>124</v>
      </c>
      <c r="BE542" s="182">
        <f>IF(N542="základní",J542,0)</f>
        <v>0</v>
      </c>
      <c r="BF542" s="182">
        <f>IF(N542="snížená",J542,0)</f>
        <v>0</v>
      </c>
      <c r="BG542" s="182">
        <f>IF(N542="zákl. přenesená",J542,0)</f>
        <v>0</v>
      </c>
      <c r="BH542" s="182">
        <f>IF(N542="sníž. přenesená",J542,0)</f>
        <v>0</v>
      </c>
      <c r="BI542" s="182">
        <f>IF(N542="nulová",J542,0)</f>
        <v>0</v>
      </c>
      <c r="BJ542" s="15" t="s">
        <v>82</v>
      </c>
      <c r="BK542" s="182">
        <f>ROUND(I542*H542,2)</f>
        <v>0</v>
      </c>
      <c r="BL542" s="15" t="s">
        <v>164</v>
      </c>
      <c r="BM542" s="181" t="s">
        <v>760</v>
      </c>
    </row>
    <row r="543" s="2" customFormat="1">
      <c r="A543" s="34"/>
      <c r="B543" s="35"/>
      <c r="C543" s="34"/>
      <c r="D543" s="183" t="s">
        <v>134</v>
      </c>
      <c r="E543" s="34"/>
      <c r="F543" s="184" t="s">
        <v>758</v>
      </c>
      <c r="G543" s="34"/>
      <c r="H543" s="34"/>
      <c r="I543" s="185"/>
      <c r="J543" s="34"/>
      <c r="K543" s="34"/>
      <c r="L543" s="35"/>
      <c r="M543" s="186"/>
      <c r="N543" s="187"/>
      <c r="O543" s="73"/>
      <c r="P543" s="73"/>
      <c r="Q543" s="73"/>
      <c r="R543" s="73"/>
      <c r="S543" s="73"/>
      <c r="T543" s="7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5" t="s">
        <v>134</v>
      </c>
      <c r="AU543" s="15" t="s">
        <v>84</v>
      </c>
    </row>
    <row r="544" s="2" customFormat="1">
      <c r="A544" s="34"/>
      <c r="B544" s="35"/>
      <c r="C544" s="34"/>
      <c r="D544" s="188" t="s">
        <v>135</v>
      </c>
      <c r="E544" s="34"/>
      <c r="F544" s="189" t="s">
        <v>761</v>
      </c>
      <c r="G544" s="34"/>
      <c r="H544" s="34"/>
      <c r="I544" s="185"/>
      <c r="J544" s="34"/>
      <c r="K544" s="34"/>
      <c r="L544" s="35"/>
      <c r="M544" s="186"/>
      <c r="N544" s="187"/>
      <c r="O544" s="73"/>
      <c r="P544" s="73"/>
      <c r="Q544" s="73"/>
      <c r="R544" s="73"/>
      <c r="S544" s="73"/>
      <c r="T544" s="7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5" t="s">
        <v>135</v>
      </c>
      <c r="AU544" s="15" t="s">
        <v>84</v>
      </c>
    </row>
    <row r="545" s="2" customFormat="1" ht="22.2" customHeight="1">
      <c r="A545" s="34"/>
      <c r="B545" s="168"/>
      <c r="C545" s="169" t="s">
        <v>762</v>
      </c>
      <c r="D545" s="169" t="s">
        <v>129</v>
      </c>
      <c r="E545" s="170" t="s">
        <v>763</v>
      </c>
      <c r="F545" s="171" t="s">
        <v>764</v>
      </c>
      <c r="G545" s="172" t="s">
        <v>201</v>
      </c>
      <c r="H545" s="173">
        <v>1</v>
      </c>
      <c r="I545" s="174"/>
      <c r="J545" s="175">
        <f>ROUND(I545*H545,2)</f>
        <v>0</v>
      </c>
      <c r="K545" s="176"/>
      <c r="L545" s="35"/>
      <c r="M545" s="177" t="s">
        <v>1</v>
      </c>
      <c r="N545" s="178" t="s">
        <v>39</v>
      </c>
      <c r="O545" s="73"/>
      <c r="P545" s="179">
        <f>O545*H545</f>
        <v>0</v>
      </c>
      <c r="Q545" s="179">
        <v>0.41948000000000002</v>
      </c>
      <c r="R545" s="179">
        <f>Q545*H545</f>
        <v>0.41948000000000002</v>
      </c>
      <c r="S545" s="179">
        <v>0</v>
      </c>
      <c r="T545" s="180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81" t="s">
        <v>164</v>
      </c>
      <c r="AT545" s="181" t="s">
        <v>129</v>
      </c>
      <c r="AU545" s="181" t="s">
        <v>84</v>
      </c>
      <c r="AY545" s="15" t="s">
        <v>124</v>
      </c>
      <c r="BE545" s="182">
        <f>IF(N545="základní",J545,0)</f>
        <v>0</v>
      </c>
      <c r="BF545" s="182">
        <f>IF(N545="snížená",J545,0)</f>
        <v>0</v>
      </c>
      <c r="BG545" s="182">
        <f>IF(N545="zákl. přenesená",J545,0)</f>
        <v>0</v>
      </c>
      <c r="BH545" s="182">
        <f>IF(N545="sníž. přenesená",J545,0)</f>
        <v>0</v>
      </c>
      <c r="BI545" s="182">
        <f>IF(N545="nulová",J545,0)</f>
        <v>0</v>
      </c>
      <c r="BJ545" s="15" t="s">
        <v>82</v>
      </c>
      <c r="BK545" s="182">
        <f>ROUND(I545*H545,2)</f>
        <v>0</v>
      </c>
      <c r="BL545" s="15" t="s">
        <v>164</v>
      </c>
      <c r="BM545" s="181" t="s">
        <v>765</v>
      </c>
    </row>
    <row r="546" s="2" customFormat="1">
      <c r="A546" s="34"/>
      <c r="B546" s="35"/>
      <c r="C546" s="34"/>
      <c r="D546" s="183" t="s">
        <v>134</v>
      </c>
      <c r="E546" s="34"/>
      <c r="F546" s="184" t="s">
        <v>764</v>
      </c>
      <c r="G546" s="34"/>
      <c r="H546" s="34"/>
      <c r="I546" s="185"/>
      <c r="J546" s="34"/>
      <c r="K546" s="34"/>
      <c r="L546" s="35"/>
      <c r="M546" s="186"/>
      <c r="N546" s="187"/>
      <c r="O546" s="73"/>
      <c r="P546" s="73"/>
      <c r="Q546" s="73"/>
      <c r="R546" s="73"/>
      <c r="S546" s="73"/>
      <c r="T546" s="7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5" t="s">
        <v>134</v>
      </c>
      <c r="AU546" s="15" t="s">
        <v>84</v>
      </c>
    </row>
    <row r="547" s="2" customFormat="1">
      <c r="A547" s="34"/>
      <c r="B547" s="35"/>
      <c r="C547" s="34"/>
      <c r="D547" s="188" t="s">
        <v>135</v>
      </c>
      <c r="E547" s="34"/>
      <c r="F547" s="189" t="s">
        <v>766</v>
      </c>
      <c r="G547" s="34"/>
      <c r="H547" s="34"/>
      <c r="I547" s="185"/>
      <c r="J547" s="34"/>
      <c r="K547" s="34"/>
      <c r="L547" s="35"/>
      <c r="M547" s="186"/>
      <c r="N547" s="187"/>
      <c r="O547" s="73"/>
      <c r="P547" s="73"/>
      <c r="Q547" s="73"/>
      <c r="R547" s="73"/>
      <c r="S547" s="73"/>
      <c r="T547" s="7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5" t="s">
        <v>135</v>
      </c>
      <c r="AU547" s="15" t="s">
        <v>84</v>
      </c>
    </row>
    <row r="548" s="2" customFormat="1" ht="22.2" customHeight="1">
      <c r="A548" s="34"/>
      <c r="B548" s="168"/>
      <c r="C548" s="169" t="s">
        <v>464</v>
      </c>
      <c r="D548" s="169" t="s">
        <v>129</v>
      </c>
      <c r="E548" s="170" t="s">
        <v>767</v>
      </c>
      <c r="F548" s="171" t="s">
        <v>768</v>
      </c>
      <c r="G548" s="172" t="s">
        <v>201</v>
      </c>
      <c r="H548" s="173">
        <v>3</v>
      </c>
      <c r="I548" s="174"/>
      <c r="J548" s="175">
        <f>ROUND(I548*H548,2)</f>
        <v>0</v>
      </c>
      <c r="K548" s="176"/>
      <c r="L548" s="35"/>
      <c r="M548" s="177" t="s">
        <v>1</v>
      </c>
      <c r="N548" s="178" t="s">
        <v>39</v>
      </c>
      <c r="O548" s="73"/>
      <c r="P548" s="179">
        <f>O548*H548</f>
        <v>0</v>
      </c>
      <c r="Q548" s="179">
        <v>0.0098899999999999995</v>
      </c>
      <c r="R548" s="179">
        <f>Q548*H548</f>
        <v>0.029669999999999998</v>
      </c>
      <c r="S548" s="179">
        <v>0</v>
      </c>
      <c r="T548" s="180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81" t="s">
        <v>164</v>
      </c>
      <c r="AT548" s="181" t="s">
        <v>129</v>
      </c>
      <c r="AU548" s="181" t="s">
        <v>84</v>
      </c>
      <c r="AY548" s="15" t="s">
        <v>124</v>
      </c>
      <c r="BE548" s="182">
        <f>IF(N548="základní",J548,0)</f>
        <v>0</v>
      </c>
      <c r="BF548" s="182">
        <f>IF(N548="snížená",J548,0)</f>
        <v>0</v>
      </c>
      <c r="BG548" s="182">
        <f>IF(N548="zákl. přenesená",J548,0)</f>
        <v>0</v>
      </c>
      <c r="BH548" s="182">
        <f>IF(N548="sníž. přenesená",J548,0)</f>
        <v>0</v>
      </c>
      <c r="BI548" s="182">
        <f>IF(N548="nulová",J548,0)</f>
        <v>0</v>
      </c>
      <c r="BJ548" s="15" t="s">
        <v>82</v>
      </c>
      <c r="BK548" s="182">
        <f>ROUND(I548*H548,2)</f>
        <v>0</v>
      </c>
      <c r="BL548" s="15" t="s">
        <v>164</v>
      </c>
      <c r="BM548" s="181" t="s">
        <v>769</v>
      </c>
    </row>
    <row r="549" s="2" customFormat="1">
      <c r="A549" s="34"/>
      <c r="B549" s="35"/>
      <c r="C549" s="34"/>
      <c r="D549" s="183" t="s">
        <v>134</v>
      </c>
      <c r="E549" s="34"/>
      <c r="F549" s="184" t="s">
        <v>768</v>
      </c>
      <c r="G549" s="34"/>
      <c r="H549" s="34"/>
      <c r="I549" s="185"/>
      <c r="J549" s="34"/>
      <c r="K549" s="34"/>
      <c r="L549" s="35"/>
      <c r="M549" s="186"/>
      <c r="N549" s="187"/>
      <c r="O549" s="73"/>
      <c r="P549" s="73"/>
      <c r="Q549" s="73"/>
      <c r="R549" s="73"/>
      <c r="S549" s="73"/>
      <c r="T549" s="7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5" t="s">
        <v>134</v>
      </c>
      <c r="AU549" s="15" t="s">
        <v>84</v>
      </c>
    </row>
    <row r="550" s="2" customFormat="1">
      <c r="A550" s="34"/>
      <c r="B550" s="35"/>
      <c r="C550" s="34"/>
      <c r="D550" s="188" t="s">
        <v>135</v>
      </c>
      <c r="E550" s="34"/>
      <c r="F550" s="189" t="s">
        <v>770</v>
      </c>
      <c r="G550" s="34"/>
      <c r="H550" s="34"/>
      <c r="I550" s="185"/>
      <c r="J550" s="34"/>
      <c r="K550" s="34"/>
      <c r="L550" s="35"/>
      <c r="M550" s="186"/>
      <c r="N550" s="187"/>
      <c r="O550" s="73"/>
      <c r="P550" s="73"/>
      <c r="Q550" s="73"/>
      <c r="R550" s="73"/>
      <c r="S550" s="73"/>
      <c r="T550" s="7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5" t="s">
        <v>135</v>
      </c>
      <c r="AU550" s="15" t="s">
        <v>84</v>
      </c>
    </row>
    <row r="551" s="2" customFormat="1" ht="22.2" customHeight="1">
      <c r="A551" s="34"/>
      <c r="B551" s="168"/>
      <c r="C551" s="169" t="s">
        <v>771</v>
      </c>
      <c r="D551" s="169" t="s">
        <v>129</v>
      </c>
      <c r="E551" s="170" t="s">
        <v>772</v>
      </c>
      <c r="F551" s="171" t="s">
        <v>773</v>
      </c>
      <c r="G551" s="172" t="s">
        <v>201</v>
      </c>
      <c r="H551" s="173">
        <v>1</v>
      </c>
      <c r="I551" s="174"/>
      <c r="J551" s="175">
        <f>ROUND(I551*H551,2)</f>
        <v>0</v>
      </c>
      <c r="K551" s="176"/>
      <c r="L551" s="35"/>
      <c r="M551" s="177" t="s">
        <v>1</v>
      </c>
      <c r="N551" s="178" t="s">
        <v>39</v>
      </c>
      <c r="O551" s="73"/>
      <c r="P551" s="179">
        <f>O551*H551</f>
        <v>0</v>
      </c>
      <c r="Q551" s="179">
        <v>0.01218</v>
      </c>
      <c r="R551" s="179">
        <f>Q551*H551</f>
        <v>0.01218</v>
      </c>
      <c r="S551" s="179">
        <v>0</v>
      </c>
      <c r="T551" s="180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81" t="s">
        <v>164</v>
      </c>
      <c r="AT551" s="181" t="s">
        <v>129</v>
      </c>
      <c r="AU551" s="181" t="s">
        <v>84</v>
      </c>
      <c r="AY551" s="15" t="s">
        <v>124</v>
      </c>
      <c r="BE551" s="182">
        <f>IF(N551="základní",J551,0)</f>
        <v>0</v>
      </c>
      <c r="BF551" s="182">
        <f>IF(N551="snížená",J551,0)</f>
        <v>0</v>
      </c>
      <c r="BG551" s="182">
        <f>IF(N551="zákl. přenesená",J551,0)</f>
        <v>0</v>
      </c>
      <c r="BH551" s="182">
        <f>IF(N551="sníž. přenesená",J551,0)</f>
        <v>0</v>
      </c>
      <c r="BI551" s="182">
        <f>IF(N551="nulová",J551,0)</f>
        <v>0</v>
      </c>
      <c r="BJ551" s="15" t="s">
        <v>82</v>
      </c>
      <c r="BK551" s="182">
        <f>ROUND(I551*H551,2)</f>
        <v>0</v>
      </c>
      <c r="BL551" s="15" t="s">
        <v>164</v>
      </c>
      <c r="BM551" s="181" t="s">
        <v>774</v>
      </c>
    </row>
    <row r="552" s="2" customFormat="1">
      <c r="A552" s="34"/>
      <c r="B552" s="35"/>
      <c r="C552" s="34"/>
      <c r="D552" s="183" t="s">
        <v>134</v>
      </c>
      <c r="E552" s="34"/>
      <c r="F552" s="184" t="s">
        <v>773</v>
      </c>
      <c r="G552" s="34"/>
      <c r="H552" s="34"/>
      <c r="I552" s="185"/>
      <c r="J552" s="34"/>
      <c r="K552" s="34"/>
      <c r="L552" s="35"/>
      <c r="M552" s="186"/>
      <c r="N552" s="187"/>
      <c r="O552" s="73"/>
      <c r="P552" s="73"/>
      <c r="Q552" s="73"/>
      <c r="R552" s="73"/>
      <c r="S552" s="73"/>
      <c r="T552" s="7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5" t="s">
        <v>134</v>
      </c>
      <c r="AU552" s="15" t="s">
        <v>84</v>
      </c>
    </row>
    <row r="553" s="2" customFormat="1">
      <c r="A553" s="34"/>
      <c r="B553" s="35"/>
      <c r="C553" s="34"/>
      <c r="D553" s="188" t="s">
        <v>135</v>
      </c>
      <c r="E553" s="34"/>
      <c r="F553" s="189" t="s">
        <v>775</v>
      </c>
      <c r="G553" s="34"/>
      <c r="H553" s="34"/>
      <c r="I553" s="185"/>
      <c r="J553" s="34"/>
      <c r="K553" s="34"/>
      <c r="L553" s="35"/>
      <c r="M553" s="186"/>
      <c r="N553" s="187"/>
      <c r="O553" s="73"/>
      <c r="P553" s="73"/>
      <c r="Q553" s="73"/>
      <c r="R553" s="73"/>
      <c r="S553" s="73"/>
      <c r="T553" s="7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5" t="s">
        <v>135</v>
      </c>
      <c r="AU553" s="15" t="s">
        <v>84</v>
      </c>
    </row>
    <row r="554" s="2" customFormat="1" ht="22.2" customHeight="1">
      <c r="A554" s="34"/>
      <c r="B554" s="168"/>
      <c r="C554" s="191" t="s">
        <v>468</v>
      </c>
      <c r="D554" s="191" t="s">
        <v>776</v>
      </c>
      <c r="E554" s="192" t="s">
        <v>777</v>
      </c>
      <c r="F554" s="193" t="s">
        <v>778</v>
      </c>
      <c r="G554" s="194" t="s">
        <v>201</v>
      </c>
      <c r="H554" s="195">
        <v>1</v>
      </c>
      <c r="I554" s="196"/>
      <c r="J554" s="197">
        <f>ROUND(I554*H554,2)</f>
        <v>0</v>
      </c>
      <c r="K554" s="198"/>
      <c r="L554" s="199"/>
      <c r="M554" s="200" t="s">
        <v>1</v>
      </c>
      <c r="N554" s="201" t="s">
        <v>39</v>
      </c>
      <c r="O554" s="73"/>
      <c r="P554" s="179">
        <f>O554*H554</f>
        <v>0</v>
      </c>
      <c r="Q554" s="179">
        <v>0.58499999999999996</v>
      </c>
      <c r="R554" s="179">
        <f>Q554*H554</f>
        <v>0.58499999999999996</v>
      </c>
      <c r="S554" s="179">
        <v>0</v>
      </c>
      <c r="T554" s="180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81" t="s">
        <v>202</v>
      </c>
      <c r="AT554" s="181" t="s">
        <v>776</v>
      </c>
      <c r="AU554" s="181" t="s">
        <v>84</v>
      </c>
      <c r="AY554" s="15" t="s">
        <v>124</v>
      </c>
      <c r="BE554" s="182">
        <f>IF(N554="základní",J554,0)</f>
        <v>0</v>
      </c>
      <c r="BF554" s="182">
        <f>IF(N554="snížená",J554,0)</f>
        <v>0</v>
      </c>
      <c r="BG554" s="182">
        <f>IF(N554="zákl. přenesená",J554,0)</f>
        <v>0</v>
      </c>
      <c r="BH554" s="182">
        <f>IF(N554="sníž. přenesená",J554,0)</f>
        <v>0</v>
      </c>
      <c r="BI554" s="182">
        <f>IF(N554="nulová",J554,0)</f>
        <v>0</v>
      </c>
      <c r="BJ554" s="15" t="s">
        <v>82</v>
      </c>
      <c r="BK554" s="182">
        <f>ROUND(I554*H554,2)</f>
        <v>0</v>
      </c>
      <c r="BL554" s="15" t="s">
        <v>164</v>
      </c>
      <c r="BM554" s="181" t="s">
        <v>779</v>
      </c>
    </row>
    <row r="555" s="2" customFormat="1">
      <c r="A555" s="34"/>
      <c r="B555" s="35"/>
      <c r="C555" s="34"/>
      <c r="D555" s="183" t="s">
        <v>134</v>
      </c>
      <c r="E555" s="34"/>
      <c r="F555" s="184" t="s">
        <v>778</v>
      </c>
      <c r="G555" s="34"/>
      <c r="H555" s="34"/>
      <c r="I555" s="185"/>
      <c r="J555" s="34"/>
      <c r="K555" s="34"/>
      <c r="L555" s="35"/>
      <c r="M555" s="186"/>
      <c r="N555" s="187"/>
      <c r="O555" s="73"/>
      <c r="P555" s="73"/>
      <c r="Q555" s="73"/>
      <c r="R555" s="73"/>
      <c r="S555" s="73"/>
      <c r="T555" s="7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5" t="s">
        <v>134</v>
      </c>
      <c r="AU555" s="15" t="s">
        <v>84</v>
      </c>
    </row>
    <row r="556" s="2" customFormat="1" ht="14.4" customHeight="1">
      <c r="A556" s="34"/>
      <c r="B556" s="168"/>
      <c r="C556" s="191" t="s">
        <v>780</v>
      </c>
      <c r="D556" s="191" t="s">
        <v>776</v>
      </c>
      <c r="E556" s="192" t="s">
        <v>781</v>
      </c>
      <c r="F556" s="193" t="s">
        <v>782</v>
      </c>
      <c r="G556" s="194" t="s">
        <v>201</v>
      </c>
      <c r="H556" s="195">
        <v>3</v>
      </c>
      <c r="I556" s="196"/>
      <c r="J556" s="197">
        <f>ROUND(I556*H556,2)</f>
        <v>0</v>
      </c>
      <c r="K556" s="198"/>
      <c r="L556" s="199"/>
      <c r="M556" s="200" t="s">
        <v>1</v>
      </c>
      <c r="N556" s="201" t="s">
        <v>39</v>
      </c>
      <c r="O556" s="73"/>
      <c r="P556" s="179">
        <f>O556*H556</f>
        <v>0</v>
      </c>
      <c r="Q556" s="179">
        <v>1.0540000000000001</v>
      </c>
      <c r="R556" s="179">
        <f>Q556*H556</f>
        <v>3.1619999999999999</v>
      </c>
      <c r="S556" s="179">
        <v>0</v>
      </c>
      <c r="T556" s="180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81" t="s">
        <v>202</v>
      </c>
      <c r="AT556" s="181" t="s">
        <v>776</v>
      </c>
      <c r="AU556" s="181" t="s">
        <v>84</v>
      </c>
      <c r="AY556" s="15" t="s">
        <v>124</v>
      </c>
      <c r="BE556" s="182">
        <f>IF(N556="základní",J556,0)</f>
        <v>0</v>
      </c>
      <c r="BF556" s="182">
        <f>IF(N556="snížená",J556,0)</f>
        <v>0</v>
      </c>
      <c r="BG556" s="182">
        <f>IF(N556="zákl. přenesená",J556,0)</f>
        <v>0</v>
      </c>
      <c r="BH556" s="182">
        <f>IF(N556="sníž. přenesená",J556,0)</f>
        <v>0</v>
      </c>
      <c r="BI556" s="182">
        <f>IF(N556="nulová",J556,0)</f>
        <v>0</v>
      </c>
      <c r="BJ556" s="15" t="s">
        <v>82</v>
      </c>
      <c r="BK556" s="182">
        <f>ROUND(I556*H556,2)</f>
        <v>0</v>
      </c>
      <c r="BL556" s="15" t="s">
        <v>164</v>
      </c>
      <c r="BM556" s="181" t="s">
        <v>783</v>
      </c>
    </row>
    <row r="557" s="2" customFormat="1">
      <c r="A557" s="34"/>
      <c r="B557" s="35"/>
      <c r="C557" s="34"/>
      <c r="D557" s="183" t="s">
        <v>134</v>
      </c>
      <c r="E557" s="34"/>
      <c r="F557" s="184" t="s">
        <v>782</v>
      </c>
      <c r="G557" s="34"/>
      <c r="H557" s="34"/>
      <c r="I557" s="185"/>
      <c r="J557" s="34"/>
      <c r="K557" s="34"/>
      <c r="L557" s="35"/>
      <c r="M557" s="186"/>
      <c r="N557" s="187"/>
      <c r="O557" s="73"/>
      <c r="P557" s="73"/>
      <c r="Q557" s="73"/>
      <c r="R557" s="73"/>
      <c r="S557" s="73"/>
      <c r="T557" s="7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5" t="s">
        <v>134</v>
      </c>
      <c r="AU557" s="15" t="s">
        <v>84</v>
      </c>
    </row>
    <row r="558" s="2" customFormat="1" ht="19.8" customHeight="1">
      <c r="A558" s="34"/>
      <c r="B558" s="168"/>
      <c r="C558" s="191" t="s">
        <v>471</v>
      </c>
      <c r="D558" s="191" t="s">
        <v>776</v>
      </c>
      <c r="E558" s="192" t="s">
        <v>784</v>
      </c>
      <c r="F558" s="193" t="s">
        <v>785</v>
      </c>
      <c r="G558" s="194" t="s">
        <v>201</v>
      </c>
      <c r="H558" s="195">
        <v>1</v>
      </c>
      <c r="I558" s="196"/>
      <c r="J558" s="197">
        <f>ROUND(I558*H558,2)</f>
        <v>0</v>
      </c>
      <c r="K558" s="198"/>
      <c r="L558" s="199"/>
      <c r="M558" s="200" t="s">
        <v>1</v>
      </c>
      <c r="N558" s="201" t="s">
        <v>39</v>
      </c>
      <c r="O558" s="73"/>
      <c r="P558" s="179">
        <f>O558*H558</f>
        <v>0</v>
      </c>
      <c r="Q558" s="179">
        <v>2.1000000000000001</v>
      </c>
      <c r="R558" s="179">
        <f>Q558*H558</f>
        <v>2.1000000000000001</v>
      </c>
      <c r="S558" s="179">
        <v>0</v>
      </c>
      <c r="T558" s="180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81" t="s">
        <v>202</v>
      </c>
      <c r="AT558" s="181" t="s">
        <v>776</v>
      </c>
      <c r="AU558" s="181" t="s">
        <v>84</v>
      </c>
      <c r="AY558" s="15" t="s">
        <v>124</v>
      </c>
      <c r="BE558" s="182">
        <f>IF(N558="základní",J558,0)</f>
        <v>0</v>
      </c>
      <c r="BF558" s="182">
        <f>IF(N558="snížená",J558,0)</f>
        <v>0</v>
      </c>
      <c r="BG558" s="182">
        <f>IF(N558="zákl. přenesená",J558,0)</f>
        <v>0</v>
      </c>
      <c r="BH558" s="182">
        <f>IF(N558="sníž. přenesená",J558,0)</f>
        <v>0</v>
      </c>
      <c r="BI558" s="182">
        <f>IF(N558="nulová",J558,0)</f>
        <v>0</v>
      </c>
      <c r="BJ558" s="15" t="s">
        <v>82</v>
      </c>
      <c r="BK558" s="182">
        <f>ROUND(I558*H558,2)</f>
        <v>0</v>
      </c>
      <c r="BL558" s="15" t="s">
        <v>164</v>
      </c>
      <c r="BM558" s="181" t="s">
        <v>786</v>
      </c>
    </row>
    <row r="559" s="2" customFormat="1">
      <c r="A559" s="34"/>
      <c r="B559" s="35"/>
      <c r="C559" s="34"/>
      <c r="D559" s="183" t="s">
        <v>134</v>
      </c>
      <c r="E559" s="34"/>
      <c r="F559" s="184" t="s">
        <v>785</v>
      </c>
      <c r="G559" s="34"/>
      <c r="H559" s="34"/>
      <c r="I559" s="185"/>
      <c r="J559" s="34"/>
      <c r="K559" s="34"/>
      <c r="L559" s="35"/>
      <c r="M559" s="186"/>
      <c r="N559" s="187"/>
      <c r="O559" s="73"/>
      <c r="P559" s="73"/>
      <c r="Q559" s="73"/>
      <c r="R559" s="73"/>
      <c r="S559" s="73"/>
      <c r="T559" s="7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5" t="s">
        <v>134</v>
      </c>
      <c r="AU559" s="15" t="s">
        <v>84</v>
      </c>
    </row>
    <row r="560" s="2" customFormat="1" ht="22.2" customHeight="1">
      <c r="A560" s="34"/>
      <c r="B560" s="168"/>
      <c r="C560" s="191" t="s">
        <v>787</v>
      </c>
      <c r="D560" s="191" t="s">
        <v>776</v>
      </c>
      <c r="E560" s="192" t="s">
        <v>788</v>
      </c>
      <c r="F560" s="193" t="s">
        <v>789</v>
      </c>
      <c r="G560" s="194" t="s">
        <v>201</v>
      </c>
      <c r="H560" s="195">
        <v>1</v>
      </c>
      <c r="I560" s="196"/>
      <c r="J560" s="197">
        <f>ROUND(I560*H560,2)</f>
        <v>0</v>
      </c>
      <c r="K560" s="198"/>
      <c r="L560" s="199"/>
      <c r="M560" s="200" t="s">
        <v>1</v>
      </c>
      <c r="N560" s="201" t="s">
        <v>39</v>
      </c>
      <c r="O560" s="73"/>
      <c r="P560" s="179">
        <f>O560*H560</f>
        <v>0</v>
      </c>
      <c r="Q560" s="179">
        <v>0.156</v>
      </c>
      <c r="R560" s="179">
        <f>Q560*H560</f>
        <v>0.156</v>
      </c>
      <c r="S560" s="179">
        <v>0</v>
      </c>
      <c r="T560" s="180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81" t="s">
        <v>202</v>
      </c>
      <c r="AT560" s="181" t="s">
        <v>776</v>
      </c>
      <c r="AU560" s="181" t="s">
        <v>84</v>
      </c>
      <c r="AY560" s="15" t="s">
        <v>124</v>
      </c>
      <c r="BE560" s="182">
        <f>IF(N560="základní",J560,0)</f>
        <v>0</v>
      </c>
      <c r="BF560" s="182">
        <f>IF(N560="snížená",J560,0)</f>
        <v>0</v>
      </c>
      <c r="BG560" s="182">
        <f>IF(N560="zákl. přenesená",J560,0)</f>
        <v>0</v>
      </c>
      <c r="BH560" s="182">
        <f>IF(N560="sníž. přenesená",J560,0)</f>
        <v>0</v>
      </c>
      <c r="BI560" s="182">
        <f>IF(N560="nulová",J560,0)</f>
        <v>0</v>
      </c>
      <c r="BJ560" s="15" t="s">
        <v>82</v>
      </c>
      <c r="BK560" s="182">
        <f>ROUND(I560*H560,2)</f>
        <v>0</v>
      </c>
      <c r="BL560" s="15" t="s">
        <v>164</v>
      </c>
      <c r="BM560" s="181" t="s">
        <v>790</v>
      </c>
    </row>
    <row r="561" s="2" customFormat="1">
      <c r="A561" s="34"/>
      <c r="B561" s="35"/>
      <c r="C561" s="34"/>
      <c r="D561" s="183" t="s">
        <v>134</v>
      </c>
      <c r="E561" s="34"/>
      <c r="F561" s="184" t="s">
        <v>789</v>
      </c>
      <c r="G561" s="34"/>
      <c r="H561" s="34"/>
      <c r="I561" s="185"/>
      <c r="J561" s="34"/>
      <c r="K561" s="34"/>
      <c r="L561" s="35"/>
      <c r="M561" s="186"/>
      <c r="N561" s="187"/>
      <c r="O561" s="73"/>
      <c r="P561" s="73"/>
      <c r="Q561" s="73"/>
      <c r="R561" s="73"/>
      <c r="S561" s="73"/>
      <c r="T561" s="7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5" t="s">
        <v>134</v>
      </c>
      <c r="AU561" s="15" t="s">
        <v>84</v>
      </c>
    </row>
    <row r="562" s="12" customFormat="1" ht="25.92" customHeight="1">
      <c r="A562" s="12"/>
      <c r="B562" s="155"/>
      <c r="C562" s="12"/>
      <c r="D562" s="156" t="s">
        <v>73</v>
      </c>
      <c r="E562" s="157" t="s">
        <v>791</v>
      </c>
      <c r="F562" s="157" t="s">
        <v>792</v>
      </c>
      <c r="G562" s="12"/>
      <c r="H562" s="12"/>
      <c r="I562" s="158"/>
      <c r="J562" s="159">
        <f>BK562</f>
        <v>0</v>
      </c>
      <c r="K562" s="12"/>
      <c r="L562" s="155"/>
      <c r="M562" s="160"/>
      <c r="N562" s="161"/>
      <c r="O562" s="161"/>
      <c r="P562" s="162">
        <f>P563+P564</f>
        <v>0</v>
      </c>
      <c r="Q562" s="161"/>
      <c r="R562" s="162">
        <f>R563+R564</f>
        <v>0</v>
      </c>
      <c r="S562" s="161"/>
      <c r="T562" s="163">
        <f>T563+T564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156" t="s">
        <v>148</v>
      </c>
      <c r="AT562" s="164" t="s">
        <v>73</v>
      </c>
      <c r="AU562" s="164" t="s">
        <v>74</v>
      </c>
      <c r="AY562" s="156" t="s">
        <v>124</v>
      </c>
      <c r="BK562" s="165">
        <f>BK563+BK564</f>
        <v>0</v>
      </c>
    </row>
    <row r="563" s="12" customFormat="1" ht="22.8" customHeight="1">
      <c r="A563" s="12"/>
      <c r="B563" s="155"/>
      <c r="C563" s="12"/>
      <c r="D563" s="156" t="s">
        <v>73</v>
      </c>
      <c r="E563" s="166" t="s">
        <v>793</v>
      </c>
      <c r="F563" s="166" t="s">
        <v>792</v>
      </c>
      <c r="G563" s="12"/>
      <c r="H563" s="12"/>
      <c r="I563" s="158"/>
      <c r="J563" s="167">
        <f>BK563</f>
        <v>0</v>
      </c>
      <c r="K563" s="12"/>
      <c r="L563" s="155"/>
      <c r="M563" s="160"/>
      <c r="N563" s="161"/>
      <c r="O563" s="161"/>
      <c r="P563" s="162">
        <v>0</v>
      </c>
      <c r="Q563" s="161"/>
      <c r="R563" s="162">
        <v>0</v>
      </c>
      <c r="S563" s="161"/>
      <c r="T563" s="163"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156" t="s">
        <v>82</v>
      </c>
      <c r="AT563" s="164" t="s">
        <v>73</v>
      </c>
      <c r="AU563" s="164" t="s">
        <v>82</v>
      </c>
      <c r="AY563" s="156" t="s">
        <v>124</v>
      </c>
      <c r="BK563" s="165">
        <v>0</v>
      </c>
    </row>
    <row r="564" s="12" customFormat="1" ht="22.8" customHeight="1">
      <c r="A564" s="12"/>
      <c r="B564" s="155"/>
      <c r="C564" s="12"/>
      <c r="D564" s="156" t="s">
        <v>73</v>
      </c>
      <c r="E564" s="166" t="s">
        <v>794</v>
      </c>
      <c r="F564" s="166" t="s">
        <v>795</v>
      </c>
      <c r="G564" s="12"/>
      <c r="H564" s="12"/>
      <c r="I564" s="158"/>
      <c r="J564" s="167">
        <f>BK564</f>
        <v>0</v>
      </c>
      <c r="K564" s="12"/>
      <c r="L564" s="155"/>
      <c r="M564" s="160"/>
      <c r="N564" s="161"/>
      <c r="O564" s="161"/>
      <c r="P564" s="162">
        <f>SUM(P565:P574)</f>
        <v>0</v>
      </c>
      <c r="Q564" s="161"/>
      <c r="R564" s="162">
        <f>SUM(R565:R574)</f>
        <v>0</v>
      </c>
      <c r="S564" s="161"/>
      <c r="T564" s="163">
        <f>SUM(T565:T574)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156" t="s">
        <v>82</v>
      </c>
      <c r="AT564" s="164" t="s">
        <v>73</v>
      </c>
      <c r="AU564" s="164" t="s">
        <v>82</v>
      </c>
      <c r="AY564" s="156" t="s">
        <v>124</v>
      </c>
      <c r="BK564" s="165">
        <f>SUM(BK565:BK574)</f>
        <v>0</v>
      </c>
    </row>
    <row r="565" s="2" customFormat="1" ht="34.8" customHeight="1">
      <c r="A565" s="34"/>
      <c r="B565" s="168"/>
      <c r="C565" s="169" t="s">
        <v>475</v>
      </c>
      <c r="D565" s="169" t="s">
        <v>129</v>
      </c>
      <c r="E565" s="170" t="s">
        <v>796</v>
      </c>
      <c r="F565" s="171" t="s">
        <v>797</v>
      </c>
      <c r="G565" s="172" t="s">
        <v>246</v>
      </c>
      <c r="H565" s="173">
        <v>1</v>
      </c>
      <c r="I565" s="174"/>
      <c r="J565" s="175">
        <f>ROUND(I565*H565,2)</f>
        <v>0</v>
      </c>
      <c r="K565" s="176"/>
      <c r="L565" s="35"/>
      <c r="M565" s="177" t="s">
        <v>1</v>
      </c>
      <c r="N565" s="178" t="s">
        <v>39</v>
      </c>
      <c r="O565" s="73"/>
      <c r="P565" s="179">
        <f>O565*H565</f>
        <v>0</v>
      </c>
      <c r="Q565" s="179">
        <v>0</v>
      </c>
      <c r="R565" s="179">
        <f>Q565*H565</f>
        <v>0</v>
      </c>
      <c r="S565" s="179">
        <v>0</v>
      </c>
      <c r="T565" s="180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81" t="s">
        <v>133</v>
      </c>
      <c r="AT565" s="181" t="s">
        <v>129</v>
      </c>
      <c r="AU565" s="181" t="s">
        <v>84</v>
      </c>
      <c r="AY565" s="15" t="s">
        <v>124</v>
      </c>
      <c r="BE565" s="182">
        <f>IF(N565="základní",J565,0)</f>
        <v>0</v>
      </c>
      <c r="BF565" s="182">
        <f>IF(N565="snížená",J565,0)</f>
        <v>0</v>
      </c>
      <c r="BG565" s="182">
        <f>IF(N565="zákl. přenesená",J565,0)</f>
        <v>0</v>
      </c>
      <c r="BH565" s="182">
        <f>IF(N565="sníž. přenesená",J565,0)</f>
        <v>0</v>
      </c>
      <c r="BI565" s="182">
        <f>IF(N565="nulová",J565,0)</f>
        <v>0</v>
      </c>
      <c r="BJ565" s="15" t="s">
        <v>82</v>
      </c>
      <c r="BK565" s="182">
        <f>ROUND(I565*H565,2)</f>
        <v>0</v>
      </c>
      <c r="BL565" s="15" t="s">
        <v>133</v>
      </c>
      <c r="BM565" s="181" t="s">
        <v>798</v>
      </c>
    </row>
    <row r="566" s="2" customFormat="1">
      <c r="A566" s="34"/>
      <c r="B566" s="35"/>
      <c r="C566" s="34"/>
      <c r="D566" s="183" t="s">
        <v>134</v>
      </c>
      <c r="E566" s="34"/>
      <c r="F566" s="184" t="s">
        <v>799</v>
      </c>
      <c r="G566" s="34"/>
      <c r="H566" s="34"/>
      <c r="I566" s="185"/>
      <c r="J566" s="34"/>
      <c r="K566" s="34"/>
      <c r="L566" s="35"/>
      <c r="M566" s="186"/>
      <c r="N566" s="187"/>
      <c r="O566" s="73"/>
      <c r="P566" s="73"/>
      <c r="Q566" s="73"/>
      <c r="R566" s="73"/>
      <c r="S566" s="73"/>
      <c r="T566" s="7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5" t="s">
        <v>134</v>
      </c>
      <c r="AU566" s="15" t="s">
        <v>84</v>
      </c>
    </row>
    <row r="567" s="2" customFormat="1" ht="30" customHeight="1">
      <c r="A567" s="34"/>
      <c r="B567" s="168"/>
      <c r="C567" s="169" t="s">
        <v>800</v>
      </c>
      <c r="D567" s="169" t="s">
        <v>129</v>
      </c>
      <c r="E567" s="170" t="s">
        <v>801</v>
      </c>
      <c r="F567" s="171" t="s">
        <v>802</v>
      </c>
      <c r="G567" s="172" t="s">
        <v>246</v>
      </c>
      <c r="H567" s="173">
        <v>1</v>
      </c>
      <c r="I567" s="174"/>
      <c r="J567" s="175">
        <f>ROUND(I567*H567,2)</f>
        <v>0</v>
      </c>
      <c r="K567" s="176"/>
      <c r="L567" s="35"/>
      <c r="M567" s="177" t="s">
        <v>1</v>
      </c>
      <c r="N567" s="178" t="s">
        <v>39</v>
      </c>
      <c r="O567" s="73"/>
      <c r="P567" s="179">
        <f>O567*H567</f>
        <v>0</v>
      </c>
      <c r="Q567" s="179">
        <v>0</v>
      </c>
      <c r="R567" s="179">
        <f>Q567*H567</f>
        <v>0</v>
      </c>
      <c r="S567" s="179">
        <v>0</v>
      </c>
      <c r="T567" s="180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81" t="s">
        <v>133</v>
      </c>
      <c r="AT567" s="181" t="s">
        <v>129</v>
      </c>
      <c r="AU567" s="181" t="s">
        <v>84</v>
      </c>
      <c r="AY567" s="15" t="s">
        <v>124</v>
      </c>
      <c r="BE567" s="182">
        <f>IF(N567="základní",J567,0)</f>
        <v>0</v>
      </c>
      <c r="BF567" s="182">
        <f>IF(N567="snížená",J567,0)</f>
        <v>0</v>
      </c>
      <c r="BG567" s="182">
        <f>IF(N567="zákl. přenesená",J567,0)</f>
        <v>0</v>
      </c>
      <c r="BH567" s="182">
        <f>IF(N567="sníž. přenesená",J567,0)</f>
        <v>0</v>
      </c>
      <c r="BI567" s="182">
        <f>IF(N567="nulová",J567,0)</f>
        <v>0</v>
      </c>
      <c r="BJ567" s="15" t="s">
        <v>82</v>
      </c>
      <c r="BK567" s="182">
        <f>ROUND(I567*H567,2)</f>
        <v>0</v>
      </c>
      <c r="BL567" s="15" t="s">
        <v>133</v>
      </c>
      <c r="BM567" s="181" t="s">
        <v>803</v>
      </c>
    </row>
    <row r="568" s="2" customFormat="1">
      <c r="A568" s="34"/>
      <c r="B568" s="35"/>
      <c r="C568" s="34"/>
      <c r="D568" s="183" t="s">
        <v>134</v>
      </c>
      <c r="E568" s="34"/>
      <c r="F568" s="184" t="s">
        <v>802</v>
      </c>
      <c r="G568" s="34"/>
      <c r="H568" s="34"/>
      <c r="I568" s="185"/>
      <c r="J568" s="34"/>
      <c r="K568" s="34"/>
      <c r="L568" s="35"/>
      <c r="M568" s="186"/>
      <c r="N568" s="187"/>
      <c r="O568" s="73"/>
      <c r="P568" s="73"/>
      <c r="Q568" s="73"/>
      <c r="R568" s="73"/>
      <c r="S568" s="73"/>
      <c r="T568" s="7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5" t="s">
        <v>134</v>
      </c>
      <c r="AU568" s="15" t="s">
        <v>84</v>
      </c>
    </row>
    <row r="569" s="2" customFormat="1" ht="22.2" customHeight="1">
      <c r="A569" s="34"/>
      <c r="B569" s="168"/>
      <c r="C569" s="169" t="s">
        <v>479</v>
      </c>
      <c r="D569" s="169" t="s">
        <v>129</v>
      </c>
      <c r="E569" s="170" t="s">
        <v>804</v>
      </c>
      <c r="F569" s="171" t="s">
        <v>805</v>
      </c>
      <c r="G569" s="172" t="s">
        <v>246</v>
      </c>
      <c r="H569" s="173">
        <v>1</v>
      </c>
      <c r="I569" s="174"/>
      <c r="J569" s="175">
        <f>ROUND(I569*H569,2)</f>
        <v>0</v>
      </c>
      <c r="K569" s="176"/>
      <c r="L569" s="35"/>
      <c r="M569" s="177" t="s">
        <v>1</v>
      </c>
      <c r="N569" s="178" t="s">
        <v>39</v>
      </c>
      <c r="O569" s="73"/>
      <c r="P569" s="179">
        <f>O569*H569</f>
        <v>0</v>
      </c>
      <c r="Q569" s="179">
        <v>0</v>
      </c>
      <c r="R569" s="179">
        <f>Q569*H569</f>
        <v>0</v>
      </c>
      <c r="S569" s="179">
        <v>0</v>
      </c>
      <c r="T569" s="180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81" t="s">
        <v>133</v>
      </c>
      <c r="AT569" s="181" t="s">
        <v>129</v>
      </c>
      <c r="AU569" s="181" t="s">
        <v>84</v>
      </c>
      <c r="AY569" s="15" t="s">
        <v>124</v>
      </c>
      <c r="BE569" s="182">
        <f>IF(N569="základní",J569,0)</f>
        <v>0</v>
      </c>
      <c r="BF569" s="182">
        <f>IF(N569="snížená",J569,0)</f>
        <v>0</v>
      </c>
      <c r="BG569" s="182">
        <f>IF(N569="zákl. přenesená",J569,0)</f>
        <v>0</v>
      </c>
      <c r="BH569" s="182">
        <f>IF(N569="sníž. přenesená",J569,0)</f>
        <v>0</v>
      </c>
      <c r="BI569" s="182">
        <f>IF(N569="nulová",J569,0)</f>
        <v>0</v>
      </c>
      <c r="BJ569" s="15" t="s">
        <v>82</v>
      </c>
      <c r="BK569" s="182">
        <f>ROUND(I569*H569,2)</f>
        <v>0</v>
      </c>
      <c r="BL569" s="15" t="s">
        <v>133</v>
      </c>
      <c r="BM569" s="181" t="s">
        <v>806</v>
      </c>
    </row>
    <row r="570" s="2" customFormat="1">
      <c r="A570" s="34"/>
      <c r="B570" s="35"/>
      <c r="C570" s="34"/>
      <c r="D570" s="183" t="s">
        <v>134</v>
      </c>
      <c r="E570" s="34"/>
      <c r="F570" s="184" t="s">
        <v>807</v>
      </c>
      <c r="G570" s="34"/>
      <c r="H570" s="34"/>
      <c r="I570" s="185"/>
      <c r="J570" s="34"/>
      <c r="K570" s="34"/>
      <c r="L570" s="35"/>
      <c r="M570" s="186"/>
      <c r="N570" s="187"/>
      <c r="O570" s="73"/>
      <c r="P570" s="73"/>
      <c r="Q570" s="73"/>
      <c r="R570" s="73"/>
      <c r="S570" s="73"/>
      <c r="T570" s="7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5" t="s">
        <v>134</v>
      </c>
      <c r="AU570" s="15" t="s">
        <v>84</v>
      </c>
    </row>
    <row r="571" s="2" customFormat="1" ht="14.4" customHeight="1">
      <c r="A571" s="34"/>
      <c r="B571" s="168"/>
      <c r="C571" s="169" t="s">
        <v>808</v>
      </c>
      <c r="D571" s="169" t="s">
        <v>129</v>
      </c>
      <c r="E571" s="170" t="s">
        <v>809</v>
      </c>
      <c r="F571" s="171" t="s">
        <v>810</v>
      </c>
      <c r="G571" s="172" t="s">
        <v>246</v>
      </c>
      <c r="H571" s="173">
        <v>1</v>
      </c>
      <c r="I571" s="174"/>
      <c r="J571" s="175">
        <f>ROUND(I571*H571,2)</f>
        <v>0</v>
      </c>
      <c r="K571" s="176"/>
      <c r="L571" s="35"/>
      <c r="M571" s="177" t="s">
        <v>1</v>
      </c>
      <c r="N571" s="178" t="s">
        <v>39</v>
      </c>
      <c r="O571" s="73"/>
      <c r="P571" s="179">
        <f>O571*H571</f>
        <v>0</v>
      </c>
      <c r="Q571" s="179">
        <v>0</v>
      </c>
      <c r="R571" s="179">
        <f>Q571*H571</f>
        <v>0</v>
      </c>
      <c r="S571" s="179">
        <v>0</v>
      </c>
      <c r="T571" s="180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81" t="s">
        <v>133</v>
      </c>
      <c r="AT571" s="181" t="s">
        <v>129</v>
      </c>
      <c r="AU571" s="181" t="s">
        <v>84</v>
      </c>
      <c r="AY571" s="15" t="s">
        <v>124</v>
      </c>
      <c r="BE571" s="182">
        <f>IF(N571="základní",J571,0)</f>
        <v>0</v>
      </c>
      <c r="BF571" s="182">
        <f>IF(N571="snížená",J571,0)</f>
        <v>0</v>
      </c>
      <c r="BG571" s="182">
        <f>IF(N571="zákl. přenesená",J571,0)</f>
        <v>0</v>
      </c>
      <c r="BH571" s="182">
        <f>IF(N571="sníž. přenesená",J571,0)</f>
        <v>0</v>
      </c>
      <c r="BI571" s="182">
        <f>IF(N571="nulová",J571,0)</f>
        <v>0</v>
      </c>
      <c r="BJ571" s="15" t="s">
        <v>82</v>
      </c>
      <c r="BK571" s="182">
        <f>ROUND(I571*H571,2)</f>
        <v>0</v>
      </c>
      <c r="BL571" s="15" t="s">
        <v>133</v>
      </c>
      <c r="BM571" s="181" t="s">
        <v>811</v>
      </c>
    </row>
    <row r="572" s="2" customFormat="1">
      <c r="A572" s="34"/>
      <c r="B572" s="35"/>
      <c r="C572" s="34"/>
      <c r="D572" s="183" t="s">
        <v>134</v>
      </c>
      <c r="E572" s="34"/>
      <c r="F572" s="184" t="s">
        <v>812</v>
      </c>
      <c r="G572" s="34"/>
      <c r="H572" s="34"/>
      <c r="I572" s="185"/>
      <c r="J572" s="34"/>
      <c r="K572" s="34"/>
      <c r="L572" s="35"/>
      <c r="M572" s="186"/>
      <c r="N572" s="187"/>
      <c r="O572" s="73"/>
      <c r="P572" s="73"/>
      <c r="Q572" s="73"/>
      <c r="R572" s="73"/>
      <c r="S572" s="73"/>
      <c r="T572" s="7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5" t="s">
        <v>134</v>
      </c>
      <c r="AU572" s="15" t="s">
        <v>84</v>
      </c>
    </row>
    <row r="573" s="2" customFormat="1" ht="14.4" customHeight="1">
      <c r="A573" s="34"/>
      <c r="B573" s="168"/>
      <c r="C573" s="169" t="s">
        <v>483</v>
      </c>
      <c r="D573" s="169" t="s">
        <v>129</v>
      </c>
      <c r="E573" s="170" t="s">
        <v>813</v>
      </c>
      <c r="F573" s="171" t="s">
        <v>814</v>
      </c>
      <c r="G573" s="172" t="s">
        <v>246</v>
      </c>
      <c r="H573" s="173">
        <v>1</v>
      </c>
      <c r="I573" s="174"/>
      <c r="J573" s="175">
        <f>ROUND(I573*H573,2)</f>
        <v>0</v>
      </c>
      <c r="K573" s="176"/>
      <c r="L573" s="35"/>
      <c r="M573" s="177" t="s">
        <v>1</v>
      </c>
      <c r="N573" s="178" t="s">
        <v>39</v>
      </c>
      <c r="O573" s="73"/>
      <c r="P573" s="179">
        <f>O573*H573</f>
        <v>0</v>
      </c>
      <c r="Q573" s="179">
        <v>0</v>
      </c>
      <c r="R573" s="179">
        <f>Q573*H573</f>
        <v>0</v>
      </c>
      <c r="S573" s="179">
        <v>0</v>
      </c>
      <c r="T573" s="180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81" t="s">
        <v>133</v>
      </c>
      <c r="AT573" s="181" t="s">
        <v>129</v>
      </c>
      <c r="AU573" s="181" t="s">
        <v>84</v>
      </c>
      <c r="AY573" s="15" t="s">
        <v>124</v>
      </c>
      <c r="BE573" s="182">
        <f>IF(N573="základní",J573,0)</f>
        <v>0</v>
      </c>
      <c r="BF573" s="182">
        <f>IF(N573="snížená",J573,0)</f>
        <v>0</v>
      </c>
      <c r="BG573" s="182">
        <f>IF(N573="zákl. přenesená",J573,0)</f>
        <v>0</v>
      </c>
      <c r="BH573" s="182">
        <f>IF(N573="sníž. přenesená",J573,0)</f>
        <v>0</v>
      </c>
      <c r="BI573" s="182">
        <f>IF(N573="nulová",J573,0)</f>
        <v>0</v>
      </c>
      <c r="BJ573" s="15" t="s">
        <v>82</v>
      </c>
      <c r="BK573" s="182">
        <f>ROUND(I573*H573,2)</f>
        <v>0</v>
      </c>
      <c r="BL573" s="15" t="s">
        <v>133</v>
      </c>
      <c r="BM573" s="181" t="s">
        <v>815</v>
      </c>
    </row>
    <row r="574" s="2" customFormat="1">
      <c r="A574" s="34"/>
      <c r="B574" s="35"/>
      <c r="C574" s="34"/>
      <c r="D574" s="183" t="s">
        <v>134</v>
      </c>
      <c r="E574" s="34"/>
      <c r="F574" s="184" t="s">
        <v>814</v>
      </c>
      <c r="G574" s="34"/>
      <c r="H574" s="34"/>
      <c r="I574" s="185"/>
      <c r="J574" s="34"/>
      <c r="K574" s="34"/>
      <c r="L574" s="35"/>
      <c r="M574" s="202"/>
      <c r="N574" s="203"/>
      <c r="O574" s="204"/>
      <c r="P574" s="204"/>
      <c r="Q574" s="204"/>
      <c r="R574" s="204"/>
      <c r="S574" s="204"/>
      <c r="T574" s="205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5" t="s">
        <v>134</v>
      </c>
      <c r="AU574" s="15" t="s">
        <v>84</v>
      </c>
    </row>
    <row r="575" s="2" customFormat="1" ht="6.96" customHeight="1">
      <c r="A575" s="34"/>
      <c r="B575" s="56"/>
      <c r="C575" s="57"/>
      <c r="D575" s="57"/>
      <c r="E575" s="57"/>
      <c r="F575" s="57"/>
      <c r="G575" s="57"/>
      <c r="H575" s="57"/>
      <c r="I575" s="57"/>
      <c r="J575" s="57"/>
      <c r="K575" s="57"/>
      <c r="L575" s="35"/>
      <c r="M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</sheetData>
  <autoFilter ref="C131:K574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8" r:id="rId1" display="https://podminky.urs.cz/item/CS_URS_2024_01/131351104"/>
    <hyperlink ref="F141" r:id="rId2" display="https://podminky.urs.cz/item/CS_URS_2024_01/133412822"/>
    <hyperlink ref="F146" r:id="rId3" display="https://podminky.urs.cz/item/CS_URS_2024_01/139001101"/>
    <hyperlink ref="F149" r:id="rId4" display="https://podminky.urs.cz/item/CS_URS_2024_01/139911123"/>
    <hyperlink ref="F152" r:id="rId5" display="https://podminky.urs.cz/item/CS_URS_2024_01/151101102"/>
    <hyperlink ref="F155" r:id="rId6" display="https://podminky.urs.cz/item/CS_URS_2024_01/151101112"/>
    <hyperlink ref="F158" r:id="rId7" display="https://podminky.urs.cz/item/CS_URS_2024_01/162211321"/>
    <hyperlink ref="F161" r:id="rId8" display="https://podminky.urs.cz/item/CS_URS_2024_01/162211329"/>
    <hyperlink ref="F164" r:id="rId9" display="https://podminky.urs.cz/item/CS_URS_2024_01/162211331"/>
    <hyperlink ref="F167" r:id="rId10" display="https://podminky.urs.cz/item/CS_URS_2024_01/162211339"/>
    <hyperlink ref="F172" r:id="rId11" display="https://podminky.urs.cz/item/CS_URS_2024_01/171201231"/>
    <hyperlink ref="F175" r:id="rId12" display="https://podminky.urs.cz/item/CS_URS_2024_01/171251201"/>
    <hyperlink ref="F178" r:id="rId13" display="https://podminky.urs.cz/item/CS_URS_2024_01/181911102"/>
    <hyperlink ref="F181" r:id="rId14" display="https://podminky.urs.cz/item/CS_URS_2024_01/766691914"/>
    <hyperlink ref="F184" r:id="rId15" display="https://podminky.urs.cz/item/CS_URS_2024_01/962032254"/>
    <hyperlink ref="F187" r:id="rId16" display="https://podminky.urs.cz/item/CS_URS_2024_01/963051113"/>
    <hyperlink ref="F190" r:id="rId17" display="https://podminky.urs.cz/item/CS_URS_2024_01/965042141"/>
    <hyperlink ref="F193" r:id="rId18" display="https://podminky.urs.cz/item/CS_URS_2024_01/965043341"/>
    <hyperlink ref="F196" r:id="rId19" display="https://podminky.urs.cz/item/CS_URS_2024_01/965049113"/>
    <hyperlink ref="F199" r:id="rId20" display="https://podminky.urs.cz/item/CS_URS_2024_01/965081223"/>
    <hyperlink ref="F202" r:id="rId21" display="https://podminky.urs.cz/item/CS_URS_2024_01/965082941"/>
    <hyperlink ref="F205" r:id="rId22" display="https://podminky.urs.cz/item/CS_URS_2024_01/968072455"/>
    <hyperlink ref="F208" r:id="rId23" display="https://podminky.urs.cz/item/CS_URS_2024_01/968072456"/>
    <hyperlink ref="F213" r:id="rId24" display="https://podminky.urs.cz/item/CS_URS_2024_01/977151222"/>
    <hyperlink ref="F216" r:id="rId25" display="https://podminky.urs.cz/item/CS_URS_2024_01/977211122"/>
    <hyperlink ref="F219" r:id="rId26" display="https://podminky.urs.cz/item/CS_URS_2024_01/978021191"/>
    <hyperlink ref="F228" r:id="rId27" display="https://podminky.urs.cz/item/CS_URS_2024_01/997013213"/>
    <hyperlink ref="F238" r:id="rId28" display="https://podminky.urs.cz/item/CS_URS_2024_01/HZS1291"/>
    <hyperlink ref="F242" r:id="rId29" display="https://podminky.urs.cz/item/CS_URS_2024_01/711131811"/>
    <hyperlink ref="F247" r:id="rId30" display="https://podminky.urs.cz/item/CS_URS_2024_01/174151101"/>
    <hyperlink ref="F254" r:id="rId31" display="https://podminky.urs.cz/item/CS_URS_2024_01/273322511"/>
    <hyperlink ref="F257" r:id="rId32" display="https://podminky.urs.cz/item/CS_URS_2024_01/273351121"/>
    <hyperlink ref="F260" r:id="rId33" display="https://podminky.urs.cz/item/CS_URS_2024_01/273351122"/>
    <hyperlink ref="F263" r:id="rId34" display="https://podminky.urs.cz/item/CS_URS_2024_01/273361821"/>
    <hyperlink ref="F268" r:id="rId35" display="https://podminky.urs.cz/item/CS_URS_2024_01/317121251"/>
    <hyperlink ref="F273" r:id="rId36" display="https://podminky.urs.cz/item/CS_URS_2024_01/317121351"/>
    <hyperlink ref="F278" r:id="rId37" display="https://podminky.urs.cz/item/CS_URS_2024_01/342291112"/>
    <hyperlink ref="F281" r:id="rId38" display="https://podminky.urs.cz/item/CS_URS_2024_01/342291131"/>
    <hyperlink ref="F284" r:id="rId39" display="https://podminky.urs.cz/item/CS_URS_2024_01/380321552"/>
    <hyperlink ref="F287" r:id="rId40" display="https://podminky.urs.cz/item/CS_URS_2024_01/380356231"/>
    <hyperlink ref="F290" r:id="rId41" display="https://podminky.urs.cz/item/CS_URS_2024_01/380356232"/>
    <hyperlink ref="F293" r:id="rId42" display="https://podminky.urs.cz/item/CS_URS_2024_01/380361006"/>
    <hyperlink ref="F296" r:id="rId43" display="https://podminky.urs.cz/item/CS_URS_2024_01/411321414"/>
    <hyperlink ref="F301" r:id="rId44" display="https://podminky.urs.cz/item/CS_URS_2024_01/457311118"/>
    <hyperlink ref="F304" r:id="rId45" display="https://podminky.urs.cz/item/CS_URS_2024_01/457311191"/>
    <hyperlink ref="F307" r:id="rId46" display="https://podminky.urs.cz/item/CS_URS_2024_01/631319012"/>
    <hyperlink ref="F310" r:id="rId47" display="https://podminky.urs.cz/item/CS_URS_2024_01/631319173"/>
    <hyperlink ref="F313" r:id="rId48" display="https://podminky.urs.cz/item/CS_URS_2024_01/631362021"/>
    <hyperlink ref="F316" r:id="rId49" display="https://podminky.urs.cz/item/CS_URS_2024_01/631311113"/>
    <hyperlink ref="F319" r:id="rId50" display="https://podminky.urs.cz/item/CS_URS_2024_01/631311125"/>
    <hyperlink ref="F322" r:id="rId51" display="https://podminky.urs.cz/item/CS_URS_2024_01/631319011"/>
    <hyperlink ref="F325" r:id="rId52" display="https://podminky.urs.cz/item/CS_URS_2024_01/631319012"/>
    <hyperlink ref="F328" r:id="rId53" display="https://podminky.urs.cz/item/CS_URS_2024_01/631319173"/>
    <hyperlink ref="F333" r:id="rId54" display="https://podminky.urs.cz/item/CS_URS_2024_01/632481213"/>
    <hyperlink ref="F338" r:id="rId55" display="https://podminky.urs.cz/item/CS_URS_2024_01/634662113"/>
    <hyperlink ref="F341" r:id="rId56" display="https://podminky.urs.cz/item/CS_URS_2024_01/635111115"/>
    <hyperlink ref="F344" r:id="rId57" display="https://podminky.urs.cz/item/CS_URS_2024_01/949101112"/>
    <hyperlink ref="F347" r:id="rId58" display="https://podminky.urs.cz/item/CS_URS_2024_01/952901111"/>
    <hyperlink ref="F362" r:id="rId59" display="https://podminky.urs.cz/item/CS_URS_2024_01/998018002"/>
    <hyperlink ref="F369" r:id="rId60" display="https://podminky.urs.cz/item/CS_URS_2024_01/711111001"/>
    <hyperlink ref="F372" r:id="rId61" display="https://podminky.urs.cz/item/CS_URS_2024_01/711111002"/>
    <hyperlink ref="F377" r:id="rId62" display="https://podminky.urs.cz/item/CS_URS_2024_01/711112001"/>
    <hyperlink ref="F382" r:id="rId63" display="https://podminky.urs.cz/item/CS_URS_2024_01/711131111"/>
    <hyperlink ref="F387" r:id="rId64" display="https://podminky.urs.cz/item/CS_URS_2024_01/711141559"/>
    <hyperlink ref="F390" r:id="rId65" display="https://podminky.urs.cz/item/CS_URS_2024_01/711142559"/>
    <hyperlink ref="F395" r:id="rId66" display="https://podminky.urs.cz/item/CS_URS_2024_01/711159111"/>
    <hyperlink ref="F400" r:id="rId67" display="https://podminky.urs.cz/item/CS_URS_2024_01/711491172"/>
    <hyperlink ref="F403" r:id="rId68" display="https://podminky.urs.cz/item/CS_URS_2024_01/711491272"/>
    <hyperlink ref="F408" r:id="rId69" display="https://podminky.urs.cz/item/CS_URS_2024_01/711831112"/>
    <hyperlink ref="F413" r:id="rId70" display="https://podminky.urs.cz/item/CS_URS_2024_01/998711102"/>
    <hyperlink ref="F428" r:id="rId71" display="https://podminky.urs.cz/item/CS_URS_2024_01/777111101"/>
    <hyperlink ref="F431" r:id="rId72" display="https://podminky.urs.cz/item/CS_URS_2024_01/777111111"/>
    <hyperlink ref="F434" r:id="rId73" display="https://podminky.urs.cz/item/CS_URS_2024_01/777121115"/>
    <hyperlink ref="F437" r:id="rId74" display="https://podminky.urs.cz/item/CS_URS_2024_01/777131105"/>
    <hyperlink ref="F440" r:id="rId75" display="https://podminky.urs.cz/item/CS_URS_2024_01/777131125"/>
    <hyperlink ref="F443" r:id="rId76" display="https://podminky.urs.cz/item/CS_URS_2024_01/777611131"/>
    <hyperlink ref="F446" r:id="rId77" display="https://podminky.urs.cz/item/CS_URS_2024_01/777612103"/>
    <hyperlink ref="F449" r:id="rId78" display="https://podminky.urs.cz/item/CS_URS_2024_01/777612105"/>
    <hyperlink ref="F454" r:id="rId79" display="https://podminky.urs.cz/item/CS_URS_2024_01/998777102"/>
    <hyperlink ref="F461" r:id="rId80" display="https://podminky.urs.cz/item/CS_URS_2024_01/784181105"/>
    <hyperlink ref="F464" r:id="rId81" display="https://podminky.urs.cz/item/CS_URS_2024_01/784211103"/>
    <hyperlink ref="F467" r:id="rId82" display="https://podminky.urs.cz/item/CS_URS_2024_01/784211165"/>
    <hyperlink ref="F472" r:id="rId83" display="https://podminky.urs.cz/item/CS_URS_2024_01/789325311"/>
    <hyperlink ref="F475" r:id="rId84" display="https://podminky.urs.cz/item/CS_URS_2024_01/789325316"/>
    <hyperlink ref="F478" r:id="rId85" display="https://podminky.urs.cz/item/CS_URS_2024_01/789325321"/>
    <hyperlink ref="F488" r:id="rId86" display="https://podminky.urs.cz/item/CS_URS_2024_01/175111101"/>
    <hyperlink ref="F493" r:id="rId87" display="https://podminky.urs.cz/item/CS_URS_2024_01/132412222"/>
    <hyperlink ref="F496" r:id="rId88" display="https://podminky.urs.cz/item/CS_URS_2024_01/151101101"/>
    <hyperlink ref="F499" r:id="rId89" display="https://podminky.urs.cz/item/CS_URS_2024_01/151101103"/>
    <hyperlink ref="F502" r:id="rId90" display="https://podminky.urs.cz/item/CS_URS_2024_01/151101111"/>
    <hyperlink ref="F505" r:id="rId91" display="https://podminky.urs.cz/item/CS_URS_2024_01/151101113"/>
    <hyperlink ref="F508" r:id="rId92" display="https://podminky.urs.cz/item/CS_URS_2024_01/171251201"/>
    <hyperlink ref="F511" r:id="rId93" display="https://podminky.urs.cz/item/CS_URS_2024_01/171201231"/>
    <hyperlink ref="F516" r:id="rId94" display="https://podminky.urs.cz/item/CS_URS_2024_01/162211329"/>
    <hyperlink ref="F519" r:id="rId95" display="https://podminky.urs.cz/item/CS_URS_2024_01/162211321"/>
    <hyperlink ref="F526" r:id="rId96" display="https://podminky.urs.cz/item/CS_URS_2024_01/965042141.1"/>
    <hyperlink ref="F529" r:id="rId97" display="https://podminky.urs.cz/item/CS_URS_2024_01/451572111"/>
    <hyperlink ref="F535" r:id="rId98" display="https://podminky.urs.cz/item/CS_URS_2024_01/721173406"/>
    <hyperlink ref="F544" r:id="rId99" display="https://podminky.urs.cz/item/CS_URS_2024_01/998721203"/>
    <hyperlink ref="F547" r:id="rId100" display="https://podminky.urs.cz/item/CS_URS_2024_01/894410103"/>
    <hyperlink ref="F550" r:id="rId101" display="https://podminky.urs.cz/item/CS_URS_2024_01/894410213"/>
    <hyperlink ref="F553" r:id="rId102" display="https://podminky.urs.cz/item/CS_URS_2024_01/894410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90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40.8" customHeight="1">
      <c r="B7" s="18"/>
      <c r="E7" s="117" t="str">
        <f>'Rekapitulace stavby'!K6</f>
        <v>PŘEDINVESTICE - ENERGOCENTRUM (ZE STAVBY REKONSTRUKCE A STAVEBNÍ ÚPRAVY MĚSTSKÉHO PLAVECKÉHO BAZÉNU V LIBERCI)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5.6" customHeight="1">
      <c r="A9" s="34"/>
      <c r="B9" s="35"/>
      <c r="C9" s="34"/>
      <c r="D9" s="34"/>
      <c r="E9" s="63" t="s">
        <v>816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26</v>
      </c>
      <c r="G12" s="34"/>
      <c r="H12" s="34"/>
      <c r="I12" s="28" t="s">
        <v>22</v>
      </c>
      <c r="J12" s="65" t="str">
        <f>'Rekapitulace stavby'!AN8</f>
        <v>29. 1. 2024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4.4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ROUND((SUM(BE119:BE197)),  2)</f>
        <v>0</v>
      </c>
      <c r="G33" s="34"/>
      <c r="H33" s="34"/>
      <c r="I33" s="124">
        <v>0.20999999999999999</v>
      </c>
      <c r="J33" s="123">
        <f>ROUND(((SUM(BE119:BE197))*I33),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ROUND((SUM(BF119:BF197)),  2)</f>
        <v>0</v>
      </c>
      <c r="G34" s="34"/>
      <c r="H34" s="34"/>
      <c r="I34" s="124">
        <v>0.12</v>
      </c>
      <c r="J34" s="123">
        <f>ROUND(((SUM(BF119:BF197))*I34),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ROUND((SUM(BG119:BG197)),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ROUND((SUM(BH119:BH197)),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ROUND((SUM(BI119:BI197)),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40.8" customHeight="1">
      <c r="A85" s="34"/>
      <c r="B85" s="35"/>
      <c r="C85" s="34"/>
      <c r="D85" s="34"/>
      <c r="E85" s="117" t="str">
        <f>E7</f>
        <v>PŘEDINVESTICE - ENERGOCENTRUM (ZE STAVBY REKONSTRUKCE A STAVEBNÍ ÚPRAVY MĚSTSKÉHO PLAVECKÉHO BAZÉNU V LIBERCI)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6" customHeight="1">
      <c r="A87" s="34"/>
      <c r="B87" s="35"/>
      <c r="C87" s="34"/>
      <c r="D87" s="34"/>
      <c r="E87" s="63" t="str">
        <f>E9</f>
        <v>mr - MaR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29. 1. 2024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6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94</v>
      </c>
      <c r="D94" s="125"/>
      <c r="E94" s="125"/>
      <c r="F94" s="125"/>
      <c r="G94" s="125"/>
      <c r="H94" s="125"/>
      <c r="I94" s="125"/>
      <c r="J94" s="134" t="s">
        <v>95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96</v>
      </c>
      <c r="D96" s="34"/>
      <c r="E96" s="34"/>
      <c r="F96" s="34"/>
      <c r="G96" s="34"/>
      <c r="H96" s="34"/>
      <c r="I96" s="34"/>
      <c r="J96" s="92">
        <f>J119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s="9" customFormat="1" ht="24.96" customHeight="1">
      <c r="A97" s="9"/>
      <c r="B97" s="136"/>
      <c r="C97" s="9"/>
      <c r="D97" s="137" t="s">
        <v>817</v>
      </c>
      <c r="E97" s="138"/>
      <c r="F97" s="138"/>
      <c r="G97" s="138"/>
      <c r="H97" s="138"/>
      <c r="I97" s="138"/>
      <c r="J97" s="139">
        <f>J120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6"/>
      <c r="C98" s="9"/>
      <c r="D98" s="137" t="s">
        <v>818</v>
      </c>
      <c r="E98" s="138"/>
      <c r="F98" s="138"/>
      <c r="G98" s="138"/>
      <c r="H98" s="138"/>
      <c r="I98" s="138"/>
      <c r="J98" s="139">
        <f>J139</f>
        <v>0</v>
      </c>
      <c r="K98" s="9"/>
      <c r="L98" s="13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6"/>
      <c r="C99" s="9"/>
      <c r="D99" s="137" t="s">
        <v>819</v>
      </c>
      <c r="E99" s="138"/>
      <c r="F99" s="138"/>
      <c r="G99" s="138"/>
      <c r="H99" s="138"/>
      <c r="I99" s="138"/>
      <c r="J99" s="139">
        <f>J158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109</v>
      </c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40.8" customHeight="1">
      <c r="A109" s="34"/>
      <c r="B109" s="35"/>
      <c r="C109" s="34"/>
      <c r="D109" s="34"/>
      <c r="E109" s="117" t="str">
        <f>E7</f>
        <v>PŘEDINVESTICE - ENERGOCENTRUM (ZE STAVBY REKONSTRUKCE A STAVEBNÍ ÚPRAVY MĚSTSKÉHO PLAVECKÉHO BAZÉNU V LIBERCI)</v>
      </c>
      <c r="F109" s="28"/>
      <c r="G109" s="28"/>
      <c r="H109" s="28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91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5.6" customHeight="1">
      <c r="A111" s="34"/>
      <c r="B111" s="35"/>
      <c r="C111" s="34"/>
      <c r="D111" s="34"/>
      <c r="E111" s="63" t="str">
        <f>E9</f>
        <v>mr - MaR</v>
      </c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20</v>
      </c>
      <c r="D113" s="34"/>
      <c r="E113" s="34"/>
      <c r="F113" s="23" t="str">
        <f>F12</f>
        <v xml:space="preserve"> </v>
      </c>
      <c r="G113" s="34"/>
      <c r="H113" s="34"/>
      <c r="I113" s="28" t="s">
        <v>22</v>
      </c>
      <c r="J113" s="65" t="str">
        <f>IF(J12="","",J12)</f>
        <v>29. 1. 2024</v>
      </c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6" customHeight="1">
      <c r="A115" s="34"/>
      <c r="B115" s="35"/>
      <c r="C115" s="28" t="s">
        <v>24</v>
      </c>
      <c r="D115" s="34"/>
      <c r="E115" s="34"/>
      <c r="F115" s="23" t="str">
        <f>E15</f>
        <v xml:space="preserve"> </v>
      </c>
      <c r="G115" s="34"/>
      <c r="H115" s="34"/>
      <c r="I115" s="28" t="s">
        <v>30</v>
      </c>
      <c r="J115" s="32" t="str">
        <f>E21</f>
        <v xml:space="preserve"> 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6" customHeight="1">
      <c r="A116" s="34"/>
      <c r="B116" s="35"/>
      <c r="C116" s="28" t="s">
        <v>28</v>
      </c>
      <c r="D116" s="34"/>
      <c r="E116" s="34"/>
      <c r="F116" s="23" t="str">
        <f>IF(E18="","",E18)</f>
        <v>Vyplň údaj</v>
      </c>
      <c r="G116" s="34"/>
      <c r="H116" s="34"/>
      <c r="I116" s="28" t="s">
        <v>32</v>
      </c>
      <c r="J116" s="32" t="str">
        <f>E24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44"/>
      <c r="B118" s="145"/>
      <c r="C118" s="146" t="s">
        <v>110</v>
      </c>
      <c r="D118" s="147" t="s">
        <v>59</v>
      </c>
      <c r="E118" s="147" t="s">
        <v>55</v>
      </c>
      <c r="F118" s="147" t="s">
        <v>56</v>
      </c>
      <c r="G118" s="147" t="s">
        <v>111</v>
      </c>
      <c r="H118" s="147" t="s">
        <v>112</v>
      </c>
      <c r="I118" s="147" t="s">
        <v>113</v>
      </c>
      <c r="J118" s="148" t="s">
        <v>95</v>
      </c>
      <c r="K118" s="149" t="s">
        <v>114</v>
      </c>
      <c r="L118" s="150"/>
      <c r="M118" s="82" t="s">
        <v>1</v>
      </c>
      <c r="N118" s="83" t="s">
        <v>38</v>
      </c>
      <c r="O118" s="83" t="s">
        <v>115</v>
      </c>
      <c r="P118" s="83" t="s">
        <v>116</v>
      </c>
      <c r="Q118" s="83" t="s">
        <v>117</v>
      </c>
      <c r="R118" s="83" t="s">
        <v>118</v>
      </c>
      <c r="S118" s="83" t="s">
        <v>119</v>
      </c>
      <c r="T118" s="84" t="s">
        <v>120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</row>
    <row r="119" s="2" customFormat="1" ht="22.8" customHeight="1">
      <c r="A119" s="34"/>
      <c r="B119" s="35"/>
      <c r="C119" s="89" t="s">
        <v>121</v>
      </c>
      <c r="D119" s="34"/>
      <c r="E119" s="34"/>
      <c r="F119" s="34"/>
      <c r="G119" s="34"/>
      <c r="H119" s="34"/>
      <c r="I119" s="34"/>
      <c r="J119" s="151">
        <f>BK119</f>
        <v>0</v>
      </c>
      <c r="K119" s="34"/>
      <c r="L119" s="35"/>
      <c r="M119" s="85"/>
      <c r="N119" s="69"/>
      <c r="O119" s="86"/>
      <c r="P119" s="152">
        <f>P120+P139+P158</f>
        <v>0</v>
      </c>
      <c r="Q119" s="86"/>
      <c r="R119" s="152">
        <f>R120+R139+R158</f>
        <v>0</v>
      </c>
      <c r="S119" s="86"/>
      <c r="T119" s="153">
        <f>T120+T139+T158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73</v>
      </c>
      <c r="AU119" s="15" t="s">
        <v>97</v>
      </c>
      <c r="BK119" s="154">
        <f>BK120+BK139+BK158</f>
        <v>0</v>
      </c>
    </row>
    <row r="120" s="12" customFormat="1" ht="25.92" customHeight="1">
      <c r="A120" s="12"/>
      <c r="B120" s="155"/>
      <c r="C120" s="12"/>
      <c r="D120" s="156" t="s">
        <v>73</v>
      </c>
      <c r="E120" s="157" t="s">
        <v>794</v>
      </c>
      <c r="F120" s="157" t="s">
        <v>820</v>
      </c>
      <c r="G120" s="12"/>
      <c r="H120" s="12"/>
      <c r="I120" s="158"/>
      <c r="J120" s="159">
        <f>BK120</f>
        <v>0</v>
      </c>
      <c r="K120" s="12"/>
      <c r="L120" s="155"/>
      <c r="M120" s="160"/>
      <c r="N120" s="161"/>
      <c r="O120" s="161"/>
      <c r="P120" s="162">
        <f>SUM(P121:P138)</f>
        <v>0</v>
      </c>
      <c r="Q120" s="161"/>
      <c r="R120" s="162">
        <f>SUM(R121:R138)</f>
        <v>0</v>
      </c>
      <c r="S120" s="161"/>
      <c r="T120" s="163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82</v>
      </c>
      <c r="AT120" s="164" t="s">
        <v>73</v>
      </c>
      <c r="AU120" s="164" t="s">
        <v>74</v>
      </c>
      <c r="AY120" s="156" t="s">
        <v>124</v>
      </c>
      <c r="BK120" s="165">
        <f>SUM(BK121:BK138)</f>
        <v>0</v>
      </c>
    </row>
    <row r="121" s="2" customFormat="1" ht="34.8" customHeight="1">
      <c r="A121" s="34"/>
      <c r="B121" s="168"/>
      <c r="C121" s="169" t="s">
        <v>82</v>
      </c>
      <c r="D121" s="169" t="s">
        <v>129</v>
      </c>
      <c r="E121" s="170" t="s">
        <v>821</v>
      </c>
      <c r="F121" s="171" t="s">
        <v>822</v>
      </c>
      <c r="G121" s="172" t="s">
        <v>823</v>
      </c>
      <c r="H121" s="173">
        <v>1</v>
      </c>
      <c r="I121" s="174"/>
      <c r="J121" s="175">
        <f>ROUND(I121*H121,2)</f>
        <v>0</v>
      </c>
      <c r="K121" s="176"/>
      <c r="L121" s="35"/>
      <c r="M121" s="177" t="s">
        <v>1</v>
      </c>
      <c r="N121" s="178" t="s">
        <v>39</v>
      </c>
      <c r="O121" s="73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1" t="s">
        <v>272</v>
      </c>
      <c r="AT121" s="181" t="s">
        <v>129</v>
      </c>
      <c r="AU121" s="181" t="s">
        <v>82</v>
      </c>
      <c r="AY121" s="15" t="s">
        <v>124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5" t="s">
        <v>82</v>
      </c>
      <c r="BK121" s="182">
        <f>ROUND(I121*H121,2)</f>
        <v>0</v>
      </c>
      <c r="BL121" s="15" t="s">
        <v>272</v>
      </c>
      <c r="BM121" s="181" t="s">
        <v>84</v>
      </c>
    </row>
    <row r="122" s="2" customFormat="1">
      <c r="A122" s="34"/>
      <c r="B122" s="35"/>
      <c r="C122" s="34"/>
      <c r="D122" s="183" t="s">
        <v>134</v>
      </c>
      <c r="E122" s="34"/>
      <c r="F122" s="184" t="s">
        <v>822</v>
      </c>
      <c r="G122" s="34"/>
      <c r="H122" s="34"/>
      <c r="I122" s="185"/>
      <c r="J122" s="34"/>
      <c r="K122" s="34"/>
      <c r="L122" s="35"/>
      <c r="M122" s="186"/>
      <c r="N122" s="187"/>
      <c r="O122" s="73"/>
      <c r="P122" s="73"/>
      <c r="Q122" s="73"/>
      <c r="R122" s="73"/>
      <c r="S122" s="73"/>
      <c r="T122" s="7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134</v>
      </c>
      <c r="AU122" s="15" t="s">
        <v>82</v>
      </c>
    </row>
    <row r="123" s="2" customFormat="1">
      <c r="A123" s="34"/>
      <c r="B123" s="35"/>
      <c r="C123" s="34"/>
      <c r="D123" s="183" t="s">
        <v>824</v>
      </c>
      <c r="E123" s="34"/>
      <c r="F123" s="206" t="s">
        <v>825</v>
      </c>
      <c r="G123" s="34"/>
      <c r="H123" s="34"/>
      <c r="I123" s="185"/>
      <c r="J123" s="34"/>
      <c r="K123" s="34"/>
      <c r="L123" s="35"/>
      <c r="M123" s="186"/>
      <c r="N123" s="187"/>
      <c r="O123" s="73"/>
      <c r="P123" s="73"/>
      <c r="Q123" s="73"/>
      <c r="R123" s="73"/>
      <c r="S123" s="73"/>
      <c r="T123" s="7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824</v>
      </c>
      <c r="AU123" s="15" t="s">
        <v>82</v>
      </c>
    </row>
    <row r="124" s="2" customFormat="1" ht="14.4" customHeight="1">
      <c r="A124" s="34"/>
      <c r="B124" s="168"/>
      <c r="C124" s="169" t="s">
        <v>84</v>
      </c>
      <c r="D124" s="169" t="s">
        <v>129</v>
      </c>
      <c r="E124" s="170" t="s">
        <v>826</v>
      </c>
      <c r="F124" s="171" t="s">
        <v>827</v>
      </c>
      <c r="G124" s="172" t="s">
        <v>828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272</v>
      </c>
      <c r="AT124" s="181" t="s">
        <v>129</v>
      </c>
      <c r="AU124" s="181" t="s">
        <v>82</v>
      </c>
      <c r="AY124" s="15" t="s">
        <v>124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272</v>
      </c>
      <c r="BM124" s="181" t="s">
        <v>133</v>
      </c>
    </row>
    <row r="125" s="2" customFormat="1">
      <c r="A125" s="34"/>
      <c r="B125" s="35"/>
      <c r="C125" s="34"/>
      <c r="D125" s="183" t="s">
        <v>134</v>
      </c>
      <c r="E125" s="34"/>
      <c r="F125" s="184" t="s">
        <v>827</v>
      </c>
      <c r="G125" s="34"/>
      <c r="H125" s="34"/>
      <c r="I125" s="185"/>
      <c r="J125" s="34"/>
      <c r="K125" s="34"/>
      <c r="L125" s="35"/>
      <c r="M125" s="186"/>
      <c r="N125" s="187"/>
      <c r="O125" s="73"/>
      <c r="P125" s="73"/>
      <c r="Q125" s="73"/>
      <c r="R125" s="73"/>
      <c r="S125" s="73"/>
      <c r="T125" s="7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134</v>
      </c>
      <c r="AU125" s="15" t="s">
        <v>82</v>
      </c>
    </row>
    <row r="126" s="2" customFormat="1">
      <c r="A126" s="34"/>
      <c r="B126" s="35"/>
      <c r="C126" s="34"/>
      <c r="D126" s="183" t="s">
        <v>824</v>
      </c>
      <c r="E126" s="34"/>
      <c r="F126" s="206" t="s">
        <v>829</v>
      </c>
      <c r="G126" s="34"/>
      <c r="H126" s="34"/>
      <c r="I126" s="185"/>
      <c r="J126" s="34"/>
      <c r="K126" s="34"/>
      <c r="L126" s="35"/>
      <c r="M126" s="186"/>
      <c r="N126" s="187"/>
      <c r="O126" s="73"/>
      <c r="P126" s="73"/>
      <c r="Q126" s="73"/>
      <c r="R126" s="73"/>
      <c r="S126" s="73"/>
      <c r="T126" s="7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824</v>
      </c>
      <c r="AU126" s="15" t="s">
        <v>82</v>
      </c>
    </row>
    <row r="127" s="2" customFormat="1" ht="22.2" customHeight="1">
      <c r="A127" s="34"/>
      <c r="B127" s="168"/>
      <c r="C127" s="169" t="s">
        <v>140</v>
      </c>
      <c r="D127" s="169" t="s">
        <v>129</v>
      </c>
      <c r="E127" s="170" t="s">
        <v>830</v>
      </c>
      <c r="F127" s="171" t="s">
        <v>831</v>
      </c>
      <c r="G127" s="172" t="s">
        <v>828</v>
      </c>
      <c r="H127" s="173">
        <v>1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39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272</v>
      </c>
      <c r="AT127" s="181" t="s">
        <v>129</v>
      </c>
      <c r="AU127" s="181" t="s">
        <v>82</v>
      </c>
      <c r="AY127" s="15" t="s">
        <v>124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82</v>
      </c>
      <c r="BK127" s="182">
        <f>ROUND(I127*H127,2)</f>
        <v>0</v>
      </c>
      <c r="BL127" s="15" t="s">
        <v>272</v>
      </c>
      <c r="BM127" s="181" t="s">
        <v>143</v>
      </c>
    </row>
    <row r="128" s="2" customFormat="1">
      <c r="A128" s="34"/>
      <c r="B128" s="35"/>
      <c r="C128" s="34"/>
      <c r="D128" s="183" t="s">
        <v>134</v>
      </c>
      <c r="E128" s="34"/>
      <c r="F128" s="184" t="s">
        <v>831</v>
      </c>
      <c r="G128" s="34"/>
      <c r="H128" s="34"/>
      <c r="I128" s="185"/>
      <c r="J128" s="34"/>
      <c r="K128" s="34"/>
      <c r="L128" s="35"/>
      <c r="M128" s="186"/>
      <c r="N128" s="187"/>
      <c r="O128" s="73"/>
      <c r="P128" s="73"/>
      <c r="Q128" s="73"/>
      <c r="R128" s="73"/>
      <c r="S128" s="73"/>
      <c r="T128" s="7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134</v>
      </c>
      <c r="AU128" s="15" t="s">
        <v>82</v>
      </c>
    </row>
    <row r="129" s="2" customFormat="1">
      <c r="A129" s="34"/>
      <c r="B129" s="35"/>
      <c r="C129" s="34"/>
      <c r="D129" s="183" t="s">
        <v>824</v>
      </c>
      <c r="E129" s="34"/>
      <c r="F129" s="206" t="s">
        <v>832</v>
      </c>
      <c r="G129" s="34"/>
      <c r="H129" s="34"/>
      <c r="I129" s="185"/>
      <c r="J129" s="34"/>
      <c r="K129" s="34"/>
      <c r="L129" s="35"/>
      <c r="M129" s="186"/>
      <c r="N129" s="187"/>
      <c r="O129" s="73"/>
      <c r="P129" s="73"/>
      <c r="Q129" s="73"/>
      <c r="R129" s="73"/>
      <c r="S129" s="73"/>
      <c r="T129" s="7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824</v>
      </c>
      <c r="AU129" s="15" t="s">
        <v>82</v>
      </c>
    </row>
    <row r="130" s="2" customFormat="1" ht="14.4" customHeight="1">
      <c r="A130" s="34"/>
      <c r="B130" s="168"/>
      <c r="C130" s="169" t="s">
        <v>133</v>
      </c>
      <c r="D130" s="169" t="s">
        <v>129</v>
      </c>
      <c r="E130" s="170" t="s">
        <v>833</v>
      </c>
      <c r="F130" s="171" t="s">
        <v>834</v>
      </c>
      <c r="G130" s="172" t="s">
        <v>823</v>
      </c>
      <c r="H130" s="173">
        <v>1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39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272</v>
      </c>
      <c r="AT130" s="181" t="s">
        <v>129</v>
      </c>
      <c r="AU130" s="181" t="s">
        <v>82</v>
      </c>
      <c r="AY130" s="15" t="s">
        <v>124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82</v>
      </c>
      <c r="BK130" s="182">
        <f>ROUND(I130*H130,2)</f>
        <v>0</v>
      </c>
      <c r="BL130" s="15" t="s">
        <v>272</v>
      </c>
      <c r="BM130" s="181" t="s">
        <v>146</v>
      </c>
    </row>
    <row r="131" s="2" customFormat="1">
      <c r="A131" s="34"/>
      <c r="B131" s="35"/>
      <c r="C131" s="34"/>
      <c r="D131" s="183" t="s">
        <v>134</v>
      </c>
      <c r="E131" s="34"/>
      <c r="F131" s="184" t="s">
        <v>834</v>
      </c>
      <c r="G131" s="34"/>
      <c r="H131" s="34"/>
      <c r="I131" s="185"/>
      <c r="J131" s="34"/>
      <c r="K131" s="34"/>
      <c r="L131" s="35"/>
      <c r="M131" s="186"/>
      <c r="N131" s="187"/>
      <c r="O131" s="73"/>
      <c r="P131" s="73"/>
      <c r="Q131" s="73"/>
      <c r="R131" s="73"/>
      <c r="S131" s="73"/>
      <c r="T131" s="7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5" t="s">
        <v>134</v>
      </c>
      <c r="AU131" s="15" t="s">
        <v>82</v>
      </c>
    </row>
    <row r="132" s="2" customFormat="1">
      <c r="A132" s="34"/>
      <c r="B132" s="35"/>
      <c r="C132" s="34"/>
      <c r="D132" s="183" t="s">
        <v>824</v>
      </c>
      <c r="E132" s="34"/>
      <c r="F132" s="206" t="s">
        <v>835</v>
      </c>
      <c r="G132" s="34"/>
      <c r="H132" s="34"/>
      <c r="I132" s="185"/>
      <c r="J132" s="34"/>
      <c r="K132" s="34"/>
      <c r="L132" s="35"/>
      <c r="M132" s="186"/>
      <c r="N132" s="187"/>
      <c r="O132" s="73"/>
      <c r="P132" s="73"/>
      <c r="Q132" s="73"/>
      <c r="R132" s="73"/>
      <c r="S132" s="73"/>
      <c r="T132" s="7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824</v>
      </c>
      <c r="AU132" s="15" t="s">
        <v>82</v>
      </c>
    </row>
    <row r="133" s="2" customFormat="1" ht="22.2" customHeight="1">
      <c r="A133" s="34"/>
      <c r="B133" s="168"/>
      <c r="C133" s="169" t="s">
        <v>148</v>
      </c>
      <c r="D133" s="169" t="s">
        <v>129</v>
      </c>
      <c r="E133" s="170" t="s">
        <v>836</v>
      </c>
      <c r="F133" s="171" t="s">
        <v>837</v>
      </c>
      <c r="G133" s="172" t="s">
        <v>838</v>
      </c>
      <c r="H133" s="173">
        <v>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39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272</v>
      </c>
      <c r="AT133" s="181" t="s">
        <v>129</v>
      </c>
      <c r="AU133" s="181" t="s">
        <v>82</v>
      </c>
      <c r="AY133" s="15" t="s">
        <v>124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82</v>
      </c>
      <c r="BK133" s="182">
        <f>ROUND(I133*H133,2)</f>
        <v>0</v>
      </c>
      <c r="BL133" s="15" t="s">
        <v>272</v>
      </c>
      <c r="BM133" s="181" t="s">
        <v>151</v>
      </c>
    </row>
    <row r="134" s="2" customFormat="1">
      <c r="A134" s="34"/>
      <c r="B134" s="35"/>
      <c r="C134" s="34"/>
      <c r="D134" s="183" t="s">
        <v>134</v>
      </c>
      <c r="E134" s="34"/>
      <c r="F134" s="184" t="s">
        <v>837</v>
      </c>
      <c r="G134" s="34"/>
      <c r="H134" s="34"/>
      <c r="I134" s="185"/>
      <c r="J134" s="34"/>
      <c r="K134" s="34"/>
      <c r="L134" s="35"/>
      <c r="M134" s="186"/>
      <c r="N134" s="187"/>
      <c r="O134" s="73"/>
      <c r="P134" s="73"/>
      <c r="Q134" s="73"/>
      <c r="R134" s="73"/>
      <c r="S134" s="73"/>
      <c r="T134" s="7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134</v>
      </c>
      <c r="AU134" s="15" t="s">
        <v>82</v>
      </c>
    </row>
    <row r="135" s="2" customFormat="1">
      <c r="A135" s="34"/>
      <c r="B135" s="35"/>
      <c r="C135" s="34"/>
      <c r="D135" s="183" t="s">
        <v>824</v>
      </c>
      <c r="E135" s="34"/>
      <c r="F135" s="206" t="s">
        <v>839</v>
      </c>
      <c r="G135" s="34"/>
      <c r="H135" s="34"/>
      <c r="I135" s="185"/>
      <c r="J135" s="34"/>
      <c r="K135" s="34"/>
      <c r="L135" s="35"/>
      <c r="M135" s="186"/>
      <c r="N135" s="187"/>
      <c r="O135" s="73"/>
      <c r="P135" s="73"/>
      <c r="Q135" s="73"/>
      <c r="R135" s="73"/>
      <c r="S135" s="73"/>
      <c r="T135" s="7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5" t="s">
        <v>824</v>
      </c>
      <c r="AU135" s="15" t="s">
        <v>82</v>
      </c>
    </row>
    <row r="136" s="2" customFormat="1" ht="22.2" customHeight="1">
      <c r="A136" s="34"/>
      <c r="B136" s="168"/>
      <c r="C136" s="169" t="s">
        <v>143</v>
      </c>
      <c r="D136" s="169" t="s">
        <v>129</v>
      </c>
      <c r="E136" s="170" t="s">
        <v>840</v>
      </c>
      <c r="F136" s="171" t="s">
        <v>841</v>
      </c>
      <c r="G136" s="172" t="s">
        <v>838</v>
      </c>
      <c r="H136" s="173">
        <v>1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39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272</v>
      </c>
      <c r="AT136" s="181" t="s">
        <v>129</v>
      </c>
      <c r="AU136" s="181" t="s">
        <v>82</v>
      </c>
      <c r="AY136" s="15" t="s">
        <v>124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82</v>
      </c>
      <c r="BK136" s="182">
        <f>ROUND(I136*H136,2)</f>
        <v>0</v>
      </c>
      <c r="BL136" s="15" t="s">
        <v>272</v>
      </c>
      <c r="BM136" s="181" t="s">
        <v>8</v>
      </c>
    </row>
    <row r="137" s="2" customFormat="1">
      <c r="A137" s="34"/>
      <c r="B137" s="35"/>
      <c r="C137" s="34"/>
      <c r="D137" s="183" t="s">
        <v>134</v>
      </c>
      <c r="E137" s="34"/>
      <c r="F137" s="184" t="s">
        <v>841</v>
      </c>
      <c r="G137" s="34"/>
      <c r="H137" s="34"/>
      <c r="I137" s="185"/>
      <c r="J137" s="34"/>
      <c r="K137" s="34"/>
      <c r="L137" s="35"/>
      <c r="M137" s="186"/>
      <c r="N137" s="187"/>
      <c r="O137" s="73"/>
      <c r="P137" s="73"/>
      <c r="Q137" s="73"/>
      <c r="R137" s="73"/>
      <c r="S137" s="73"/>
      <c r="T137" s="7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134</v>
      </c>
      <c r="AU137" s="15" t="s">
        <v>82</v>
      </c>
    </row>
    <row r="138" s="2" customFormat="1">
      <c r="A138" s="34"/>
      <c r="B138" s="35"/>
      <c r="C138" s="34"/>
      <c r="D138" s="183" t="s">
        <v>824</v>
      </c>
      <c r="E138" s="34"/>
      <c r="F138" s="206" t="s">
        <v>842</v>
      </c>
      <c r="G138" s="34"/>
      <c r="H138" s="34"/>
      <c r="I138" s="185"/>
      <c r="J138" s="34"/>
      <c r="K138" s="34"/>
      <c r="L138" s="35"/>
      <c r="M138" s="186"/>
      <c r="N138" s="187"/>
      <c r="O138" s="73"/>
      <c r="P138" s="73"/>
      <c r="Q138" s="73"/>
      <c r="R138" s="73"/>
      <c r="S138" s="73"/>
      <c r="T138" s="7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824</v>
      </c>
      <c r="AU138" s="15" t="s">
        <v>82</v>
      </c>
    </row>
    <row r="139" s="12" customFormat="1" ht="25.92" customHeight="1">
      <c r="A139" s="12"/>
      <c r="B139" s="155"/>
      <c r="C139" s="12"/>
      <c r="D139" s="156" t="s">
        <v>73</v>
      </c>
      <c r="E139" s="157" t="s">
        <v>843</v>
      </c>
      <c r="F139" s="157" t="s">
        <v>844</v>
      </c>
      <c r="G139" s="12"/>
      <c r="H139" s="12"/>
      <c r="I139" s="158"/>
      <c r="J139" s="159">
        <f>BK139</f>
        <v>0</v>
      </c>
      <c r="K139" s="12"/>
      <c r="L139" s="155"/>
      <c r="M139" s="160"/>
      <c r="N139" s="161"/>
      <c r="O139" s="161"/>
      <c r="P139" s="162">
        <f>SUM(P140:P157)</f>
        <v>0</v>
      </c>
      <c r="Q139" s="161"/>
      <c r="R139" s="162">
        <f>SUM(R140:R157)</f>
        <v>0</v>
      </c>
      <c r="S139" s="161"/>
      <c r="T139" s="163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82</v>
      </c>
      <c r="AT139" s="164" t="s">
        <v>73</v>
      </c>
      <c r="AU139" s="164" t="s">
        <v>74</v>
      </c>
      <c r="AY139" s="156" t="s">
        <v>124</v>
      </c>
      <c r="BK139" s="165">
        <f>SUM(BK140:BK157)</f>
        <v>0</v>
      </c>
    </row>
    <row r="140" s="2" customFormat="1" ht="14.4" customHeight="1">
      <c r="A140" s="34"/>
      <c r="B140" s="168"/>
      <c r="C140" s="169" t="s">
        <v>157</v>
      </c>
      <c r="D140" s="169" t="s">
        <v>129</v>
      </c>
      <c r="E140" s="170" t="s">
        <v>845</v>
      </c>
      <c r="F140" s="171" t="s">
        <v>846</v>
      </c>
      <c r="G140" s="172" t="s">
        <v>828</v>
      </c>
      <c r="H140" s="173">
        <v>1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39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272</v>
      </c>
      <c r="AT140" s="181" t="s">
        <v>129</v>
      </c>
      <c r="AU140" s="181" t="s">
        <v>82</v>
      </c>
      <c r="AY140" s="15" t="s">
        <v>124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82</v>
      </c>
      <c r="BK140" s="182">
        <f>ROUND(I140*H140,2)</f>
        <v>0</v>
      </c>
      <c r="BL140" s="15" t="s">
        <v>272</v>
      </c>
      <c r="BM140" s="181" t="s">
        <v>160</v>
      </c>
    </row>
    <row r="141" s="2" customFormat="1">
      <c r="A141" s="34"/>
      <c r="B141" s="35"/>
      <c r="C141" s="34"/>
      <c r="D141" s="183" t="s">
        <v>134</v>
      </c>
      <c r="E141" s="34"/>
      <c r="F141" s="184" t="s">
        <v>846</v>
      </c>
      <c r="G141" s="34"/>
      <c r="H141" s="34"/>
      <c r="I141" s="185"/>
      <c r="J141" s="34"/>
      <c r="K141" s="34"/>
      <c r="L141" s="35"/>
      <c r="M141" s="186"/>
      <c r="N141" s="187"/>
      <c r="O141" s="73"/>
      <c r="P141" s="73"/>
      <c r="Q141" s="73"/>
      <c r="R141" s="73"/>
      <c r="S141" s="73"/>
      <c r="T141" s="7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5" t="s">
        <v>134</v>
      </c>
      <c r="AU141" s="15" t="s">
        <v>82</v>
      </c>
    </row>
    <row r="142" s="2" customFormat="1">
      <c r="A142" s="34"/>
      <c r="B142" s="35"/>
      <c r="C142" s="34"/>
      <c r="D142" s="183" t="s">
        <v>824</v>
      </c>
      <c r="E142" s="34"/>
      <c r="F142" s="206" t="s">
        <v>847</v>
      </c>
      <c r="G142" s="34"/>
      <c r="H142" s="34"/>
      <c r="I142" s="185"/>
      <c r="J142" s="34"/>
      <c r="K142" s="34"/>
      <c r="L142" s="35"/>
      <c r="M142" s="186"/>
      <c r="N142" s="187"/>
      <c r="O142" s="73"/>
      <c r="P142" s="73"/>
      <c r="Q142" s="73"/>
      <c r="R142" s="73"/>
      <c r="S142" s="73"/>
      <c r="T142" s="7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824</v>
      </c>
      <c r="AU142" s="15" t="s">
        <v>82</v>
      </c>
    </row>
    <row r="143" s="2" customFormat="1" ht="14.4" customHeight="1">
      <c r="A143" s="34"/>
      <c r="B143" s="168"/>
      <c r="C143" s="169" t="s">
        <v>146</v>
      </c>
      <c r="D143" s="169" t="s">
        <v>129</v>
      </c>
      <c r="E143" s="170" t="s">
        <v>848</v>
      </c>
      <c r="F143" s="171" t="s">
        <v>849</v>
      </c>
      <c r="G143" s="172" t="s">
        <v>828</v>
      </c>
      <c r="H143" s="173">
        <v>8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39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272</v>
      </c>
      <c r="AT143" s="181" t="s">
        <v>129</v>
      </c>
      <c r="AU143" s="181" t="s">
        <v>82</v>
      </c>
      <c r="AY143" s="15" t="s">
        <v>124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82</v>
      </c>
      <c r="BK143" s="182">
        <f>ROUND(I143*H143,2)</f>
        <v>0</v>
      </c>
      <c r="BL143" s="15" t="s">
        <v>272</v>
      </c>
      <c r="BM143" s="181" t="s">
        <v>164</v>
      </c>
    </row>
    <row r="144" s="2" customFormat="1">
      <c r="A144" s="34"/>
      <c r="B144" s="35"/>
      <c r="C144" s="34"/>
      <c r="D144" s="183" t="s">
        <v>134</v>
      </c>
      <c r="E144" s="34"/>
      <c r="F144" s="184" t="s">
        <v>849</v>
      </c>
      <c r="G144" s="34"/>
      <c r="H144" s="34"/>
      <c r="I144" s="185"/>
      <c r="J144" s="34"/>
      <c r="K144" s="34"/>
      <c r="L144" s="35"/>
      <c r="M144" s="186"/>
      <c r="N144" s="187"/>
      <c r="O144" s="73"/>
      <c r="P144" s="73"/>
      <c r="Q144" s="73"/>
      <c r="R144" s="73"/>
      <c r="S144" s="73"/>
      <c r="T144" s="7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134</v>
      </c>
      <c r="AU144" s="15" t="s">
        <v>82</v>
      </c>
    </row>
    <row r="145" s="2" customFormat="1">
      <c r="A145" s="34"/>
      <c r="B145" s="35"/>
      <c r="C145" s="34"/>
      <c r="D145" s="183" t="s">
        <v>824</v>
      </c>
      <c r="E145" s="34"/>
      <c r="F145" s="206" t="s">
        <v>850</v>
      </c>
      <c r="G145" s="34"/>
      <c r="H145" s="34"/>
      <c r="I145" s="185"/>
      <c r="J145" s="34"/>
      <c r="K145" s="34"/>
      <c r="L145" s="35"/>
      <c r="M145" s="186"/>
      <c r="N145" s="187"/>
      <c r="O145" s="73"/>
      <c r="P145" s="73"/>
      <c r="Q145" s="73"/>
      <c r="R145" s="73"/>
      <c r="S145" s="73"/>
      <c r="T145" s="7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5" t="s">
        <v>824</v>
      </c>
      <c r="AU145" s="15" t="s">
        <v>82</v>
      </c>
    </row>
    <row r="146" s="2" customFormat="1" ht="14.4" customHeight="1">
      <c r="A146" s="34"/>
      <c r="B146" s="168"/>
      <c r="C146" s="169" t="s">
        <v>166</v>
      </c>
      <c r="D146" s="169" t="s">
        <v>129</v>
      </c>
      <c r="E146" s="170" t="s">
        <v>851</v>
      </c>
      <c r="F146" s="171" t="s">
        <v>852</v>
      </c>
      <c r="G146" s="172" t="s">
        <v>828</v>
      </c>
      <c r="H146" s="173">
        <v>5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39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272</v>
      </c>
      <c r="AT146" s="181" t="s">
        <v>129</v>
      </c>
      <c r="AU146" s="181" t="s">
        <v>82</v>
      </c>
      <c r="AY146" s="15" t="s">
        <v>124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82</v>
      </c>
      <c r="BK146" s="182">
        <f>ROUND(I146*H146,2)</f>
        <v>0</v>
      </c>
      <c r="BL146" s="15" t="s">
        <v>272</v>
      </c>
      <c r="BM146" s="181" t="s">
        <v>173</v>
      </c>
    </row>
    <row r="147" s="2" customFormat="1">
      <c r="A147" s="34"/>
      <c r="B147" s="35"/>
      <c r="C147" s="34"/>
      <c r="D147" s="183" t="s">
        <v>134</v>
      </c>
      <c r="E147" s="34"/>
      <c r="F147" s="184" t="s">
        <v>852</v>
      </c>
      <c r="G147" s="34"/>
      <c r="H147" s="34"/>
      <c r="I147" s="185"/>
      <c r="J147" s="34"/>
      <c r="K147" s="34"/>
      <c r="L147" s="35"/>
      <c r="M147" s="186"/>
      <c r="N147" s="187"/>
      <c r="O147" s="73"/>
      <c r="P147" s="73"/>
      <c r="Q147" s="73"/>
      <c r="R147" s="73"/>
      <c r="S147" s="73"/>
      <c r="T147" s="7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5" t="s">
        <v>134</v>
      </c>
      <c r="AU147" s="15" t="s">
        <v>82</v>
      </c>
    </row>
    <row r="148" s="2" customFormat="1">
      <c r="A148" s="34"/>
      <c r="B148" s="35"/>
      <c r="C148" s="34"/>
      <c r="D148" s="183" t="s">
        <v>824</v>
      </c>
      <c r="E148" s="34"/>
      <c r="F148" s="206" t="s">
        <v>853</v>
      </c>
      <c r="G148" s="34"/>
      <c r="H148" s="34"/>
      <c r="I148" s="185"/>
      <c r="J148" s="34"/>
      <c r="K148" s="34"/>
      <c r="L148" s="35"/>
      <c r="M148" s="186"/>
      <c r="N148" s="187"/>
      <c r="O148" s="73"/>
      <c r="P148" s="73"/>
      <c r="Q148" s="73"/>
      <c r="R148" s="73"/>
      <c r="S148" s="73"/>
      <c r="T148" s="7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5" t="s">
        <v>824</v>
      </c>
      <c r="AU148" s="15" t="s">
        <v>82</v>
      </c>
    </row>
    <row r="149" s="2" customFormat="1" ht="22.2" customHeight="1">
      <c r="A149" s="34"/>
      <c r="B149" s="168"/>
      <c r="C149" s="169" t="s">
        <v>151</v>
      </c>
      <c r="D149" s="169" t="s">
        <v>129</v>
      </c>
      <c r="E149" s="170" t="s">
        <v>854</v>
      </c>
      <c r="F149" s="171" t="s">
        <v>855</v>
      </c>
      <c r="G149" s="172" t="s">
        <v>828</v>
      </c>
      <c r="H149" s="173">
        <v>3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39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272</v>
      </c>
      <c r="AT149" s="181" t="s">
        <v>129</v>
      </c>
      <c r="AU149" s="181" t="s">
        <v>82</v>
      </c>
      <c r="AY149" s="15" t="s">
        <v>124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82</v>
      </c>
      <c r="BK149" s="182">
        <f>ROUND(I149*H149,2)</f>
        <v>0</v>
      </c>
      <c r="BL149" s="15" t="s">
        <v>272</v>
      </c>
      <c r="BM149" s="181" t="s">
        <v>182</v>
      </c>
    </row>
    <row r="150" s="2" customFormat="1">
      <c r="A150" s="34"/>
      <c r="B150" s="35"/>
      <c r="C150" s="34"/>
      <c r="D150" s="183" t="s">
        <v>134</v>
      </c>
      <c r="E150" s="34"/>
      <c r="F150" s="184" t="s">
        <v>855</v>
      </c>
      <c r="G150" s="34"/>
      <c r="H150" s="34"/>
      <c r="I150" s="185"/>
      <c r="J150" s="34"/>
      <c r="K150" s="34"/>
      <c r="L150" s="35"/>
      <c r="M150" s="186"/>
      <c r="N150" s="187"/>
      <c r="O150" s="73"/>
      <c r="P150" s="73"/>
      <c r="Q150" s="73"/>
      <c r="R150" s="73"/>
      <c r="S150" s="73"/>
      <c r="T150" s="7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5" t="s">
        <v>134</v>
      </c>
      <c r="AU150" s="15" t="s">
        <v>82</v>
      </c>
    </row>
    <row r="151" s="2" customFormat="1">
      <c r="A151" s="34"/>
      <c r="B151" s="35"/>
      <c r="C151" s="34"/>
      <c r="D151" s="183" t="s">
        <v>824</v>
      </c>
      <c r="E151" s="34"/>
      <c r="F151" s="206" t="s">
        <v>856</v>
      </c>
      <c r="G151" s="34"/>
      <c r="H151" s="34"/>
      <c r="I151" s="185"/>
      <c r="J151" s="34"/>
      <c r="K151" s="34"/>
      <c r="L151" s="35"/>
      <c r="M151" s="186"/>
      <c r="N151" s="187"/>
      <c r="O151" s="73"/>
      <c r="P151" s="73"/>
      <c r="Q151" s="73"/>
      <c r="R151" s="73"/>
      <c r="S151" s="73"/>
      <c r="T151" s="7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824</v>
      </c>
      <c r="AU151" s="15" t="s">
        <v>82</v>
      </c>
    </row>
    <row r="152" s="2" customFormat="1" ht="14.4" customHeight="1">
      <c r="A152" s="34"/>
      <c r="B152" s="168"/>
      <c r="C152" s="169" t="s">
        <v>175</v>
      </c>
      <c r="D152" s="169" t="s">
        <v>129</v>
      </c>
      <c r="E152" s="170" t="s">
        <v>857</v>
      </c>
      <c r="F152" s="171" t="s">
        <v>858</v>
      </c>
      <c r="G152" s="172" t="s">
        <v>838</v>
      </c>
      <c r="H152" s="173">
        <v>1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39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272</v>
      </c>
      <c r="AT152" s="181" t="s">
        <v>129</v>
      </c>
      <c r="AU152" s="181" t="s">
        <v>82</v>
      </c>
      <c r="AY152" s="15" t="s">
        <v>124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82</v>
      </c>
      <c r="BK152" s="182">
        <f>ROUND(I152*H152,2)</f>
        <v>0</v>
      </c>
      <c r="BL152" s="15" t="s">
        <v>272</v>
      </c>
      <c r="BM152" s="181" t="s">
        <v>187</v>
      </c>
    </row>
    <row r="153" s="2" customFormat="1">
      <c r="A153" s="34"/>
      <c r="B153" s="35"/>
      <c r="C153" s="34"/>
      <c r="D153" s="183" t="s">
        <v>134</v>
      </c>
      <c r="E153" s="34"/>
      <c r="F153" s="184" t="s">
        <v>858</v>
      </c>
      <c r="G153" s="34"/>
      <c r="H153" s="34"/>
      <c r="I153" s="185"/>
      <c r="J153" s="34"/>
      <c r="K153" s="34"/>
      <c r="L153" s="35"/>
      <c r="M153" s="186"/>
      <c r="N153" s="187"/>
      <c r="O153" s="73"/>
      <c r="P153" s="73"/>
      <c r="Q153" s="73"/>
      <c r="R153" s="73"/>
      <c r="S153" s="73"/>
      <c r="T153" s="7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5" t="s">
        <v>134</v>
      </c>
      <c r="AU153" s="15" t="s">
        <v>82</v>
      </c>
    </row>
    <row r="154" s="2" customFormat="1">
      <c r="A154" s="34"/>
      <c r="B154" s="35"/>
      <c r="C154" s="34"/>
      <c r="D154" s="183" t="s">
        <v>824</v>
      </c>
      <c r="E154" s="34"/>
      <c r="F154" s="206" t="s">
        <v>859</v>
      </c>
      <c r="G154" s="34"/>
      <c r="H154" s="34"/>
      <c r="I154" s="185"/>
      <c r="J154" s="34"/>
      <c r="K154" s="34"/>
      <c r="L154" s="35"/>
      <c r="M154" s="186"/>
      <c r="N154" s="187"/>
      <c r="O154" s="73"/>
      <c r="P154" s="73"/>
      <c r="Q154" s="73"/>
      <c r="R154" s="73"/>
      <c r="S154" s="73"/>
      <c r="T154" s="7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5" t="s">
        <v>824</v>
      </c>
      <c r="AU154" s="15" t="s">
        <v>82</v>
      </c>
    </row>
    <row r="155" s="2" customFormat="1" ht="22.2" customHeight="1">
      <c r="A155" s="34"/>
      <c r="B155" s="168"/>
      <c r="C155" s="169" t="s">
        <v>8</v>
      </c>
      <c r="D155" s="169" t="s">
        <v>129</v>
      </c>
      <c r="E155" s="170" t="s">
        <v>860</v>
      </c>
      <c r="F155" s="171" t="s">
        <v>861</v>
      </c>
      <c r="G155" s="172" t="s">
        <v>838</v>
      </c>
      <c r="H155" s="173">
        <v>1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39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272</v>
      </c>
      <c r="AT155" s="181" t="s">
        <v>129</v>
      </c>
      <c r="AU155" s="181" t="s">
        <v>82</v>
      </c>
      <c r="AY155" s="15" t="s">
        <v>124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82</v>
      </c>
      <c r="BK155" s="182">
        <f>ROUND(I155*H155,2)</f>
        <v>0</v>
      </c>
      <c r="BL155" s="15" t="s">
        <v>272</v>
      </c>
      <c r="BM155" s="181" t="s">
        <v>191</v>
      </c>
    </row>
    <row r="156" s="2" customFormat="1">
      <c r="A156" s="34"/>
      <c r="B156" s="35"/>
      <c r="C156" s="34"/>
      <c r="D156" s="183" t="s">
        <v>134</v>
      </c>
      <c r="E156" s="34"/>
      <c r="F156" s="184" t="s">
        <v>861</v>
      </c>
      <c r="G156" s="34"/>
      <c r="H156" s="34"/>
      <c r="I156" s="185"/>
      <c r="J156" s="34"/>
      <c r="K156" s="34"/>
      <c r="L156" s="35"/>
      <c r="M156" s="186"/>
      <c r="N156" s="187"/>
      <c r="O156" s="73"/>
      <c r="P156" s="73"/>
      <c r="Q156" s="73"/>
      <c r="R156" s="73"/>
      <c r="S156" s="73"/>
      <c r="T156" s="7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5" t="s">
        <v>134</v>
      </c>
      <c r="AU156" s="15" t="s">
        <v>82</v>
      </c>
    </row>
    <row r="157" s="2" customFormat="1">
      <c r="A157" s="34"/>
      <c r="B157" s="35"/>
      <c r="C157" s="34"/>
      <c r="D157" s="183" t="s">
        <v>824</v>
      </c>
      <c r="E157" s="34"/>
      <c r="F157" s="206" t="s">
        <v>862</v>
      </c>
      <c r="G157" s="34"/>
      <c r="H157" s="34"/>
      <c r="I157" s="185"/>
      <c r="J157" s="34"/>
      <c r="K157" s="34"/>
      <c r="L157" s="35"/>
      <c r="M157" s="186"/>
      <c r="N157" s="187"/>
      <c r="O157" s="73"/>
      <c r="P157" s="73"/>
      <c r="Q157" s="73"/>
      <c r="R157" s="73"/>
      <c r="S157" s="73"/>
      <c r="T157" s="7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5" t="s">
        <v>824</v>
      </c>
      <c r="AU157" s="15" t="s">
        <v>82</v>
      </c>
    </row>
    <row r="158" s="12" customFormat="1" ht="25.92" customHeight="1">
      <c r="A158" s="12"/>
      <c r="B158" s="155"/>
      <c r="C158" s="12"/>
      <c r="D158" s="156" t="s">
        <v>73</v>
      </c>
      <c r="E158" s="157" t="s">
        <v>863</v>
      </c>
      <c r="F158" s="157" t="s">
        <v>864</v>
      </c>
      <c r="G158" s="12"/>
      <c r="H158" s="12"/>
      <c r="I158" s="158"/>
      <c r="J158" s="159">
        <f>BK158</f>
        <v>0</v>
      </c>
      <c r="K158" s="12"/>
      <c r="L158" s="155"/>
      <c r="M158" s="160"/>
      <c r="N158" s="161"/>
      <c r="O158" s="161"/>
      <c r="P158" s="162">
        <f>SUM(P159:P197)</f>
        <v>0</v>
      </c>
      <c r="Q158" s="161"/>
      <c r="R158" s="162">
        <f>SUM(R159:R197)</f>
        <v>0</v>
      </c>
      <c r="S158" s="161"/>
      <c r="T158" s="163">
        <f>SUM(T159:T197)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6" t="s">
        <v>82</v>
      </c>
      <c r="AT158" s="164" t="s">
        <v>73</v>
      </c>
      <c r="AU158" s="164" t="s">
        <v>74</v>
      </c>
      <c r="AY158" s="156" t="s">
        <v>124</v>
      </c>
      <c r="BK158" s="165">
        <f>SUM(BK159:BK197)</f>
        <v>0</v>
      </c>
    </row>
    <row r="159" s="2" customFormat="1" ht="22.2" customHeight="1">
      <c r="A159" s="34"/>
      <c r="B159" s="168"/>
      <c r="C159" s="169" t="s">
        <v>183</v>
      </c>
      <c r="D159" s="169" t="s">
        <v>129</v>
      </c>
      <c r="E159" s="170" t="s">
        <v>865</v>
      </c>
      <c r="F159" s="171" t="s">
        <v>866</v>
      </c>
      <c r="G159" s="172" t="s">
        <v>251</v>
      </c>
      <c r="H159" s="173">
        <v>140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39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272</v>
      </c>
      <c r="AT159" s="181" t="s">
        <v>129</v>
      </c>
      <c r="AU159" s="181" t="s">
        <v>82</v>
      </c>
      <c r="AY159" s="15" t="s">
        <v>124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82</v>
      </c>
      <c r="BK159" s="182">
        <f>ROUND(I159*H159,2)</f>
        <v>0</v>
      </c>
      <c r="BL159" s="15" t="s">
        <v>272</v>
      </c>
      <c r="BM159" s="181" t="s">
        <v>196</v>
      </c>
    </row>
    <row r="160" s="2" customFormat="1">
      <c r="A160" s="34"/>
      <c r="B160" s="35"/>
      <c r="C160" s="34"/>
      <c r="D160" s="183" t="s">
        <v>134</v>
      </c>
      <c r="E160" s="34"/>
      <c r="F160" s="184" t="s">
        <v>866</v>
      </c>
      <c r="G160" s="34"/>
      <c r="H160" s="34"/>
      <c r="I160" s="185"/>
      <c r="J160" s="34"/>
      <c r="K160" s="34"/>
      <c r="L160" s="35"/>
      <c r="M160" s="186"/>
      <c r="N160" s="187"/>
      <c r="O160" s="73"/>
      <c r="P160" s="73"/>
      <c r="Q160" s="73"/>
      <c r="R160" s="73"/>
      <c r="S160" s="73"/>
      <c r="T160" s="7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5" t="s">
        <v>134</v>
      </c>
      <c r="AU160" s="15" t="s">
        <v>82</v>
      </c>
    </row>
    <row r="161" s="2" customFormat="1">
      <c r="A161" s="34"/>
      <c r="B161" s="35"/>
      <c r="C161" s="34"/>
      <c r="D161" s="183" t="s">
        <v>824</v>
      </c>
      <c r="E161" s="34"/>
      <c r="F161" s="206" t="s">
        <v>867</v>
      </c>
      <c r="G161" s="34"/>
      <c r="H161" s="34"/>
      <c r="I161" s="185"/>
      <c r="J161" s="34"/>
      <c r="K161" s="34"/>
      <c r="L161" s="35"/>
      <c r="M161" s="186"/>
      <c r="N161" s="187"/>
      <c r="O161" s="73"/>
      <c r="P161" s="73"/>
      <c r="Q161" s="73"/>
      <c r="R161" s="73"/>
      <c r="S161" s="73"/>
      <c r="T161" s="7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5" t="s">
        <v>824</v>
      </c>
      <c r="AU161" s="15" t="s">
        <v>82</v>
      </c>
    </row>
    <row r="162" s="2" customFormat="1" ht="14.4" customHeight="1">
      <c r="A162" s="34"/>
      <c r="B162" s="168"/>
      <c r="C162" s="169" t="s">
        <v>160</v>
      </c>
      <c r="D162" s="169" t="s">
        <v>129</v>
      </c>
      <c r="E162" s="170" t="s">
        <v>868</v>
      </c>
      <c r="F162" s="171" t="s">
        <v>869</v>
      </c>
      <c r="G162" s="172" t="s">
        <v>251</v>
      </c>
      <c r="H162" s="173">
        <v>100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39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272</v>
      </c>
      <c r="AT162" s="181" t="s">
        <v>129</v>
      </c>
      <c r="AU162" s="181" t="s">
        <v>82</v>
      </c>
      <c r="AY162" s="15" t="s">
        <v>124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82</v>
      </c>
      <c r="BK162" s="182">
        <f>ROUND(I162*H162,2)</f>
        <v>0</v>
      </c>
      <c r="BL162" s="15" t="s">
        <v>272</v>
      </c>
      <c r="BM162" s="181" t="s">
        <v>202</v>
      </c>
    </row>
    <row r="163" s="2" customFormat="1">
      <c r="A163" s="34"/>
      <c r="B163" s="35"/>
      <c r="C163" s="34"/>
      <c r="D163" s="183" t="s">
        <v>134</v>
      </c>
      <c r="E163" s="34"/>
      <c r="F163" s="184" t="s">
        <v>869</v>
      </c>
      <c r="G163" s="34"/>
      <c r="H163" s="34"/>
      <c r="I163" s="185"/>
      <c r="J163" s="34"/>
      <c r="K163" s="34"/>
      <c r="L163" s="35"/>
      <c r="M163" s="186"/>
      <c r="N163" s="187"/>
      <c r="O163" s="73"/>
      <c r="P163" s="73"/>
      <c r="Q163" s="73"/>
      <c r="R163" s="73"/>
      <c r="S163" s="73"/>
      <c r="T163" s="7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134</v>
      </c>
      <c r="AU163" s="15" t="s">
        <v>82</v>
      </c>
    </row>
    <row r="164" s="2" customFormat="1">
      <c r="A164" s="34"/>
      <c r="B164" s="35"/>
      <c r="C164" s="34"/>
      <c r="D164" s="183" t="s">
        <v>824</v>
      </c>
      <c r="E164" s="34"/>
      <c r="F164" s="206" t="s">
        <v>870</v>
      </c>
      <c r="G164" s="34"/>
      <c r="H164" s="34"/>
      <c r="I164" s="185"/>
      <c r="J164" s="34"/>
      <c r="K164" s="34"/>
      <c r="L164" s="35"/>
      <c r="M164" s="186"/>
      <c r="N164" s="187"/>
      <c r="O164" s="73"/>
      <c r="P164" s="73"/>
      <c r="Q164" s="73"/>
      <c r="R164" s="73"/>
      <c r="S164" s="73"/>
      <c r="T164" s="7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5" t="s">
        <v>824</v>
      </c>
      <c r="AU164" s="15" t="s">
        <v>82</v>
      </c>
    </row>
    <row r="165" s="2" customFormat="1" ht="14.4" customHeight="1">
      <c r="A165" s="34"/>
      <c r="B165" s="168"/>
      <c r="C165" s="169" t="s">
        <v>193</v>
      </c>
      <c r="D165" s="169" t="s">
        <v>129</v>
      </c>
      <c r="E165" s="170" t="s">
        <v>871</v>
      </c>
      <c r="F165" s="171" t="s">
        <v>872</v>
      </c>
      <c r="G165" s="172" t="s">
        <v>251</v>
      </c>
      <c r="H165" s="173">
        <v>650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39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272</v>
      </c>
      <c r="AT165" s="181" t="s">
        <v>129</v>
      </c>
      <c r="AU165" s="181" t="s">
        <v>82</v>
      </c>
      <c r="AY165" s="15" t="s">
        <v>124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82</v>
      </c>
      <c r="BK165" s="182">
        <f>ROUND(I165*H165,2)</f>
        <v>0</v>
      </c>
      <c r="BL165" s="15" t="s">
        <v>272</v>
      </c>
      <c r="BM165" s="181" t="s">
        <v>207</v>
      </c>
    </row>
    <row r="166" s="2" customFormat="1">
      <c r="A166" s="34"/>
      <c r="B166" s="35"/>
      <c r="C166" s="34"/>
      <c r="D166" s="183" t="s">
        <v>134</v>
      </c>
      <c r="E166" s="34"/>
      <c r="F166" s="184" t="s">
        <v>872</v>
      </c>
      <c r="G166" s="34"/>
      <c r="H166" s="34"/>
      <c r="I166" s="185"/>
      <c r="J166" s="34"/>
      <c r="K166" s="34"/>
      <c r="L166" s="35"/>
      <c r="M166" s="186"/>
      <c r="N166" s="187"/>
      <c r="O166" s="73"/>
      <c r="P166" s="73"/>
      <c r="Q166" s="73"/>
      <c r="R166" s="73"/>
      <c r="S166" s="73"/>
      <c r="T166" s="7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5" t="s">
        <v>134</v>
      </c>
      <c r="AU166" s="15" t="s">
        <v>82</v>
      </c>
    </row>
    <row r="167" s="2" customFormat="1">
      <c r="A167" s="34"/>
      <c r="B167" s="35"/>
      <c r="C167" s="34"/>
      <c r="D167" s="183" t="s">
        <v>824</v>
      </c>
      <c r="E167" s="34"/>
      <c r="F167" s="206" t="s">
        <v>873</v>
      </c>
      <c r="G167" s="34"/>
      <c r="H167" s="34"/>
      <c r="I167" s="185"/>
      <c r="J167" s="34"/>
      <c r="K167" s="34"/>
      <c r="L167" s="35"/>
      <c r="M167" s="186"/>
      <c r="N167" s="187"/>
      <c r="O167" s="73"/>
      <c r="P167" s="73"/>
      <c r="Q167" s="73"/>
      <c r="R167" s="73"/>
      <c r="S167" s="73"/>
      <c r="T167" s="7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824</v>
      </c>
      <c r="AU167" s="15" t="s">
        <v>82</v>
      </c>
    </row>
    <row r="168" s="2" customFormat="1" ht="14.4" customHeight="1">
      <c r="A168" s="34"/>
      <c r="B168" s="168"/>
      <c r="C168" s="169" t="s">
        <v>164</v>
      </c>
      <c r="D168" s="169" t="s">
        <v>129</v>
      </c>
      <c r="E168" s="170" t="s">
        <v>874</v>
      </c>
      <c r="F168" s="171" t="s">
        <v>875</v>
      </c>
      <c r="G168" s="172" t="s">
        <v>251</v>
      </c>
      <c r="H168" s="173">
        <v>352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39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272</v>
      </c>
      <c r="AT168" s="181" t="s">
        <v>129</v>
      </c>
      <c r="AU168" s="181" t="s">
        <v>82</v>
      </c>
      <c r="AY168" s="15" t="s">
        <v>124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82</v>
      </c>
      <c r="BK168" s="182">
        <f>ROUND(I168*H168,2)</f>
        <v>0</v>
      </c>
      <c r="BL168" s="15" t="s">
        <v>272</v>
      </c>
      <c r="BM168" s="181" t="s">
        <v>211</v>
      </c>
    </row>
    <row r="169" s="2" customFormat="1">
      <c r="A169" s="34"/>
      <c r="B169" s="35"/>
      <c r="C169" s="34"/>
      <c r="D169" s="183" t="s">
        <v>134</v>
      </c>
      <c r="E169" s="34"/>
      <c r="F169" s="184" t="s">
        <v>875</v>
      </c>
      <c r="G169" s="34"/>
      <c r="H169" s="34"/>
      <c r="I169" s="185"/>
      <c r="J169" s="34"/>
      <c r="K169" s="34"/>
      <c r="L169" s="35"/>
      <c r="M169" s="186"/>
      <c r="N169" s="187"/>
      <c r="O169" s="73"/>
      <c r="P169" s="73"/>
      <c r="Q169" s="73"/>
      <c r="R169" s="73"/>
      <c r="S169" s="73"/>
      <c r="T169" s="7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134</v>
      </c>
      <c r="AU169" s="15" t="s">
        <v>82</v>
      </c>
    </row>
    <row r="170" s="2" customFormat="1">
      <c r="A170" s="34"/>
      <c r="B170" s="35"/>
      <c r="C170" s="34"/>
      <c r="D170" s="183" t="s">
        <v>824</v>
      </c>
      <c r="E170" s="34"/>
      <c r="F170" s="206" t="s">
        <v>876</v>
      </c>
      <c r="G170" s="34"/>
      <c r="H170" s="34"/>
      <c r="I170" s="185"/>
      <c r="J170" s="34"/>
      <c r="K170" s="34"/>
      <c r="L170" s="35"/>
      <c r="M170" s="186"/>
      <c r="N170" s="187"/>
      <c r="O170" s="73"/>
      <c r="P170" s="73"/>
      <c r="Q170" s="73"/>
      <c r="R170" s="73"/>
      <c r="S170" s="73"/>
      <c r="T170" s="7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5" t="s">
        <v>824</v>
      </c>
      <c r="AU170" s="15" t="s">
        <v>82</v>
      </c>
    </row>
    <row r="171" s="2" customFormat="1" ht="14.4" customHeight="1">
      <c r="A171" s="34"/>
      <c r="B171" s="168"/>
      <c r="C171" s="169" t="s">
        <v>204</v>
      </c>
      <c r="D171" s="169" t="s">
        <v>129</v>
      </c>
      <c r="E171" s="170" t="s">
        <v>877</v>
      </c>
      <c r="F171" s="171" t="s">
        <v>878</v>
      </c>
      <c r="G171" s="172" t="s">
        <v>251</v>
      </c>
      <c r="H171" s="173">
        <v>25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39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272</v>
      </c>
      <c r="AT171" s="181" t="s">
        <v>129</v>
      </c>
      <c r="AU171" s="181" t="s">
        <v>82</v>
      </c>
      <c r="AY171" s="15" t="s">
        <v>124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82</v>
      </c>
      <c r="BK171" s="182">
        <f>ROUND(I171*H171,2)</f>
        <v>0</v>
      </c>
      <c r="BL171" s="15" t="s">
        <v>272</v>
      </c>
      <c r="BM171" s="181" t="s">
        <v>216</v>
      </c>
    </row>
    <row r="172" s="2" customFormat="1">
      <c r="A172" s="34"/>
      <c r="B172" s="35"/>
      <c r="C172" s="34"/>
      <c r="D172" s="183" t="s">
        <v>134</v>
      </c>
      <c r="E172" s="34"/>
      <c r="F172" s="184" t="s">
        <v>878</v>
      </c>
      <c r="G172" s="34"/>
      <c r="H172" s="34"/>
      <c r="I172" s="185"/>
      <c r="J172" s="34"/>
      <c r="K172" s="34"/>
      <c r="L172" s="35"/>
      <c r="M172" s="186"/>
      <c r="N172" s="187"/>
      <c r="O172" s="73"/>
      <c r="P172" s="73"/>
      <c r="Q172" s="73"/>
      <c r="R172" s="73"/>
      <c r="S172" s="73"/>
      <c r="T172" s="7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5" t="s">
        <v>134</v>
      </c>
      <c r="AU172" s="15" t="s">
        <v>82</v>
      </c>
    </row>
    <row r="173" s="2" customFormat="1">
      <c r="A173" s="34"/>
      <c r="B173" s="35"/>
      <c r="C173" s="34"/>
      <c r="D173" s="183" t="s">
        <v>824</v>
      </c>
      <c r="E173" s="34"/>
      <c r="F173" s="206" t="s">
        <v>879</v>
      </c>
      <c r="G173" s="34"/>
      <c r="H173" s="34"/>
      <c r="I173" s="185"/>
      <c r="J173" s="34"/>
      <c r="K173" s="34"/>
      <c r="L173" s="35"/>
      <c r="M173" s="186"/>
      <c r="N173" s="187"/>
      <c r="O173" s="73"/>
      <c r="P173" s="73"/>
      <c r="Q173" s="73"/>
      <c r="R173" s="73"/>
      <c r="S173" s="73"/>
      <c r="T173" s="7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5" t="s">
        <v>824</v>
      </c>
      <c r="AU173" s="15" t="s">
        <v>82</v>
      </c>
    </row>
    <row r="174" s="2" customFormat="1" ht="14.4" customHeight="1">
      <c r="A174" s="34"/>
      <c r="B174" s="168"/>
      <c r="C174" s="169" t="s">
        <v>169</v>
      </c>
      <c r="D174" s="169" t="s">
        <v>129</v>
      </c>
      <c r="E174" s="170" t="s">
        <v>880</v>
      </c>
      <c r="F174" s="171" t="s">
        <v>881</v>
      </c>
      <c r="G174" s="172" t="s">
        <v>251</v>
      </c>
      <c r="H174" s="173">
        <v>255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39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272</v>
      </c>
      <c r="AT174" s="181" t="s">
        <v>129</v>
      </c>
      <c r="AU174" s="181" t="s">
        <v>82</v>
      </c>
      <c r="AY174" s="15" t="s">
        <v>124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82</v>
      </c>
      <c r="BK174" s="182">
        <f>ROUND(I174*H174,2)</f>
        <v>0</v>
      </c>
      <c r="BL174" s="15" t="s">
        <v>272</v>
      </c>
      <c r="BM174" s="181" t="s">
        <v>220</v>
      </c>
    </row>
    <row r="175" s="2" customFormat="1">
      <c r="A175" s="34"/>
      <c r="B175" s="35"/>
      <c r="C175" s="34"/>
      <c r="D175" s="183" t="s">
        <v>134</v>
      </c>
      <c r="E175" s="34"/>
      <c r="F175" s="184" t="s">
        <v>881</v>
      </c>
      <c r="G175" s="34"/>
      <c r="H175" s="34"/>
      <c r="I175" s="185"/>
      <c r="J175" s="34"/>
      <c r="K175" s="34"/>
      <c r="L175" s="35"/>
      <c r="M175" s="186"/>
      <c r="N175" s="187"/>
      <c r="O175" s="73"/>
      <c r="P175" s="73"/>
      <c r="Q175" s="73"/>
      <c r="R175" s="73"/>
      <c r="S175" s="73"/>
      <c r="T175" s="7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5" t="s">
        <v>134</v>
      </c>
      <c r="AU175" s="15" t="s">
        <v>82</v>
      </c>
    </row>
    <row r="176" s="2" customFormat="1">
      <c r="A176" s="34"/>
      <c r="B176" s="35"/>
      <c r="C176" s="34"/>
      <c r="D176" s="183" t="s">
        <v>824</v>
      </c>
      <c r="E176" s="34"/>
      <c r="F176" s="206" t="s">
        <v>882</v>
      </c>
      <c r="G176" s="34"/>
      <c r="H176" s="34"/>
      <c r="I176" s="185"/>
      <c r="J176" s="34"/>
      <c r="K176" s="34"/>
      <c r="L176" s="35"/>
      <c r="M176" s="186"/>
      <c r="N176" s="187"/>
      <c r="O176" s="73"/>
      <c r="P176" s="73"/>
      <c r="Q176" s="73"/>
      <c r="R176" s="73"/>
      <c r="S176" s="73"/>
      <c r="T176" s="7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5" t="s">
        <v>824</v>
      </c>
      <c r="AU176" s="15" t="s">
        <v>82</v>
      </c>
    </row>
    <row r="177" s="2" customFormat="1" ht="14.4" customHeight="1">
      <c r="A177" s="34"/>
      <c r="B177" s="168"/>
      <c r="C177" s="169" t="s">
        <v>213</v>
      </c>
      <c r="D177" s="169" t="s">
        <v>129</v>
      </c>
      <c r="E177" s="170" t="s">
        <v>883</v>
      </c>
      <c r="F177" s="171" t="s">
        <v>884</v>
      </c>
      <c r="G177" s="172" t="s">
        <v>251</v>
      </c>
      <c r="H177" s="173">
        <v>50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39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272</v>
      </c>
      <c r="AT177" s="181" t="s">
        <v>129</v>
      </c>
      <c r="AU177" s="181" t="s">
        <v>82</v>
      </c>
      <c r="AY177" s="15" t="s">
        <v>124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82</v>
      </c>
      <c r="BK177" s="182">
        <f>ROUND(I177*H177,2)</f>
        <v>0</v>
      </c>
      <c r="BL177" s="15" t="s">
        <v>272</v>
      </c>
      <c r="BM177" s="181" t="s">
        <v>224</v>
      </c>
    </row>
    <row r="178" s="2" customFormat="1">
      <c r="A178" s="34"/>
      <c r="B178" s="35"/>
      <c r="C178" s="34"/>
      <c r="D178" s="183" t="s">
        <v>134</v>
      </c>
      <c r="E178" s="34"/>
      <c r="F178" s="184" t="s">
        <v>884</v>
      </c>
      <c r="G178" s="34"/>
      <c r="H178" s="34"/>
      <c r="I178" s="185"/>
      <c r="J178" s="34"/>
      <c r="K178" s="34"/>
      <c r="L178" s="35"/>
      <c r="M178" s="186"/>
      <c r="N178" s="187"/>
      <c r="O178" s="73"/>
      <c r="P178" s="73"/>
      <c r="Q178" s="73"/>
      <c r="R178" s="73"/>
      <c r="S178" s="73"/>
      <c r="T178" s="7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5" t="s">
        <v>134</v>
      </c>
      <c r="AU178" s="15" t="s">
        <v>82</v>
      </c>
    </row>
    <row r="179" s="2" customFormat="1">
      <c r="A179" s="34"/>
      <c r="B179" s="35"/>
      <c r="C179" s="34"/>
      <c r="D179" s="183" t="s">
        <v>824</v>
      </c>
      <c r="E179" s="34"/>
      <c r="F179" s="206" t="s">
        <v>885</v>
      </c>
      <c r="G179" s="34"/>
      <c r="H179" s="34"/>
      <c r="I179" s="185"/>
      <c r="J179" s="34"/>
      <c r="K179" s="34"/>
      <c r="L179" s="35"/>
      <c r="M179" s="186"/>
      <c r="N179" s="187"/>
      <c r="O179" s="73"/>
      <c r="P179" s="73"/>
      <c r="Q179" s="73"/>
      <c r="R179" s="73"/>
      <c r="S179" s="73"/>
      <c r="T179" s="7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5" t="s">
        <v>824</v>
      </c>
      <c r="AU179" s="15" t="s">
        <v>82</v>
      </c>
    </row>
    <row r="180" s="2" customFormat="1" ht="14.4" customHeight="1">
      <c r="A180" s="34"/>
      <c r="B180" s="168"/>
      <c r="C180" s="169" t="s">
        <v>173</v>
      </c>
      <c r="D180" s="169" t="s">
        <v>129</v>
      </c>
      <c r="E180" s="170" t="s">
        <v>886</v>
      </c>
      <c r="F180" s="171" t="s">
        <v>887</v>
      </c>
      <c r="G180" s="172" t="s">
        <v>251</v>
      </c>
      <c r="H180" s="173">
        <v>35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39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272</v>
      </c>
      <c r="AT180" s="181" t="s">
        <v>129</v>
      </c>
      <c r="AU180" s="181" t="s">
        <v>82</v>
      </c>
      <c r="AY180" s="15" t="s">
        <v>124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82</v>
      </c>
      <c r="BK180" s="182">
        <f>ROUND(I180*H180,2)</f>
        <v>0</v>
      </c>
      <c r="BL180" s="15" t="s">
        <v>272</v>
      </c>
      <c r="BM180" s="181" t="s">
        <v>228</v>
      </c>
    </row>
    <row r="181" s="2" customFormat="1">
      <c r="A181" s="34"/>
      <c r="B181" s="35"/>
      <c r="C181" s="34"/>
      <c r="D181" s="183" t="s">
        <v>134</v>
      </c>
      <c r="E181" s="34"/>
      <c r="F181" s="184" t="s">
        <v>887</v>
      </c>
      <c r="G181" s="34"/>
      <c r="H181" s="34"/>
      <c r="I181" s="185"/>
      <c r="J181" s="34"/>
      <c r="K181" s="34"/>
      <c r="L181" s="35"/>
      <c r="M181" s="186"/>
      <c r="N181" s="187"/>
      <c r="O181" s="73"/>
      <c r="P181" s="73"/>
      <c r="Q181" s="73"/>
      <c r="R181" s="73"/>
      <c r="S181" s="73"/>
      <c r="T181" s="7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134</v>
      </c>
      <c r="AU181" s="15" t="s">
        <v>82</v>
      </c>
    </row>
    <row r="182" s="2" customFormat="1">
      <c r="A182" s="34"/>
      <c r="B182" s="35"/>
      <c r="C182" s="34"/>
      <c r="D182" s="183" t="s">
        <v>824</v>
      </c>
      <c r="E182" s="34"/>
      <c r="F182" s="206" t="s">
        <v>888</v>
      </c>
      <c r="G182" s="34"/>
      <c r="H182" s="34"/>
      <c r="I182" s="185"/>
      <c r="J182" s="34"/>
      <c r="K182" s="34"/>
      <c r="L182" s="35"/>
      <c r="M182" s="186"/>
      <c r="N182" s="187"/>
      <c r="O182" s="73"/>
      <c r="P182" s="73"/>
      <c r="Q182" s="73"/>
      <c r="R182" s="73"/>
      <c r="S182" s="73"/>
      <c r="T182" s="7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5" t="s">
        <v>824</v>
      </c>
      <c r="AU182" s="15" t="s">
        <v>82</v>
      </c>
    </row>
    <row r="183" s="2" customFormat="1" ht="14.4" customHeight="1">
      <c r="A183" s="34"/>
      <c r="B183" s="168"/>
      <c r="C183" s="169" t="s">
        <v>7</v>
      </c>
      <c r="D183" s="169" t="s">
        <v>129</v>
      </c>
      <c r="E183" s="170" t="s">
        <v>889</v>
      </c>
      <c r="F183" s="171" t="s">
        <v>890</v>
      </c>
      <c r="G183" s="172" t="s">
        <v>838</v>
      </c>
      <c r="H183" s="173">
        <v>1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39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272</v>
      </c>
      <c r="AT183" s="181" t="s">
        <v>129</v>
      </c>
      <c r="AU183" s="181" t="s">
        <v>82</v>
      </c>
      <c r="AY183" s="15" t="s">
        <v>124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82</v>
      </c>
      <c r="BK183" s="182">
        <f>ROUND(I183*H183,2)</f>
        <v>0</v>
      </c>
      <c r="BL183" s="15" t="s">
        <v>272</v>
      </c>
      <c r="BM183" s="181" t="s">
        <v>233</v>
      </c>
    </row>
    <row r="184" s="2" customFormat="1">
      <c r="A184" s="34"/>
      <c r="B184" s="35"/>
      <c r="C184" s="34"/>
      <c r="D184" s="183" t="s">
        <v>134</v>
      </c>
      <c r="E184" s="34"/>
      <c r="F184" s="184" t="s">
        <v>890</v>
      </c>
      <c r="G184" s="34"/>
      <c r="H184" s="34"/>
      <c r="I184" s="185"/>
      <c r="J184" s="34"/>
      <c r="K184" s="34"/>
      <c r="L184" s="35"/>
      <c r="M184" s="186"/>
      <c r="N184" s="187"/>
      <c r="O184" s="73"/>
      <c r="P184" s="73"/>
      <c r="Q184" s="73"/>
      <c r="R184" s="73"/>
      <c r="S184" s="73"/>
      <c r="T184" s="7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5" t="s">
        <v>134</v>
      </c>
      <c r="AU184" s="15" t="s">
        <v>82</v>
      </c>
    </row>
    <row r="185" s="2" customFormat="1">
      <c r="A185" s="34"/>
      <c r="B185" s="35"/>
      <c r="C185" s="34"/>
      <c r="D185" s="183" t="s">
        <v>824</v>
      </c>
      <c r="E185" s="34"/>
      <c r="F185" s="206" t="s">
        <v>891</v>
      </c>
      <c r="G185" s="34"/>
      <c r="H185" s="34"/>
      <c r="I185" s="185"/>
      <c r="J185" s="34"/>
      <c r="K185" s="34"/>
      <c r="L185" s="35"/>
      <c r="M185" s="186"/>
      <c r="N185" s="187"/>
      <c r="O185" s="73"/>
      <c r="P185" s="73"/>
      <c r="Q185" s="73"/>
      <c r="R185" s="73"/>
      <c r="S185" s="73"/>
      <c r="T185" s="7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5" t="s">
        <v>824</v>
      </c>
      <c r="AU185" s="15" t="s">
        <v>82</v>
      </c>
    </row>
    <row r="186" s="2" customFormat="1" ht="14.4" customHeight="1">
      <c r="A186" s="34"/>
      <c r="B186" s="168"/>
      <c r="C186" s="169" t="s">
        <v>178</v>
      </c>
      <c r="D186" s="169" t="s">
        <v>129</v>
      </c>
      <c r="E186" s="170" t="s">
        <v>892</v>
      </c>
      <c r="F186" s="171" t="s">
        <v>893</v>
      </c>
      <c r="G186" s="172" t="s">
        <v>838</v>
      </c>
      <c r="H186" s="173">
        <v>1</v>
      </c>
      <c r="I186" s="174"/>
      <c r="J186" s="175">
        <f>ROUND(I186*H186,2)</f>
        <v>0</v>
      </c>
      <c r="K186" s="176"/>
      <c r="L186" s="35"/>
      <c r="M186" s="177" t="s">
        <v>1</v>
      </c>
      <c r="N186" s="178" t="s">
        <v>39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272</v>
      </c>
      <c r="AT186" s="181" t="s">
        <v>129</v>
      </c>
      <c r="AU186" s="181" t="s">
        <v>82</v>
      </c>
      <c r="AY186" s="15" t="s">
        <v>124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82</v>
      </c>
      <c r="BK186" s="182">
        <f>ROUND(I186*H186,2)</f>
        <v>0</v>
      </c>
      <c r="BL186" s="15" t="s">
        <v>272</v>
      </c>
      <c r="BM186" s="181" t="s">
        <v>237</v>
      </c>
    </row>
    <row r="187" s="2" customFormat="1">
      <c r="A187" s="34"/>
      <c r="B187" s="35"/>
      <c r="C187" s="34"/>
      <c r="D187" s="183" t="s">
        <v>134</v>
      </c>
      <c r="E187" s="34"/>
      <c r="F187" s="184" t="s">
        <v>893</v>
      </c>
      <c r="G187" s="34"/>
      <c r="H187" s="34"/>
      <c r="I187" s="185"/>
      <c r="J187" s="34"/>
      <c r="K187" s="34"/>
      <c r="L187" s="35"/>
      <c r="M187" s="186"/>
      <c r="N187" s="187"/>
      <c r="O187" s="73"/>
      <c r="P187" s="73"/>
      <c r="Q187" s="73"/>
      <c r="R187" s="73"/>
      <c r="S187" s="73"/>
      <c r="T187" s="7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5" t="s">
        <v>134</v>
      </c>
      <c r="AU187" s="15" t="s">
        <v>82</v>
      </c>
    </row>
    <row r="188" s="2" customFormat="1">
      <c r="A188" s="34"/>
      <c r="B188" s="35"/>
      <c r="C188" s="34"/>
      <c r="D188" s="183" t="s">
        <v>824</v>
      </c>
      <c r="E188" s="34"/>
      <c r="F188" s="206" t="s">
        <v>894</v>
      </c>
      <c r="G188" s="34"/>
      <c r="H188" s="34"/>
      <c r="I188" s="185"/>
      <c r="J188" s="34"/>
      <c r="K188" s="34"/>
      <c r="L188" s="35"/>
      <c r="M188" s="186"/>
      <c r="N188" s="187"/>
      <c r="O188" s="73"/>
      <c r="P188" s="73"/>
      <c r="Q188" s="73"/>
      <c r="R188" s="73"/>
      <c r="S188" s="73"/>
      <c r="T188" s="7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5" t="s">
        <v>824</v>
      </c>
      <c r="AU188" s="15" t="s">
        <v>82</v>
      </c>
    </row>
    <row r="189" s="2" customFormat="1" ht="22.2" customHeight="1">
      <c r="A189" s="34"/>
      <c r="B189" s="168"/>
      <c r="C189" s="169" t="s">
        <v>230</v>
      </c>
      <c r="D189" s="169" t="s">
        <v>129</v>
      </c>
      <c r="E189" s="170" t="s">
        <v>895</v>
      </c>
      <c r="F189" s="171" t="s">
        <v>896</v>
      </c>
      <c r="G189" s="172" t="s">
        <v>838</v>
      </c>
      <c r="H189" s="173">
        <v>1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39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272</v>
      </c>
      <c r="AT189" s="181" t="s">
        <v>129</v>
      </c>
      <c r="AU189" s="181" t="s">
        <v>82</v>
      </c>
      <c r="AY189" s="15" t="s">
        <v>124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82</v>
      </c>
      <c r="BK189" s="182">
        <f>ROUND(I189*H189,2)</f>
        <v>0</v>
      </c>
      <c r="BL189" s="15" t="s">
        <v>272</v>
      </c>
      <c r="BM189" s="181" t="s">
        <v>242</v>
      </c>
    </row>
    <row r="190" s="2" customFormat="1">
      <c r="A190" s="34"/>
      <c r="B190" s="35"/>
      <c r="C190" s="34"/>
      <c r="D190" s="183" t="s">
        <v>134</v>
      </c>
      <c r="E190" s="34"/>
      <c r="F190" s="184" t="s">
        <v>896</v>
      </c>
      <c r="G190" s="34"/>
      <c r="H190" s="34"/>
      <c r="I190" s="185"/>
      <c r="J190" s="34"/>
      <c r="K190" s="34"/>
      <c r="L190" s="35"/>
      <c r="M190" s="186"/>
      <c r="N190" s="187"/>
      <c r="O190" s="73"/>
      <c r="P190" s="73"/>
      <c r="Q190" s="73"/>
      <c r="R190" s="73"/>
      <c r="S190" s="73"/>
      <c r="T190" s="7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5" t="s">
        <v>134</v>
      </c>
      <c r="AU190" s="15" t="s">
        <v>82</v>
      </c>
    </row>
    <row r="191" s="2" customFormat="1">
      <c r="A191" s="34"/>
      <c r="B191" s="35"/>
      <c r="C191" s="34"/>
      <c r="D191" s="183" t="s">
        <v>824</v>
      </c>
      <c r="E191" s="34"/>
      <c r="F191" s="206" t="s">
        <v>897</v>
      </c>
      <c r="G191" s="34"/>
      <c r="H191" s="34"/>
      <c r="I191" s="185"/>
      <c r="J191" s="34"/>
      <c r="K191" s="34"/>
      <c r="L191" s="35"/>
      <c r="M191" s="186"/>
      <c r="N191" s="187"/>
      <c r="O191" s="73"/>
      <c r="P191" s="73"/>
      <c r="Q191" s="73"/>
      <c r="R191" s="73"/>
      <c r="S191" s="73"/>
      <c r="T191" s="7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5" t="s">
        <v>824</v>
      </c>
      <c r="AU191" s="15" t="s">
        <v>82</v>
      </c>
    </row>
    <row r="192" s="2" customFormat="1" ht="14.4" customHeight="1">
      <c r="A192" s="34"/>
      <c r="B192" s="168"/>
      <c r="C192" s="169" t="s">
        <v>182</v>
      </c>
      <c r="D192" s="169" t="s">
        <v>129</v>
      </c>
      <c r="E192" s="170" t="s">
        <v>898</v>
      </c>
      <c r="F192" s="171" t="s">
        <v>899</v>
      </c>
      <c r="G192" s="172" t="s">
        <v>900</v>
      </c>
      <c r="H192" s="173">
        <v>1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39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272</v>
      </c>
      <c r="AT192" s="181" t="s">
        <v>129</v>
      </c>
      <c r="AU192" s="181" t="s">
        <v>82</v>
      </c>
      <c r="AY192" s="15" t="s">
        <v>124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82</v>
      </c>
      <c r="BK192" s="182">
        <f>ROUND(I192*H192,2)</f>
        <v>0</v>
      </c>
      <c r="BL192" s="15" t="s">
        <v>272</v>
      </c>
      <c r="BM192" s="181" t="s">
        <v>247</v>
      </c>
    </row>
    <row r="193" s="2" customFormat="1">
      <c r="A193" s="34"/>
      <c r="B193" s="35"/>
      <c r="C193" s="34"/>
      <c r="D193" s="183" t="s">
        <v>134</v>
      </c>
      <c r="E193" s="34"/>
      <c r="F193" s="184" t="s">
        <v>899</v>
      </c>
      <c r="G193" s="34"/>
      <c r="H193" s="34"/>
      <c r="I193" s="185"/>
      <c r="J193" s="34"/>
      <c r="K193" s="34"/>
      <c r="L193" s="35"/>
      <c r="M193" s="186"/>
      <c r="N193" s="187"/>
      <c r="O193" s="73"/>
      <c r="P193" s="73"/>
      <c r="Q193" s="73"/>
      <c r="R193" s="73"/>
      <c r="S193" s="73"/>
      <c r="T193" s="7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5" t="s">
        <v>134</v>
      </c>
      <c r="AU193" s="15" t="s">
        <v>82</v>
      </c>
    </row>
    <row r="194" s="2" customFormat="1">
      <c r="A194" s="34"/>
      <c r="B194" s="35"/>
      <c r="C194" s="34"/>
      <c r="D194" s="183" t="s">
        <v>824</v>
      </c>
      <c r="E194" s="34"/>
      <c r="F194" s="206" t="s">
        <v>901</v>
      </c>
      <c r="G194" s="34"/>
      <c r="H194" s="34"/>
      <c r="I194" s="185"/>
      <c r="J194" s="34"/>
      <c r="K194" s="34"/>
      <c r="L194" s="35"/>
      <c r="M194" s="186"/>
      <c r="N194" s="187"/>
      <c r="O194" s="73"/>
      <c r="P194" s="73"/>
      <c r="Q194" s="73"/>
      <c r="R194" s="73"/>
      <c r="S194" s="73"/>
      <c r="T194" s="7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5" t="s">
        <v>824</v>
      </c>
      <c r="AU194" s="15" t="s">
        <v>82</v>
      </c>
    </row>
    <row r="195" s="2" customFormat="1" ht="14.4" customHeight="1">
      <c r="A195" s="34"/>
      <c r="B195" s="168"/>
      <c r="C195" s="169" t="s">
        <v>239</v>
      </c>
      <c r="D195" s="169" t="s">
        <v>129</v>
      </c>
      <c r="E195" s="170" t="s">
        <v>902</v>
      </c>
      <c r="F195" s="171" t="s">
        <v>903</v>
      </c>
      <c r="G195" s="172" t="s">
        <v>838</v>
      </c>
      <c r="H195" s="173">
        <v>1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39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272</v>
      </c>
      <c r="AT195" s="181" t="s">
        <v>129</v>
      </c>
      <c r="AU195" s="181" t="s">
        <v>82</v>
      </c>
      <c r="AY195" s="15" t="s">
        <v>124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82</v>
      </c>
      <c r="BK195" s="182">
        <f>ROUND(I195*H195,2)</f>
        <v>0</v>
      </c>
      <c r="BL195" s="15" t="s">
        <v>272</v>
      </c>
      <c r="BM195" s="181" t="s">
        <v>252</v>
      </c>
    </row>
    <row r="196" s="2" customFormat="1">
      <c r="A196" s="34"/>
      <c r="B196" s="35"/>
      <c r="C196" s="34"/>
      <c r="D196" s="183" t="s">
        <v>134</v>
      </c>
      <c r="E196" s="34"/>
      <c r="F196" s="184" t="s">
        <v>903</v>
      </c>
      <c r="G196" s="34"/>
      <c r="H196" s="34"/>
      <c r="I196" s="185"/>
      <c r="J196" s="34"/>
      <c r="K196" s="34"/>
      <c r="L196" s="35"/>
      <c r="M196" s="186"/>
      <c r="N196" s="187"/>
      <c r="O196" s="73"/>
      <c r="P196" s="73"/>
      <c r="Q196" s="73"/>
      <c r="R196" s="73"/>
      <c r="S196" s="73"/>
      <c r="T196" s="7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134</v>
      </c>
      <c r="AU196" s="15" t="s">
        <v>82</v>
      </c>
    </row>
    <row r="197" s="2" customFormat="1">
      <c r="A197" s="34"/>
      <c r="B197" s="35"/>
      <c r="C197" s="34"/>
      <c r="D197" s="183" t="s">
        <v>824</v>
      </c>
      <c r="E197" s="34"/>
      <c r="F197" s="206" t="s">
        <v>904</v>
      </c>
      <c r="G197" s="34"/>
      <c r="H197" s="34"/>
      <c r="I197" s="185"/>
      <c r="J197" s="34"/>
      <c r="K197" s="34"/>
      <c r="L197" s="35"/>
      <c r="M197" s="202"/>
      <c r="N197" s="203"/>
      <c r="O197" s="204"/>
      <c r="P197" s="204"/>
      <c r="Q197" s="204"/>
      <c r="R197" s="204"/>
      <c r="S197" s="204"/>
      <c r="T197" s="20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5" t="s">
        <v>824</v>
      </c>
      <c r="AU197" s="15" t="s">
        <v>82</v>
      </c>
    </row>
    <row r="198" s="2" customFormat="1" ht="6.96" customHeight="1">
      <c r="A198" s="34"/>
      <c r="B198" s="56"/>
      <c r="C198" s="57"/>
      <c r="D198" s="57"/>
      <c r="E198" s="57"/>
      <c r="F198" s="57"/>
      <c r="G198" s="57"/>
      <c r="H198" s="57"/>
      <c r="I198" s="57"/>
      <c r="J198" s="57"/>
      <c r="K198" s="57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118:K19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90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40.8" customHeight="1">
      <c r="B7" s="18"/>
      <c r="E7" s="117" t="str">
        <f>'Rekapitulace stavby'!K6</f>
        <v>PŘEDINVESTICE - ENERGOCENTRUM (ZE STAVBY REKONSTRUKCE A STAVEBNÍ ÚPRAVY MĚSTSKÉHO PLAVECKÉHO BAZÉNU V LIBERCI)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5.6" customHeight="1">
      <c r="A9" s="34"/>
      <c r="B9" s="35"/>
      <c r="C9" s="34"/>
      <c r="D9" s="34"/>
      <c r="E9" s="63" t="s">
        <v>905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26</v>
      </c>
      <c r="G12" s="34"/>
      <c r="H12" s="34"/>
      <c r="I12" s="28" t="s">
        <v>22</v>
      </c>
      <c r="J12" s="65" t="str">
        <f>'Rekapitulace stavby'!AN8</f>
        <v>29. 1. 2024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4.4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ROUND((SUM(BE124:BE307)),  2)</f>
        <v>0</v>
      </c>
      <c r="G33" s="34"/>
      <c r="H33" s="34"/>
      <c r="I33" s="124">
        <v>0.20999999999999999</v>
      </c>
      <c r="J33" s="123">
        <f>ROUND(((SUM(BE124:BE307))*I33),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ROUND((SUM(BF124:BF307)),  2)</f>
        <v>0</v>
      </c>
      <c r="G34" s="34"/>
      <c r="H34" s="34"/>
      <c r="I34" s="124">
        <v>0.12</v>
      </c>
      <c r="J34" s="123">
        <f>ROUND(((SUM(BF124:BF307))*I34),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ROUND((SUM(BG124:BG307)),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ROUND((SUM(BH124:BH307)),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ROUND((SUM(BI124:BI307)),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40.8" customHeight="1">
      <c r="A85" s="34"/>
      <c r="B85" s="35"/>
      <c r="C85" s="34"/>
      <c r="D85" s="34"/>
      <c r="E85" s="117" t="str">
        <f>E7</f>
        <v>PŘEDINVESTICE - ENERGOCENTRUM (ZE STAVBY REKONSTRUKCE A STAVEBNÍ ÚPRAVY MĚSTSKÉHO PLAVECKÉHO BAZÉNU V LIBERCI)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6" customHeight="1">
      <c r="A87" s="34"/>
      <c r="B87" s="35"/>
      <c r="C87" s="34"/>
      <c r="D87" s="34"/>
      <c r="E87" s="63" t="str">
        <f>E9</f>
        <v>ut - ut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29. 1. 2024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6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94</v>
      </c>
      <c r="D94" s="125"/>
      <c r="E94" s="125"/>
      <c r="F94" s="125"/>
      <c r="G94" s="125"/>
      <c r="H94" s="125"/>
      <c r="I94" s="125"/>
      <c r="J94" s="134" t="s">
        <v>95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96</v>
      </c>
      <c r="D96" s="34"/>
      <c r="E96" s="34"/>
      <c r="F96" s="34"/>
      <c r="G96" s="34"/>
      <c r="H96" s="34"/>
      <c r="I96" s="34"/>
      <c r="J96" s="92">
        <f>J124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s="9" customFormat="1" ht="24.96" customHeight="1">
      <c r="A97" s="9"/>
      <c r="B97" s="136"/>
      <c r="C97" s="9"/>
      <c r="D97" s="137" t="s">
        <v>906</v>
      </c>
      <c r="E97" s="138"/>
      <c r="F97" s="138"/>
      <c r="G97" s="138"/>
      <c r="H97" s="138"/>
      <c r="I97" s="138"/>
      <c r="J97" s="139">
        <f>J125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907</v>
      </c>
      <c r="E98" s="142"/>
      <c r="F98" s="142"/>
      <c r="G98" s="142"/>
      <c r="H98" s="142"/>
      <c r="I98" s="142"/>
      <c r="J98" s="143">
        <f>J126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908</v>
      </c>
      <c r="E99" s="142"/>
      <c r="F99" s="142"/>
      <c r="G99" s="142"/>
      <c r="H99" s="142"/>
      <c r="I99" s="142"/>
      <c r="J99" s="143">
        <f>J130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909</v>
      </c>
      <c r="E100" s="142"/>
      <c r="F100" s="142"/>
      <c r="G100" s="142"/>
      <c r="H100" s="142"/>
      <c r="I100" s="142"/>
      <c r="J100" s="143">
        <f>J134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910</v>
      </c>
      <c r="E101" s="142"/>
      <c r="F101" s="142"/>
      <c r="G101" s="142"/>
      <c r="H101" s="142"/>
      <c r="I101" s="142"/>
      <c r="J101" s="143">
        <f>J141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0"/>
      <c r="C102" s="10"/>
      <c r="D102" s="141" t="s">
        <v>911</v>
      </c>
      <c r="E102" s="142"/>
      <c r="F102" s="142"/>
      <c r="G102" s="142"/>
      <c r="H102" s="142"/>
      <c r="I102" s="142"/>
      <c r="J102" s="143">
        <f>J172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912</v>
      </c>
      <c r="E103" s="142"/>
      <c r="F103" s="142"/>
      <c r="G103" s="142"/>
      <c r="H103" s="142"/>
      <c r="I103" s="142"/>
      <c r="J103" s="143">
        <f>J247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0"/>
      <c r="C104" s="10"/>
      <c r="D104" s="141" t="s">
        <v>913</v>
      </c>
      <c r="E104" s="142"/>
      <c r="F104" s="142"/>
      <c r="G104" s="142"/>
      <c r="H104" s="142"/>
      <c r="I104" s="142"/>
      <c r="J104" s="143">
        <f>J275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109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40.8" customHeight="1">
      <c r="A114" s="34"/>
      <c r="B114" s="35"/>
      <c r="C114" s="34"/>
      <c r="D114" s="34"/>
      <c r="E114" s="117" t="str">
        <f>E7</f>
        <v>PŘEDINVESTICE - ENERGOCENTRUM (ZE STAVBY REKONSTRUKCE A STAVEBNÍ ÚPRAVY MĚSTSKÉHO PLAVECKÉHO BAZÉNU V LIBERCI)</v>
      </c>
      <c r="F114" s="28"/>
      <c r="G114" s="28"/>
      <c r="H114" s="28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91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6" customHeight="1">
      <c r="A116" s="34"/>
      <c r="B116" s="35"/>
      <c r="C116" s="34"/>
      <c r="D116" s="34"/>
      <c r="E116" s="63" t="str">
        <f>E9</f>
        <v>ut - ut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F12</f>
        <v xml:space="preserve"> </v>
      </c>
      <c r="G118" s="34"/>
      <c r="H118" s="34"/>
      <c r="I118" s="28" t="s">
        <v>22</v>
      </c>
      <c r="J118" s="65" t="str">
        <f>IF(J12="","",J12)</f>
        <v>29. 1. 2024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6" customHeight="1">
      <c r="A120" s="34"/>
      <c r="B120" s="35"/>
      <c r="C120" s="28" t="s">
        <v>24</v>
      </c>
      <c r="D120" s="34"/>
      <c r="E120" s="34"/>
      <c r="F120" s="23" t="str">
        <f>E15</f>
        <v xml:space="preserve"> </v>
      </c>
      <c r="G120" s="34"/>
      <c r="H120" s="34"/>
      <c r="I120" s="28" t="s">
        <v>30</v>
      </c>
      <c r="J120" s="32" t="str">
        <f>E21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6" customHeight="1">
      <c r="A121" s="34"/>
      <c r="B121" s="35"/>
      <c r="C121" s="28" t="s">
        <v>28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 xml:space="preserve"> 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44"/>
      <c r="B123" s="145"/>
      <c r="C123" s="146" t="s">
        <v>110</v>
      </c>
      <c r="D123" s="147" t="s">
        <v>59</v>
      </c>
      <c r="E123" s="147" t="s">
        <v>55</v>
      </c>
      <c r="F123" s="147" t="s">
        <v>56</v>
      </c>
      <c r="G123" s="147" t="s">
        <v>111</v>
      </c>
      <c r="H123" s="147" t="s">
        <v>112</v>
      </c>
      <c r="I123" s="147" t="s">
        <v>113</v>
      </c>
      <c r="J123" s="148" t="s">
        <v>95</v>
      </c>
      <c r="K123" s="149" t="s">
        <v>114</v>
      </c>
      <c r="L123" s="150"/>
      <c r="M123" s="82" t="s">
        <v>1</v>
      </c>
      <c r="N123" s="83" t="s">
        <v>38</v>
      </c>
      <c r="O123" s="83" t="s">
        <v>115</v>
      </c>
      <c r="P123" s="83" t="s">
        <v>116</v>
      </c>
      <c r="Q123" s="83" t="s">
        <v>117</v>
      </c>
      <c r="R123" s="83" t="s">
        <v>118</v>
      </c>
      <c r="S123" s="83" t="s">
        <v>119</v>
      </c>
      <c r="T123" s="84" t="s">
        <v>120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</row>
    <row r="124" s="2" customFormat="1" ht="22.8" customHeight="1">
      <c r="A124" s="34"/>
      <c r="B124" s="35"/>
      <c r="C124" s="89" t="s">
        <v>121</v>
      </c>
      <c r="D124" s="34"/>
      <c r="E124" s="34"/>
      <c r="F124" s="34"/>
      <c r="G124" s="34"/>
      <c r="H124" s="34"/>
      <c r="I124" s="34"/>
      <c r="J124" s="151">
        <f>BK124</f>
        <v>0</v>
      </c>
      <c r="K124" s="34"/>
      <c r="L124" s="35"/>
      <c r="M124" s="85"/>
      <c r="N124" s="69"/>
      <c r="O124" s="86"/>
      <c r="P124" s="152">
        <f>P125</f>
        <v>0</v>
      </c>
      <c r="Q124" s="86"/>
      <c r="R124" s="152">
        <f>R125</f>
        <v>0</v>
      </c>
      <c r="S124" s="86"/>
      <c r="T124" s="153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73</v>
      </c>
      <c r="AU124" s="15" t="s">
        <v>97</v>
      </c>
      <c r="BK124" s="154">
        <f>BK125</f>
        <v>0</v>
      </c>
    </row>
    <row r="125" s="12" customFormat="1" ht="25.92" customHeight="1">
      <c r="A125" s="12"/>
      <c r="B125" s="155"/>
      <c r="C125" s="12"/>
      <c r="D125" s="156" t="s">
        <v>73</v>
      </c>
      <c r="E125" s="157" t="s">
        <v>794</v>
      </c>
      <c r="F125" s="157" t="s">
        <v>914</v>
      </c>
      <c r="G125" s="12"/>
      <c r="H125" s="12"/>
      <c r="I125" s="158"/>
      <c r="J125" s="159">
        <f>BK125</f>
        <v>0</v>
      </c>
      <c r="K125" s="12"/>
      <c r="L125" s="155"/>
      <c r="M125" s="160"/>
      <c r="N125" s="161"/>
      <c r="O125" s="161"/>
      <c r="P125" s="162">
        <f>P126+P130+P134+P141+P172+P247+P275</f>
        <v>0</v>
      </c>
      <c r="Q125" s="161"/>
      <c r="R125" s="162">
        <f>R126+R130+R134+R141+R172+R247+R275</f>
        <v>0</v>
      </c>
      <c r="S125" s="161"/>
      <c r="T125" s="163">
        <f>T126+T130+T134+T141+T172+T247+T275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82</v>
      </c>
      <c r="AT125" s="164" t="s">
        <v>73</v>
      </c>
      <c r="AU125" s="164" t="s">
        <v>74</v>
      </c>
      <c r="AY125" s="156" t="s">
        <v>124</v>
      </c>
      <c r="BK125" s="165">
        <f>BK126+BK130+BK134+BK141+BK172+BK247+BK275</f>
        <v>0</v>
      </c>
    </row>
    <row r="126" s="12" customFormat="1" ht="22.8" customHeight="1">
      <c r="A126" s="12"/>
      <c r="B126" s="155"/>
      <c r="C126" s="12"/>
      <c r="D126" s="156" t="s">
        <v>73</v>
      </c>
      <c r="E126" s="166" t="s">
        <v>915</v>
      </c>
      <c r="F126" s="166" t="s">
        <v>916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SUM(P127:P129)</f>
        <v>0</v>
      </c>
      <c r="Q126" s="161"/>
      <c r="R126" s="162">
        <f>SUM(R127:R129)</f>
        <v>0</v>
      </c>
      <c r="S126" s="161"/>
      <c r="T126" s="16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82</v>
      </c>
      <c r="AT126" s="164" t="s">
        <v>73</v>
      </c>
      <c r="AU126" s="164" t="s">
        <v>82</v>
      </c>
      <c r="AY126" s="156" t="s">
        <v>124</v>
      </c>
      <c r="BK126" s="165">
        <f>SUM(BK127:BK129)</f>
        <v>0</v>
      </c>
    </row>
    <row r="127" s="2" customFormat="1" ht="22.2" customHeight="1">
      <c r="A127" s="34"/>
      <c r="B127" s="168"/>
      <c r="C127" s="169" t="s">
        <v>82</v>
      </c>
      <c r="D127" s="169" t="s">
        <v>129</v>
      </c>
      <c r="E127" s="170" t="s">
        <v>917</v>
      </c>
      <c r="F127" s="171" t="s">
        <v>918</v>
      </c>
      <c r="G127" s="172" t="s">
        <v>828</v>
      </c>
      <c r="H127" s="173">
        <v>1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39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164</v>
      </c>
      <c r="AT127" s="181" t="s">
        <v>129</v>
      </c>
      <c r="AU127" s="181" t="s">
        <v>84</v>
      </c>
      <c r="AY127" s="15" t="s">
        <v>124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82</v>
      </c>
      <c r="BK127" s="182">
        <f>ROUND(I127*H127,2)</f>
        <v>0</v>
      </c>
      <c r="BL127" s="15" t="s">
        <v>164</v>
      </c>
      <c r="BM127" s="181" t="s">
        <v>84</v>
      </c>
    </row>
    <row r="128" s="2" customFormat="1">
      <c r="A128" s="34"/>
      <c r="B128" s="35"/>
      <c r="C128" s="34"/>
      <c r="D128" s="183" t="s">
        <v>134</v>
      </c>
      <c r="E128" s="34"/>
      <c r="F128" s="184" t="s">
        <v>918</v>
      </c>
      <c r="G128" s="34"/>
      <c r="H128" s="34"/>
      <c r="I128" s="185"/>
      <c r="J128" s="34"/>
      <c r="K128" s="34"/>
      <c r="L128" s="35"/>
      <c r="M128" s="186"/>
      <c r="N128" s="187"/>
      <c r="O128" s="73"/>
      <c r="P128" s="73"/>
      <c r="Q128" s="73"/>
      <c r="R128" s="73"/>
      <c r="S128" s="73"/>
      <c r="T128" s="7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134</v>
      </c>
      <c r="AU128" s="15" t="s">
        <v>84</v>
      </c>
    </row>
    <row r="129" s="2" customFormat="1">
      <c r="A129" s="34"/>
      <c r="B129" s="35"/>
      <c r="C129" s="34"/>
      <c r="D129" s="183" t="s">
        <v>824</v>
      </c>
      <c r="E129" s="34"/>
      <c r="F129" s="206" t="s">
        <v>919</v>
      </c>
      <c r="G129" s="34"/>
      <c r="H129" s="34"/>
      <c r="I129" s="185"/>
      <c r="J129" s="34"/>
      <c r="K129" s="34"/>
      <c r="L129" s="35"/>
      <c r="M129" s="186"/>
      <c r="N129" s="187"/>
      <c r="O129" s="73"/>
      <c r="P129" s="73"/>
      <c r="Q129" s="73"/>
      <c r="R129" s="73"/>
      <c r="S129" s="73"/>
      <c r="T129" s="7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824</v>
      </c>
      <c r="AU129" s="15" t="s">
        <v>84</v>
      </c>
    </row>
    <row r="130" s="12" customFormat="1" ht="22.8" customHeight="1">
      <c r="A130" s="12"/>
      <c r="B130" s="155"/>
      <c r="C130" s="12"/>
      <c r="D130" s="156" t="s">
        <v>73</v>
      </c>
      <c r="E130" s="166" t="s">
        <v>920</v>
      </c>
      <c r="F130" s="166" t="s">
        <v>921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SUM(P131:P133)</f>
        <v>0</v>
      </c>
      <c r="Q130" s="161"/>
      <c r="R130" s="162">
        <f>SUM(R131:R133)</f>
        <v>0</v>
      </c>
      <c r="S130" s="161"/>
      <c r="T130" s="163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82</v>
      </c>
      <c r="AT130" s="164" t="s">
        <v>73</v>
      </c>
      <c r="AU130" s="164" t="s">
        <v>82</v>
      </c>
      <c r="AY130" s="156" t="s">
        <v>124</v>
      </c>
      <c r="BK130" s="165">
        <f>SUM(BK131:BK133)</f>
        <v>0</v>
      </c>
    </row>
    <row r="131" s="2" customFormat="1" ht="19.8" customHeight="1">
      <c r="A131" s="34"/>
      <c r="B131" s="168"/>
      <c r="C131" s="169" t="s">
        <v>84</v>
      </c>
      <c r="D131" s="169" t="s">
        <v>129</v>
      </c>
      <c r="E131" s="170" t="s">
        <v>922</v>
      </c>
      <c r="F131" s="171" t="s">
        <v>923</v>
      </c>
      <c r="G131" s="172" t="s">
        <v>828</v>
      </c>
      <c r="H131" s="173">
        <v>1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39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164</v>
      </c>
      <c r="AT131" s="181" t="s">
        <v>129</v>
      </c>
      <c r="AU131" s="181" t="s">
        <v>84</v>
      </c>
      <c r="AY131" s="15" t="s">
        <v>124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164</v>
      </c>
      <c r="BM131" s="181" t="s">
        <v>133</v>
      </c>
    </row>
    <row r="132" s="2" customFormat="1">
      <c r="A132" s="34"/>
      <c r="B132" s="35"/>
      <c r="C132" s="34"/>
      <c r="D132" s="183" t="s">
        <v>134</v>
      </c>
      <c r="E132" s="34"/>
      <c r="F132" s="184" t="s">
        <v>923</v>
      </c>
      <c r="G132" s="34"/>
      <c r="H132" s="34"/>
      <c r="I132" s="185"/>
      <c r="J132" s="34"/>
      <c r="K132" s="34"/>
      <c r="L132" s="35"/>
      <c r="M132" s="186"/>
      <c r="N132" s="187"/>
      <c r="O132" s="73"/>
      <c r="P132" s="73"/>
      <c r="Q132" s="73"/>
      <c r="R132" s="73"/>
      <c r="S132" s="73"/>
      <c r="T132" s="7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134</v>
      </c>
      <c r="AU132" s="15" t="s">
        <v>84</v>
      </c>
    </row>
    <row r="133" s="2" customFormat="1">
      <c r="A133" s="34"/>
      <c r="B133" s="35"/>
      <c r="C133" s="34"/>
      <c r="D133" s="183" t="s">
        <v>824</v>
      </c>
      <c r="E133" s="34"/>
      <c r="F133" s="206" t="s">
        <v>924</v>
      </c>
      <c r="G133" s="34"/>
      <c r="H133" s="34"/>
      <c r="I133" s="185"/>
      <c r="J133" s="34"/>
      <c r="K133" s="34"/>
      <c r="L133" s="35"/>
      <c r="M133" s="186"/>
      <c r="N133" s="187"/>
      <c r="O133" s="73"/>
      <c r="P133" s="73"/>
      <c r="Q133" s="73"/>
      <c r="R133" s="73"/>
      <c r="S133" s="73"/>
      <c r="T133" s="7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824</v>
      </c>
      <c r="AU133" s="15" t="s">
        <v>84</v>
      </c>
    </row>
    <row r="134" s="12" customFormat="1" ht="22.8" customHeight="1">
      <c r="A134" s="12"/>
      <c r="B134" s="155"/>
      <c r="C134" s="12"/>
      <c r="D134" s="156" t="s">
        <v>73</v>
      </c>
      <c r="E134" s="166" t="s">
        <v>925</v>
      </c>
      <c r="F134" s="166" t="s">
        <v>926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SUM(P135:P140)</f>
        <v>0</v>
      </c>
      <c r="Q134" s="161"/>
      <c r="R134" s="162">
        <f>SUM(R135:R140)</f>
        <v>0</v>
      </c>
      <c r="S134" s="161"/>
      <c r="T134" s="16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82</v>
      </c>
      <c r="AT134" s="164" t="s">
        <v>73</v>
      </c>
      <c r="AU134" s="164" t="s">
        <v>82</v>
      </c>
      <c r="AY134" s="156" t="s">
        <v>124</v>
      </c>
      <c r="BK134" s="165">
        <f>SUM(BK135:BK140)</f>
        <v>0</v>
      </c>
    </row>
    <row r="135" s="2" customFormat="1" ht="34.8" customHeight="1">
      <c r="A135" s="34"/>
      <c r="B135" s="168"/>
      <c r="C135" s="169" t="s">
        <v>140</v>
      </c>
      <c r="D135" s="169" t="s">
        <v>129</v>
      </c>
      <c r="E135" s="170" t="s">
        <v>927</v>
      </c>
      <c r="F135" s="171" t="s">
        <v>928</v>
      </c>
      <c r="G135" s="172" t="s">
        <v>828</v>
      </c>
      <c r="H135" s="173">
        <v>1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39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164</v>
      </c>
      <c r="AT135" s="181" t="s">
        <v>129</v>
      </c>
      <c r="AU135" s="181" t="s">
        <v>84</v>
      </c>
      <c r="AY135" s="15" t="s">
        <v>124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82</v>
      </c>
      <c r="BK135" s="182">
        <f>ROUND(I135*H135,2)</f>
        <v>0</v>
      </c>
      <c r="BL135" s="15" t="s">
        <v>164</v>
      </c>
      <c r="BM135" s="181" t="s">
        <v>143</v>
      </c>
    </row>
    <row r="136" s="2" customFormat="1">
      <c r="A136" s="34"/>
      <c r="B136" s="35"/>
      <c r="C136" s="34"/>
      <c r="D136" s="183" t="s">
        <v>134</v>
      </c>
      <c r="E136" s="34"/>
      <c r="F136" s="184" t="s">
        <v>928</v>
      </c>
      <c r="G136" s="34"/>
      <c r="H136" s="34"/>
      <c r="I136" s="185"/>
      <c r="J136" s="34"/>
      <c r="K136" s="34"/>
      <c r="L136" s="35"/>
      <c r="M136" s="186"/>
      <c r="N136" s="187"/>
      <c r="O136" s="73"/>
      <c r="P136" s="73"/>
      <c r="Q136" s="73"/>
      <c r="R136" s="73"/>
      <c r="S136" s="73"/>
      <c r="T136" s="7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134</v>
      </c>
      <c r="AU136" s="15" t="s">
        <v>84</v>
      </c>
    </row>
    <row r="137" s="2" customFormat="1">
      <c r="A137" s="34"/>
      <c r="B137" s="35"/>
      <c r="C137" s="34"/>
      <c r="D137" s="183" t="s">
        <v>824</v>
      </c>
      <c r="E137" s="34"/>
      <c r="F137" s="206" t="s">
        <v>924</v>
      </c>
      <c r="G137" s="34"/>
      <c r="H137" s="34"/>
      <c r="I137" s="185"/>
      <c r="J137" s="34"/>
      <c r="K137" s="34"/>
      <c r="L137" s="35"/>
      <c r="M137" s="186"/>
      <c r="N137" s="187"/>
      <c r="O137" s="73"/>
      <c r="P137" s="73"/>
      <c r="Q137" s="73"/>
      <c r="R137" s="73"/>
      <c r="S137" s="73"/>
      <c r="T137" s="7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824</v>
      </c>
      <c r="AU137" s="15" t="s">
        <v>84</v>
      </c>
    </row>
    <row r="138" s="2" customFormat="1" ht="30" customHeight="1">
      <c r="A138" s="34"/>
      <c r="B138" s="168"/>
      <c r="C138" s="169" t="s">
        <v>133</v>
      </c>
      <c r="D138" s="169" t="s">
        <v>129</v>
      </c>
      <c r="E138" s="170" t="s">
        <v>929</v>
      </c>
      <c r="F138" s="171" t="s">
        <v>930</v>
      </c>
      <c r="G138" s="172" t="s">
        <v>828</v>
      </c>
      <c r="H138" s="173">
        <v>3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39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164</v>
      </c>
      <c r="AT138" s="181" t="s">
        <v>129</v>
      </c>
      <c r="AU138" s="181" t="s">
        <v>84</v>
      </c>
      <c r="AY138" s="15" t="s">
        <v>124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82</v>
      </c>
      <c r="BK138" s="182">
        <f>ROUND(I138*H138,2)</f>
        <v>0</v>
      </c>
      <c r="BL138" s="15" t="s">
        <v>164</v>
      </c>
      <c r="BM138" s="181" t="s">
        <v>931</v>
      </c>
    </row>
    <row r="139" s="2" customFormat="1">
      <c r="A139" s="34"/>
      <c r="B139" s="35"/>
      <c r="C139" s="34"/>
      <c r="D139" s="183" t="s">
        <v>134</v>
      </c>
      <c r="E139" s="34"/>
      <c r="F139" s="184" t="s">
        <v>930</v>
      </c>
      <c r="G139" s="34"/>
      <c r="H139" s="34"/>
      <c r="I139" s="185"/>
      <c r="J139" s="34"/>
      <c r="K139" s="34"/>
      <c r="L139" s="35"/>
      <c r="M139" s="186"/>
      <c r="N139" s="187"/>
      <c r="O139" s="73"/>
      <c r="P139" s="73"/>
      <c r="Q139" s="73"/>
      <c r="R139" s="73"/>
      <c r="S139" s="73"/>
      <c r="T139" s="7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5" t="s">
        <v>134</v>
      </c>
      <c r="AU139" s="15" t="s">
        <v>84</v>
      </c>
    </row>
    <row r="140" s="2" customFormat="1">
      <c r="A140" s="34"/>
      <c r="B140" s="35"/>
      <c r="C140" s="34"/>
      <c r="D140" s="183" t="s">
        <v>824</v>
      </c>
      <c r="E140" s="34"/>
      <c r="F140" s="206" t="s">
        <v>932</v>
      </c>
      <c r="G140" s="34"/>
      <c r="H140" s="34"/>
      <c r="I140" s="185"/>
      <c r="J140" s="34"/>
      <c r="K140" s="34"/>
      <c r="L140" s="35"/>
      <c r="M140" s="186"/>
      <c r="N140" s="187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824</v>
      </c>
      <c r="AU140" s="15" t="s">
        <v>84</v>
      </c>
    </row>
    <row r="141" s="12" customFormat="1" ht="22.8" customHeight="1">
      <c r="A141" s="12"/>
      <c r="B141" s="155"/>
      <c r="C141" s="12"/>
      <c r="D141" s="156" t="s">
        <v>73</v>
      </c>
      <c r="E141" s="166" t="s">
        <v>933</v>
      </c>
      <c r="F141" s="166" t="s">
        <v>934</v>
      </c>
      <c r="G141" s="12"/>
      <c r="H141" s="12"/>
      <c r="I141" s="158"/>
      <c r="J141" s="167">
        <f>BK141</f>
        <v>0</v>
      </c>
      <c r="K141" s="12"/>
      <c r="L141" s="155"/>
      <c r="M141" s="160"/>
      <c r="N141" s="161"/>
      <c r="O141" s="161"/>
      <c r="P141" s="162">
        <f>SUM(P142:P171)</f>
        <v>0</v>
      </c>
      <c r="Q141" s="161"/>
      <c r="R141" s="162">
        <f>SUM(R142:R171)</f>
        <v>0</v>
      </c>
      <c r="S141" s="161"/>
      <c r="T141" s="163">
        <f>SUM(T142:T171)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82</v>
      </c>
      <c r="AT141" s="164" t="s">
        <v>73</v>
      </c>
      <c r="AU141" s="164" t="s">
        <v>82</v>
      </c>
      <c r="AY141" s="156" t="s">
        <v>124</v>
      </c>
      <c r="BK141" s="165">
        <f>SUM(BK142:BK171)</f>
        <v>0</v>
      </c>
    </row>
    <row r="142" s="2" customFormat="1" ht="14.4" customHeight="1">
      <c r="A142" s="34"/>
      <c r="B142" s="168"/>
      <c r="C142" s="169" t="s">
        <v>148</v>
      </c>
      <c r="D142" s="169" t="s">
        <v>129</v>
      </c>
      <c r="E142" s="170" t="s">
        <v>935</v>
      </c>
      <c r="F142" s="171" t="s">
        <v>936</v>
      </c>
      <c r="G142" s="172" t="s">
        <v>828</v>
      </c>
      <c r="H142" s="173">
        <v>2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39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164</v>
      </c>
      <c r="AT142" s="181" t="s">
        <v>129</v>
      </c>
      <c r="AU142" s="181" t="s">
        <v>84</v>
      </c>
      <c r="AY142" s="15" t="s">
        <v>124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82</v>
      </c>
      <c r="BK142" s="182">
        <f>ROUND(I142*H142,2)</f>
        <v>0</v>
      </c>
      <c r="BL142" s="15" t="s">
        <v>164</v>
      </c>
      <c r="BM142" s="181" t="s">
        <v>146</v>
      </c>
    </row>
    <row r="143" s="2" customFormat="1">
      <c r="A143" s="34"/>
      <c r="B143" s="35"/>
      <c r="C143" s="34"/>
      <c r="D143" s="183" t="s">
        <v>134</v>
      </c>
      <c r="E143" s="34"/>
      <c r="F143" s="184" t="s">
        <v>936</v>
      </c>
      <c r="G143" s="34"/>
      <c r="H143" s="34"/>
      <c r="I143" s="185"/>
      <c r="J143" s="34"/>
      <c r="K143" s="34"/>
      <c r="L143" s="35"/>
      <c r="M143" s="186"/>
      <c r="N143" s="187"/>
      <c r="O143" s="73"/>
      <c r="P143" s="73"/>
      <c r="Q143" s="73"/>
      <c r="R143" s="73"/>
      <c r="S143" s="73"/>
      <c r="T143" s="7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5" t="s">
        <v>134</v>
      </c>
      <c r="AU143" s="15" t="s">
        <v>84</v>
      </c>
    </row>
    <row r="144" s="2" customFormat="1">
      <c r="A144" s="34"/>
      <c r="B144" s="35"/>
      <c r="C144" s="34"/>
      <c r="D144" s="183" t="s">
        <v>824</v>
      </c>
      <c r="E144" s="34"/>
      <c r="F144" s="206" t="s">
        <v>937</v>
      </c>
      <c r="G144" s="34"/>
      <c r="H144" s="34"/>
      <c r="I144" s="185"/>
      <c r="J144" s="34"/>
      <c r="K144" s="34"/>
      <c r="L144" s="35"/>
      <c r="M144" s="186"/>
      <c r="N144" s="187"/>
      <c r="O144" s="73"/>
      <c r="P144" s="73"/>
      <c r="Q144" s="73"/>
      <c r="R144" s="73"/>
      <c r="S144" s="73"/>
      <c r="T144" s="7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824</v>
      </c>
      <c r="AU144" s="15" t="s">
        <v>84</v>
      </c>
    </row>
    <row r="145" s="2" customFormat="1" ht="22.2" customHeight="1">
      <c r="A145" s="34"/>
      <c r="B145" s="168"/>
      <c r="C145" s="169" t="s">
        <v>143</v>
      </c>
      <c r="D145" s="169" t="s">
        <v>129</v>
      </c>
      <c r="E145" s="170" t="s">
        <v>938</v>
      </c>
      <c r="F145" s="171" t="s">
        <v>939</v>
      </c>
      <c r="G145" s="172" t="s">
        <v>828</v>
      </c>
      <c r="H145" s="173">
        <v>1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39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164</v>
      </c>
      <c r="AT145" s="181" t="s">
        <v>129</v>
      </c>
      <c r="AU145" s="181" t="s">
        <v>84</v>
      </c>
      <c r="AY145" s="15" t="s">
        <v>124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82</v>
      </c>
      <c r="BK145" s="182">
        <f>ROUND(I145*H145,2)</f>
        <v>0</v>
      </c>
      <c r="BL145" s="15" t="s">
        <v>164</v>
      </c>
      <c r="BM145" s="181" t="s">
        <v>151</v>
      </c>
    </row>
    <row r="146" s="2" customFormat="1">
      <c r="A146" s="34"/>
      <c r="B146" s="35"/>
      <c r="C146" s="34"/>
      <c r="D146" s="183" t="s">
        <v>134</v>
      </c>
      <c r="E146" s="34"/>
      <c r="F146" s="184" t="s">
        <v>939</v>
      </c>
      <c r="G146" s="34"/>
      <c r="H146" s="34"/>
      <c r="I146" s="185"/>
      <c r="J146" s="34"/>
      <c r="K146" s="34"/>
      <c r="L146" s="35"/>
      <c r="M146" s="186"/>
      <c r="N146" s="187"/>
      <c r="O146" s="73"/>
      <c r="P146" s="73"/>
      <c r="Q146" s="73"/>
      <c r="R146" s="73"/>
      <c r="S146" s="73"/>
      <c r="T146" s="7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5" t="s">
        <v>134</v>
      </c>
      <c r="AU146" s="15" t="s">
        <v>84</v>
      </c>
    </row>
    <row r="147" s="2" customFormat="1" ht="19.8" customHeight="1">
      <c r="A147" s="34"/>
      <c r="B147" s="168"/>
      <c r="C147" s="169" t="s">
        <v>157</v>
      </c>
      <c r="D147" s="169" t="s">
        <v>129</v>
      </c>
      <c r="E147" s="170" t="s">
        <v>940</v>
      </c>
      <c r="F147" s="171" t="s">
        <v>941</v>
      </c>
      <c r="G147" s="172" t="s">
        <v>828</v>
      </c>
      <c r="H147" s="173">
        <v>1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39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164</v>
      </c>
      <c r="AT147" s="181" t="s">
        <v>129</v>
      </c>
      <c r="AU147" s="181" t="s">
        <v>84</v>
      </c>
      <c r="AY147" s="15" t="s">
        <v>124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82</v>
      </c>
      <c r="BK147" s="182">
        <f>ROUND(I147*H147,2)</f>
        <v>0</v>
      </c>
      <c r="BL147" s="15" t="s">
        <v>164</v>
      </c>
      <c r="BM147" s="181" t="s">
        <v>8</v>
      </c>
    </row>
    <row r="148" s="2" customFormat="1">
      <c r="A148" s="34"/>
      <c r="B148" s="35"/>
      <c r="C148" s="34"/>
      <c r="D148" s="183" t="s">
        <v>134</v>
      </c>
      <c r="E148" s="34"/>
      <c r="F148" s="184" t="s">
        <v>941</v>
      </c>
      <c r="G148" s="34"/>
      <c r="H148" s="34"/>
      <c r="I148" s="185"/>
      <c r="J148" s="34"/>
      <c r="K148" s="34"/>
      <c r="L148" s="35"/>
      <c r="M148" s="186"/>
      <c r="N148" s="187"/>
      <c r="O148" s="73"/>
      <c r="P148" s="73"/>
      <c r="Q148" s="73"/>
      <c r="R148" s="73"/>
      <c r="S148" s="73"/>
      <c r="T148" s="7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5" t="s">
        <v>134</v>
      </c>
      <c r="AU148" s="15" t="s">
        <v>84</v>
      </c>
    </row>
    <row r="149" s="2" customFormat="1" ht="14.4" customHeight="1">
      <c r="A149" s="34"/>
      <c r="B149" s="168"/>
      <c r="C149" s="169" t="s">
        <v>146</v>
      </c>
      <c r="D149" s="169" t="s">
        <v>129</v>
      </c>
      <c r="E149" s="170" t="s">
        <v>942</v>
      </c>
      <c r="F149" s="171" t="s">
        <v>943</v>
      </c>
      <c r="G149" s="172" t="s">
        <v>828</v>
      </c>
      <c r="H149" s="173">
        <v>1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39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164</v>
      </c>
      <c r="AT149" s="181" t="s">
        <v>129</v>
      </c>
      <c r="AU149" s="181" t="s">
        <v>84</v>
      </c>
      <c r="AY149" s="15" t="s">
        <v>124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82</v>
      </c>
      <c r="BK149" s="182">
        <f>ROUND(I149*H149,2)</f>
        <v>0</v>
      </c>
      <c r="BL149" s="15" t="s">
        <v>164</v>
      </c>
      <c r="BM149" s="181" t="s">
        <v>160</v>
      </c>
    </row>
    <row r="150" s="2" customFormat="1">
      <c r="A150" s="34"/>
      <c r="B150" s="35"/>
      <c r="C150" s="34"/>
      <c r="D150" s="183" t="s">
        <v>134</v>
      </c>
      <c r="E150" s="34"/>
      <c r="F150" s="184" t="s">
        <v>943</v>
      </c>
      <c r="G150" s="34"/>
      <c r="H150" s="34"/>
      <c r="I150" s="185"/>
      <c r="J150" s="34"/>
      <c r="K150" s="34"/>
      <c r="L150" s="35"/>
      <c r="M150" s="186"/>
      <c r="N150" s="187"/>
      <c r="O150" s="73"/>
      <c r="P150" s="73"/>
      <c r="Q150" s="73"/>
      <c r="R150" s="73"/>
      <c r="S150" s="73"/>
      <c r="T150" s="7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5" t="s">
        <v>134</v>
      </c>
      <c r="AU150" s="15" t="s">
        <v>84</v>
      </c>
    </row>
    <row r="151" s="2" customFormat="1">
      <c r="A151" s="34"/>
      <c r="B151" s="35"/>
      <c r="C151" s="34"/>
      <c r="D151" s="183" t="s">
        <v>824</v>
      </c>
      <c r="E151" s="34"/>
      <c r="F151" s="206" t="s">
        <v>944</v>
      </c>
      <c r="G151" s="34"/>
      <c r="H151" s="34"/>
      <c r="I151" s="185"/>
      <c r="J151" s="34"/>
      <c r="K151" s="34"/>
      <c r="L151" s="35"/>
      <c r="M151" s="186"/>
      <c r="N151" s="187"/>
      <c r="O151" s="73"/>
      <c r="P151" s="73"/>
      <c r="Q151" s="73"/>
      <c r="R151" s="73"/>
      <c r="S151" s="73"/>
      <c r="T151" s="7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824</v>
      </c>
      <c r="AU151" s="15" t="s">
        <v>84</v>
      </c>
    </row>
    <row r="152" s="2" customFormat="1" ht="22.2" customHeight="1">
      <c r="A152" s="34"/>
      <c r="B152" s="168"/>
      <c r="C152" s="169" t="s">
        <v>166</v>
      </c>
      <c r="D152" s="169" t="s">
        <v>129</v>
      </c>
      <c r="E152" s="170" t="s">
        <v>945</v>
      </c>
      <c r="F152" s="171" t="s">
        <v>946</v>
      </c>
      <c r="G152" s="172" t="s">
        <v>828</v>
      </c>
      <c r="H152" s="173">
        <v>1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39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164</v>
      </c>
      <c r="AT152" s="181" t="s">
        <v>129</v>
      </c>
      <c r="AU152" s="181" t="s">
        <v>84</v>
      </c>
      <c r="AY152" s="15" t="s">
        <v>124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82</v>
      </c>
      <c r="BK152" s="182">
        <f>ROUND(I152*H152,2)</f>
        <v>0</v>
      </c>
      <c r="BL152" s="15" t="s">
        <v>164</v>
      </c>
      <c r="BM152" s="181" t="s">
        <v>164</v>
      </c>
    </row>
    <row r="153" s="2" customFormat="1">
      <c r="A153" s="34"/>
      <c r="B153" s="35"/>
      <c r="C153" s="34"/>
      <c r="D153" s="183" t="s">
        <v>134</v>
      </c>
      <c r="E153" s="34"/>
      <c r="F153" s="184" t="s">
        <v>946</v>
      </c>
      <c r="G153" s="34"/>
      <c r="H153" s="34"/>
      <c r="I153" s="185"/>
      <c r="J153" s="34"/>
      <c r="K153" s="34"/>
      <c r="L153" s="35"/>
      <c r="M153" s="186"/>
      <c r="N153" s="187"/>
      <c r="O153" s="73"/>
      <c r="P153" s="73"/>
      <c r="Q153" s="73"/>
      <c r="R153" s="73"/>
      <c r="S153" s="73"/>
      <c r="T153" s="7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5" t="s">
        <v>134</v>
      </c>
      <c r="AU153" s="15" t="s">
        <v>84</v>
      </c>
    </row>
    <row r="154" s="2" customFormat="1" ht="22.2" customHeight="1">
      <c r="A154" s="34"/>
      <c r="B154" s="168"/>
      <c r="C154" s="169" t="s">
        <v>151</v>
      </c>
      <c r="D154" s="169" t="s">
        <v>129</v>
      </c>
      <c r="E154" s="170" t="s">
        <v>947</v>
      </c>
      <c r="F154" s="171" t="s">
        <v>948</v>
      </c>
      <c r="G154" s="172" t="s">
        <v>828</v>
      </c>
      <c r="H154" s="173">
        <v>3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39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164</v>
      </c>
      <c r="AT154" s="181" t="s">
        <v>129</v>
      </c>
      <c r="AU154" s="181" t="s">
        <v>84</v>
      </c>
      <c r="AY154" s="15" t="s">
        <v>124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82</v>
      </c>
      <c r="BK154" s="182">
        <f>ROUND(I154*H154,2)</f>
        <v>0</v>
      </c>
      <c r="BL154" s="15" t="s">
        <v>164</v>
      </c>
      <c r="BM154" s="181" t="s">
        <v>169</v>
      </c>
    </row>
    <row r="155" s="2" customFormat="1">
      <c r="A155" s="34"/>
      <c r="B155" s="35"/>
      <c r="C155" s="34"/>
      <c r="D155" s="183" t="s">
        <v>134</v>
      </c>
      <c r="E155" s="34"/>
      <c r="F155" s="184" t="s">
        <v>948</v>
      </c>
      <c r="G155" s="34"/>
      <c r="H155" s="34"/>
      <c r="I155" s="185"/>
      <c r="J155" s="34"/>
      <c r="K155" s="34"/>
      <c r="L155" s="35"/>
      <c r="M155" s="186"/>
      <c r="N155" s="187"/>
      <c r="O155" s="73"/>
      <c r="P155" s="73"/>
      <c r="Q155" s="73"/>
      <c r="R155" s="73"/>
      <c r="S155" s="73"/>
      <c r="T155" s="7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5" t="s">
        <v>134</v>
      </c>
      <c r="AU155" s="15" t="s">
        <v>84</v>
      </c>
    </row>
    <row r="156" s="2" customFormat="1" ht="14.4" customHeight="1">
      <c r="A156" s="34"/>
      <c r="B156" s="168"/>
      <c r="C156" s="169" t="s">
        <v>175</v>
      </c>
      <c r="D156" s="169" t="s">
        <v>129</v>
      </c>
      <c r="E156" s="170" t="s">
        <v>949</v>
      </c>
      <c r="F156" s="171" t="s">
        <v>950</v>
      </c>
      <c r="G156" s="172" t="s">
        <v>828</v>
      </c>
      <c r="H156" s="173">
        <v>2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39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164</v>
      </c>
      <c r="AT156" s="181" t="s">
        <v>129</v>
      </c>
      <c r="AU156" s="181" t="s">
        <v>84</v>
      </c>
      <c r="AY156" s="15" t="s">
        <v>124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82</v>
      </c>
      <c r="BK156" s="182">
        <f>ROUND(I156*H156,2)</f>
        <v>0</v>
      </c>
      <c r="BL156" s="15" t="s">
        <v>164</v>
      </c>
      <c r="BM156" s="181" t="s">
        <v>951</v>
      </c>
    </row>
    <row r="157" s="2" customFormat="1">
      <c r="A157" s="34"/>
      <c r="B157" s="35"/>
      <c r="C157" s="34"/>
      <c r="D157" s="183" t="s">
        <v>134</v>
      </c>
      <c r="E157" s="34"/>
      <c r="F157" s="184" t="s">
        <v>950</v>
      </c>
      <c r="G157" s="34"/>
      <c r="H157" s="34"/>
      <c r="I157" s="185"/>
      <c r="J157" s="34"/>
      <c r="K157" s="34"/>
      <c r="L157" s="35"/>
      <c r="M157" s="186"/>
      <c r="N157" s="187"/>
      <c r="O157" s="73"/>
      <c r="P157" s="73"/>
      <c r="Q157" s="73"/>
      <c r="R157" s="73"/>
      <c r="S157" s="73"/>
      <c r="T157" s="7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5" t="s">
        <v>134</v>
      </c>
      <c r="AU157" s="15" t="s">
        <v>84</v>
      </c>
    </row>
    <row r="158" s="2" customFormat="1" ht="14.4" customHeight="1">
      <c r="A158" s="34"/>
      <c r="B158" s="168"/>
      <c r="C158" s="169" t="s">
        <v>8</v>
      </c>
      <c r="D158" s="169" t="s">
        <v>129</v>
      </c>
      <c r="E158" s="170" t="s">
        <v>952</v>
      </c>
      <c r="F158" s="171" t="s">
        <v>953</v>
      </c>
      <c r="G158" s="172" t="s">
        <v>828</v>
      </c>
      <c r="H158" s="173">
        <v>6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39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164</v>
      </c>
      <c r="AT158" s="181" t="s">
        <v>129</v>
      </c>
      <c r="AU158" s="181" t="s">
        <v>84</v>
      </c>
      <c r="AY158" s="15" t="s">
        <v>124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82</v>
      </c>
      <c r="BK158" s="182">
        <f>ROUND(I158*H158,2)</f>
        <v>0</v>
      </c>
      <c r="BL158" s="15" t="s">
        <v>164</v>
      </c>
      <c r="BM158" s="181" t="s">
        <v>954</v>
      </c>
    </row>
    <row r="159" s="2" customFormat="1">
      <c r="A159" s="34"/>
      <c r="B159" s="35"/>
      <c r="C159" s="34"/>
      <c r="D159" s="183" t="s">
        <v>134</v>
      </c>
      <c r="E159" s="34"/>
      <c r="F159" s="184" t="s">
        <v>953</v>
      </c>
      <c r="G159" s="34"/>
      <c r="H159" s="34"/>
      <c r="I159" s="185"/>
      <c r="J159" s="34"/>
      <c r="K159" s="34"/>
      <c r="L159" s="35"/>
      <c r="M159" s="186"/>
      <c r="N159" s="187"/>
      <c r="O159" s="73"/>
      <c r="P159" s="73"/>
      <c r="Q159" s="73"/>
      <c r="R159" s="73"/>
      <c r="S159" s="73"/>
      <c r="T159" s="7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5" t="s">
        <v>134</v>
      </c>
      <c r="AU159" s="15" t="s">
        <v>84</v>
      </c>
    </row>
    <row r="160" s="2" customFormat="1" ht="22.2" customHeight="1">
      <c r="A160" s="34"/>
      <c r="B160" s="168"/>
      <c r="C160" s="169" t="s">
        <v>183</v>
      </c>
      <c r="D160" s="169" t="s">
        <v>129</v>
      </c>
      <c r="E160" s="170" t="s">
        <v>955</v>
      </c>
      <c r="F160" s="171" t="s">
        <v>956</v>
      </c>
      <c r="G160" s="172" t="s">
        <v>251</v>
      </c>
      <c r="H160" s="173">
        <v>12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39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164</v>
      </c>
      <c r="AT160" s="181" t="s">
        <v>129</v>
      </c>
      <c r="AU160" s="181" t="s">
        <v>84</v>
      </c>
      <c r="AY160" s="15" t="s">
        <v>124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82</v>
      </c>
      <c r="BK160" s="182">
        <f>ROUND(I160*H160,2)</f>
        <v>0</v>
      </c>
      <c r="BL160" s="15" t="s">
        <v>164</v>
      </c>
      <c r="BM160" s="181" t="s">
        <v>173</v>
      </c>
    </row>
    <row r="161" s="2" customFormat="1">
      <c r="A161" s="34"/>
      <c r="B161" s="35"/>
      <c r="C161" s="34"/>
      <c r="D161" s="183" t="s">
        <v>134</v>
      </c>
      <c r="E161" s="34"/>
      <c r="F161" s="184" t="s">
        <v>956</v>
      </c>
      <c r="G161" s="34"/>
      <c r="H161" s="34"/>
      <c r="I161" s="185"/>
      <c r="J161" s="34"/>
      <c r="K161" s="34"/>
      <c r="L161" s="35"/>
      <c r="M161" s="186"/>
      <c r="N161" s="187"/>
      <c r="O161" s="73"/>
      <c r="P161" s="73"/>
      <c r="Q161" s="73"/>
      <c r="R161" s="73"/>
      <c r="S161" s="73"/>
      <c r="T161" s="7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5" t="s">
        <v>134</v>
      </c>
      <c r="AU161" s="15" t="s">
        <v>84</v>
      </c>
    </row>
    <row r="162" s="2" customFormat="1" ht="22.2" customHeight="1">
      <c r="A162" s="34"/>
      <c r="B162" s="168"/>
      <c r="C162" s="169" t="s">
        <v>160</v>
      </c>
      <c r="D162" s="169" t="s">
        <v>129</v>
      </c>
      <c r="E162" s="170" t="s">
        <v>957</v>
      </c>
      <c r="F162" s="171" t="s">
        <v>958</v>
      </c>
      <c r="G162" s="172" t="s">
        <v>828</v>
      </c>
      <c r="H162" s="173">
        <v>24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39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164</v>
      </c>
      <c r="AT162" s="181" t="s">
        <v>129</v>
      </c>
      <c r="AU162" s="181" t="s">
        <v>84</v>
      </c>
      <c r="AY162" s="15" t="s">
        <v>124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82</v>
      </c>
      <c r="BK162" s="182">
        <f>ROUND(I162*H162,2)</f>
        <v>0</v>
      </c>
      <c r="BL162" s="15" t="s">
        <v>164</v>
      </c>
      <c r="BM162" s="181" t="s">
        <v>178</v>
      </c>
    </row>
    <row r="163" s="2" customFormat="1">
      <c r="A163" s="34"/>
      <c r="B163" s="35"/>
      <c r="C163" s="34"/>
      <c r="D163" s="183" t="s">
        <v>134</v>
      </c>
      <c r="E163" s="34"/>
      <c r="F163" s="184" t="s">
        <v>958</v>
      </c>
      <c r="G163" s="34"/>
      <c r="H163" s="34"/>
      <c r="I163" s="185"/>
      <c r="J163" s="34"/>
      <c r="K163" s="34"/>
      <c r="L163" s="35"/>
      <c r="M163" s="186"/>
      <c r="N163" s="187"/>
      <c r="O163" s="73"/>
      <c r="P163" s="73"/>
      <c r="Q163" s="73"/>
      <c r="R163" s="73"/>
      <c r="S163" s="73"/>
      <c r="T163" s="7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134</v>
      </c>
      <c r="AU163" s="15" t="s">
        <v>84</v>
      </c>
    </row>
    <row r="164" s="2" customFormat="1" ht="14.4" customHeight="1">
      <c r="A164" s="34"/>
      <c r="B164" s="168"/>
      <c r="C164" s="169" t="s">
        <v>193</v>
      </c>
      <c r="D164" s="169" t="s">
        <v>129</v>
      </c>
      <c r="E164" s="170" t="s">
        <v>959</v>
      </c>
      <c r="F164" s="171" t="s">
        <v>960</v>
      </c>
      <c r="G164" s="172" t="s">
        <v>251</v>
      </c>
      <c r="H164" s="173">
        <v>12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39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164</v>
      </c>
      <c r="AT164" s="181" t="s">
        <v>129</v>
      </c>
      <c r="AU164" s="181" t="s">
        <v>84</v>
      </c>
      <c r="AY164" s="15" t="s">
        <v>124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82</v>
      </c>
      <c r="BK164" s="182">
        <f>ROUND(I164*H164,2)</f>
        <v>0</v>
      </c>
      <c r="BL164" s="15" t="s">
        <v>164</v>
      </c>
      <c r="BM164" s="181" t="s">
        <v>182</v>
      </c>
    </row>
    <row r="165" s="2" customFormat="1">
      <c r="A165" s="34"/>
      <c r="B165" s="35"/>
      <c r="C165" s="34"/>
      <c r="D165" s="183" t="s">
        <v>134</v>
      </c>
      <c r="E165" s="34"/>
      <c r="F165" s="184" t="s">
        <v>960</v>
      </c>
      <c r="G165" s="34"/>
      <c r="H165" s="34"/>
      <c r="I165" s="185"/>
      <c r="J165" s="34"/>
      <c r="K165" s="34"/>
      <c r="L165" s="35"/>
      <c r="M165" s="186"/>
      <c r="N165" s="187"/>
      <c r="O165" s="73"/>
      <c r="P165" s="73"/>
      <c r="Q165" s="73"/>
      <c r="R165" s="73"/>
      <c r="S165" s="73"/>
      <c r="T165" s="7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5" t="s">
        <v>134</v>
      </c>
      <c r="AU165" s="15" t="s">
        <v>84</v>
      </c>
    </row>
    <row r="166" s="2" customFormat="1" ht="14.4" customHeight="1">
      <c r="A166" s="34"/>
      <c r="B166" s="168"/>
      <c r="C166" s="169" t="s">
        <v>164</v>
      </c>
      <c r="D166" s="169" t="s">
        <v>129</v>
      </c>
      <c r="E166" s="170" t="s">
        <v>961</v>
      </c>
      <c r="F166" s="171" t="s">
        <v>962</v>
      </c>
      <c r="G166" s="172" t="s">
        <v>251</v>
      </c>
      <c r="H166" s="173">
        <v>24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39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164</v>
      </c>
      <c r="AT166" s="181" t="s">
        <v>129</v>
      </c>
      <c r="AU166" s="181" t="s">
        <v>84</v>
      </c>
      <c r="AY166" s="15" t="s">
        <v>124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82</v>
      </c>
      <c r="BK166" s="182">
        <f>ROUND(I166*H166,2)</f>
        <v>0</v>
      </c>
      <c r="BL166" s="15" t="s">
        <v>164</v>
      </c>
      <c r="BM166" s="181" t="s">
        <v>187</v>
      </c>
    </row>
    <row r="167" s="2" customFormat="1">
      <c r="A167" s="34"/>
      <c r="B167" s="35"/>
      <c r="C167" s="34"/>
      <c r="D167" s="183" t="s">
        <v>134</v>
      </c>
      <c r="E167" s="34"/>
      <c r="F167" s="184" t="s">
        <v>962</v>
      </c>
      <c r="G167" s="34"/>
      <c r="H167" s="34"/>
      <c r="I167" s="185"/>
      <c r="J167" s="34"/>
      <c r="K167" s="34"/>
      <c r="L167" s="35"/>
      <c r="M167" s="186"/>
      <c r="N167" s="187"/>
      <c r="O167" s="73"/>
      <c r="P167" s="73"/>
      <c r="Q167" s="73"/>
      <c r="R167" s="73"/>
      <c r="S167" s="73"/>
      <c r="T167" s="7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134</v>
      </c>
      <c r="AU167" s="15" t="s">
        <v>84</v>
      </c>
    </row>
    <row r="168" s="2" customFormat="1" ht="14.4" customHeight="1">
      <c r="A168" s="34"/>
      <c r="B168" s="168"/>
      <c r="C168" s="169" t="s">
        <v>204</v>
      </c>
      <c r="D168" s="169" t="s">
        <v>129</v>
      </c>
      <c r="E168" s="170" t="s">
        <v>963</v>
      </c>
      <c r="F168" s="171" t="s">
        <v>964</v>
      </c>
      <c r="G168" s="172" t="s">
        <v>251</v>
      </c>
      <c r="H168" s="173">
        <v>36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39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164</v>
      </c>
      <c r="AT168" s="181" t="s">
        <v>129</v>
      </c>
      <c r="AU168" s="181" t="s">
        <v>84</v>
      </c>
      <c r="AY168" s="15" t="s">
        <v>124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82</v>
      </c>
      <c r="BK168" s="182">
        <f>ROUND(I168*H168,2)</f>
        <v>0</v>
      </c>
      <c r="BL168" s="15" t="s">
        <v>164</v>
      </c>
      <c r="BM168" s="181" t="s">
        <v>191</v>
      </c>
    </row>
    <row r="169" s="2" customFormat="1">
      <c r="A169" s="34"/>
      <c r="B169" s="35"/>
      <c r="C169" s="34"/>
      <c r="D169" s="183" t="s">
        <v>134</v>
      </c>
      <c r="E169" s="34"/>
      <c r="F169" s="184" t="s">
        <v>964</v>
      </c>
      <c r="G169" s="34"/>
      <c r="H169" s="34"/>
      <c r="I169" s="185"/>
      <c r="J169" s="34"/>
      <c r="K169" s="34"/>
      <c r="L169" s="35"/>
      <c r="M169" s="186"/>
      <c r="N169" s="187"/>
      <c r="O169" s="73"/>
      <c r="P169" s="73"/>
      <c r="Q169" s="73"/>
      <c r="R169" s="73"/>
      <c r="S169" s="73"/>
      <c r="T169" s="7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134</v>
      </c>
      <c r="AU169" s="15" t="s">
        <v>84</v>
      </c>
    </row>
    <row r="170" s="2" customFormat="1" ht="14.4" customHeight="1">
      <c r="A170" s="34"/>
      <c r="B170" s="168"/>
      <c r="C170" s="169" t="s">
        <v>169</v>
      </c>
      <c r="D170" s="169" t="s">
        <v>129</v>
      </c>
      <c r="E170" s="170" t="s">
        <v>965</v>
      </c>
      <c r="F170" s="171" t="s">
        <v>966</v>
      </c>
      <c r="G170" s="172" t="s">
        <v>251</v>
      </c>
      <c r="H170" s="173">
        <v>36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39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164</v>
      </c>
      <c r="AT170" s="181" t="s">
        <v>129</v>
      </c>
      <c r="AU170" s="181" t="s">
        <v>84</v>
      </c>
      <c r="AY170" s="15" t="s">
        <v>124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82</v>
      </c>
      <c r="BK170" s="182">
        <f>ROUND(I170*H170,2)</f>
        <v>0</v>
      </c>
      <c r="BL170" s="15" t="s">
        <v>164</v>
      </c>
      <c r="BM170" s="181" t="s">
        <v>196</v>
      </c>
    </row>
    <row r="171" s="2" customFormat="1">
      <c r="A171" s="34"/>
      <c r="B171" s="35"/>
      <c r="C171" s="34"/>
      <c r="D171" s="183" t="s">
        <v>134</v>
      </c>
      <c r="E171" s="34"/>
      <c r="F171" s="184" t="s">
        <v>966</v>
      </c>
      <c r="G171" s="34"/>
      <c r="H171" s="34"/>
      <c r="I171" s="185"/>
      <c r="J171" s="34"/>
      <c r="K171" s="34"/>
      <c r="L171" s="35"/>
      <c r="M171" s="186"/>
      <c r="N171" s="187"/>
      <c r="O171" s="73"/>
      <c r="P171" s="73"/>
      <c r="Q171" s="73"/>
      <c r="R171" s="73"/>
      <c r="S171" s="73"/>
      <c r="T171" s="7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5" t="s">
        <v>134</v>
      </c>
      <c r="AU171" s="15" t="s">
        <v>84</v>
      </c>
    </row>
    <row r="172" s="12" customFormat="1" ht="22.8" customHeight="1">
      <c r="A172" s="12"/>
      <c r="B172" s="155"/>
      <c r="C172" s="12"/>
      <c r="D172" s="156" t="s">
        <v>73</v>
      </c>
      <c r="E172" s="166" t="s">
        <v>967</v>
      </c>
      <c r="F172" s="166" t="s">
        <v>968</v>
      </c>
      <c r="G172" s="12"/>
      <c r="H172" s="12"/>
      <c r="I172" s="158"/>
      <c r="J172" s="167">
        <f>BK172</f>
        <v>0</v>
      </c>
      <c r="K172" s="12"/>
      <c r="L172" s="155"/>
      <c r="M172" s="160"/>
      <c r="N172" s="161"/>
      <c r="O172" s="161"/>
      <c r="P172" s="162">
        <f>SUM(P173:P246)</f>
        <v>0</v>
      </c>
      <c r="Q172" s="161"/>
      <c r="R172" s="162">
        <f>SUM(R173:R246)</f>
        <v>0</v>
      </c>
      <c r="S172" s="161"/>
      <c r="T172" s="163">
        <f>SUM(T173:T246)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6" t="s">
        <v>82</v>
      </c>
      <c r="AT172" s="164" t="s">
        <v>73</v>
      </c>
      <c r="AU172" s="164" t="s">
        <v>82</v>
      </c>
      <c r="AY172" s="156" t="s">
        <v>124</v>
      </c>
      <c r="BK172" s="165">
        <f>SUM(BK173:BK246)</f>
        <v>0</v>
      </c>
    </row>
    <row r="173" s="2" customFormat="1" ht="40.2" customHeight="1">
      <c r="A173" s="34"/>
      <c r="B173" s="168"/>
      <c r="C173" s="169" t="s">
        <v>213</v>
      </c>
      <c r="D173" s="169" t="s">
        <v>129</v>
      </c>
      <c r="E173" s="170" t="s">
        <v>969</v>
      </c>
      <c r="F173" s="171" t="s">
        <v>970</v>
      </c>
      <c r="G173" s="172" t="s">
        <v>828</v>
      </c>
      <c r="H173" s="173">
        <v>1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39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164</v>
      </c>
      <c r="AT173" s="181" t="s">
        <v>129</v>
      </c>
      <c r="AU173" s="181" t="s">
        <v>84</v>
      </c>
      <c r="AY173" s="15" t="s">
        <v>124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82</v>
      </c>
      <c r="BK173" s="182">
        <f>ROUND(I173*H173,2)</f>
        <v>0</v>
      </c>
      <c r="BL173" s="15" t="s">
        <v>164</v>
      </c>
      <c r="BM173" s="181" t="s">
        <v>202</v>
      </c>
    </row>
    <row r="174" s="2" customFormat="1">
      <c r="A174" s="34"/>
      <c r="B174" s="35"/>
      <c r="C174" s="34"/>
      <c r="D174" s="183" t="s">
        <v>134</v>
      </c>
      <c r="E174" s="34"/>
      <c r="F174" s="184" t="s">
        <v>970</v>
      </c>
      <c r="G174" s="34"/>
      <c r="H174" s="34"/>
      <c r="I174" s="185"/>
      <c r="J174" s="34"/>
      <c r="K174" s="34"/>
      <c r="L174" s="35"/>
      <c r="M174" s="186"/>
      <c r="N174" s="187"/>
      <c r="O174" s="73"/>
      <c r="P174" s="73"/>
      <c r="Q174" s="73"/>
      <c r="R174" s="73"/>
      <c r="S174" s="73"/>
      <c r="T174" s="7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5" t="s">
        <v>134</v>
      </c>
      <c r="AU174" s="15" t="s">
        <v>84</v>
      </c>
    </row>
    <row r="175" s="2" customFormat="1" ht="40.2" customHeight="1">
      <c r="A175" s="34"/>
      <c r="B175" s="168"/>
      <c r="C175" s="169" t="s">
        <v>173</v>
      </c>
      <c r="D175" s="169" t="s">
        <v>129</v>
      </c>
      <c r="E175" s="170" t="s">
        <v>971</v>
      </c>
      <c r="F175" s="171" t="s">
        <v>972</v>
      </c>
      <c r="G175" s="172" t="s">
        <v>828</v>
      </c>
      <c r="H175" s="173">
        <v>1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39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164</v>
      </c>
      <c r="AT175" s="181" t="s">
        <v>129</v>
      </c>
      <c r="AU175" s="181" t="s">
        <v>84</v>
      </c>
      <c r="AY175" s="15" t="s">
        <v>124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82</v>
      </c>
      <c r="BK175" s="182">
        <f>ROUND(I175*H175,2)</f>
        <v>0</v>
      </c>
      <c r="BL175" s="15" t="s">
        <v>164</v>
      </c>
      <c r="BM175" s="181" t="s">
        <v>207</v>
      </c>
    </row>
    <row r="176" s="2" customFormat="1">
      <c r="A176" s="34"/>
      <c r="B176" s="35"/>
      <c r="C176" s="34"/>
      <c r="D176" s="183" t="s">
        <v>134</v>
      </c>
      <c r="E176" s="34"/>
      <c r="F176" s="184" t="s">
        <v>972</v>
      </c>
      <c r="G176" s="34"/>
      <c r="H176" s="34"/>
      <c r="I176" s="185"/>
      <c r="J176" s="34"/>
      <c r="K176" s="34"/>
      <c r="L176" s="35"/>
      <c r="M176" s="186"/>
      <c r="N176" s="187"/>
      <c r="O176" s="73"/>
      <c r="P176" s="73"/>
      <c r="Q176" s="73"/>
      <c r="R176" s="73"/>
      <c r="S176" s="73"/>
      <c r="T176" s="7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5" t="s">
        <v>134</v>
      </c>
      <c r="AU176" s="15" t="s">
        <v>84</v>
      </c>
    </row>
    <row r="177" s="2" customFormat="1" ht="22.2" customHeight="1">
      <c r="A177" s="34"/>
      <c r="B177" s="168"/>
      <c r="C177" s="169" t="s">
        <v>7</v>
      </c>
      <c r="D177" s="169" t="s">
        <v>129</v>
      </c>
      <c r="E177" s="170" t="s">
        <v>973</v>
      </c>
      <c r="F177" s="171" t="s">
        <v>974</v>
      </c>
      <c r="G177" s="172" t="s">
        <v>828</v>
      </c>
      <c r="H177" s="173">
        <v>1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39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164</v>
      </c>
      <c r="AT177" s="181" t="s">
        <v>129</v>
      </c>
      <c r="AU177" s="181" t="s">
        <v>84</v>
      </c>
      <c r="AY177" s="15" t="s">
        <v>124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82</v>
      </c>
      <c r="BK177" s="182">
        <f>ROUND(I177*H177,2)</f>
        <v>0</v>
      </c>
      <c r="BL177" s="15" t="s">
        <v>164</v>
      </c>
      <c r="BM177" s="181" t="s">
        <v>211</v>
      </c>
    </row>
    <row r="178" s="2" customFormat="1">
      <c r="A178" s="34"/>
      <c r="B178" s="35"/>
      <c r="C178" s="34"/>
      <c r="D178" s="183" t="s">
        <v>134</v>
      </c>
      <c r="E178" s="34"/>
      <c r="F178" s="184" t="s">
        <v>974</v>
      </c>
      <c r="G178" s="34"/>
      <c r="H178" s="34"/>
      <c r="I178" s="185"/>
      <c r="J178" s="34"/>
      <c r="K178" s="34"/>
      <c r="L178" s="35"/>
      <c r="M178" s="186"/>
      <c r="N178" s="187"/>
      <c r="O178" s="73"/>
      <c r="P178" s="73"/>
      <c r="Q178" s="73"/>
      <c r="R178" s="73"/>
      <c r="S178" s="73"/>
      <c r="T178" s="7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5" t="s">
        <v>134</v>
      </c>
      <c r="AU178" s="15" t="s">
        <v>84</v>
      </c>
    </row>
    <row r="179" s="2" customFormat="1">
      <c r="A179" s="34"/>
      <c r="B179" s="35"/>
      <c r="C179" s="34"/>
      <c r="D179" s="183" t="s">
        <v>824</v>
      </c>
      <c r="E179" s="34"/>
      <c r="F179" s="206" t="s">
        <v>975</v>
      </c>
      <c r="G179" s="34"/>
      <c r="H179" s="34"/>
      <c r="I179" s="185"/>
      <c r="J179" s="34"/>
      <c r="K179" s="34"/>
      <c r="L179" s="35"/>
      <c r="M179" s="186"/>
      <c r="N179" s="187"/>
      <c r="O179" s="73"/>
      <c r="P179" s="73"/>
      <c r="Q179" s="73"/>
      <c r="R179" s="73"/>
      <c r="S179" s="73"/>
      <c r="T179" s="7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5" t="s">
        <v>824</v>
      </c>
      <c r="AU179" s="15" t="s">
        <v>84</v>
      </c>
    </row>
    <row r="180" s="2" customFormat="1" ht="14.4" customHeight="1">
      <c r="A180" s="34"/>
      <c r="B180" s="168"/>
      <c r="C180" s="169" t="s">
        <v>178</v>
      </c>
      <c r="D180" s="169" t="s">
        <v>129</v>
      </c>
      <c r="E180" s="170" t="s">
        <v>976</v>
      </c>
      <c r="F180" s="171" t="s">
        <v>977</v>
      </c>
      <c r="G180" s="172" t="s">
        <v>828</v>
      </c>
      <c r="H180" s="173">
        <v>1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39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164</v>
      </c>
      <c r="AT180" s="181" t="s">
        <v>129</v>
      </c>
      <c r="AU180" s="181" t="s">
        <v>84</v>
      </c>
      <c r="AY180" s="15" t="s">
        <v>124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82</v>
      </c>
      <c r="BK180" s="182">
        <f>ROUND(I180*H180,2)</f>
        <v>0</v>
      </c>
      <c r="BL180" s="15" t="s">
        <v>164</v>
      </c>
      <c r="BM180" s="181" t="s">
        <v>216</v>
      </c>
    </row>
    <row r="181" s="2" customFormat="1">
      <c r="A181" s="34"/>
      <c r="B181" s="35"/>
      <c r="C181" s="34"/>
      <c r="D181" s="183" t="s">
        <v>134</v>
      </c>
      <c r="E181" s="34"/>
      <c r="F181" s="184" t="s">
        <v>977</v>
      </c>
      <c r="G181" s="34"/>
      <c r="H181" s="34"/>
      <c r="I181" s="185"/>
      <c r="J181" s="34"/>
      <c r="K181" s="34"/>
      <c r="L181" s="35"/>
      <c r="M181" s="186"/>
      <c r="N181" s="187"/>
      <c r="O181" s="73"/>
      <c r="P181" s="73"/>
      <c r="Q181" s="73"/>
      <c r="R181" s="73"/>
      <c r="S181" s="73"/>
      <c r="T181" s="7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134</v>
      </c>
      <c r="AU181" s="15" t="s">
        <v>84</v>
      </c>
    </row>
    <row r="182" s="2" customFormat="1">
      <c r="A182" s="34"/>
      <c r="B182" s="35"/>
      <c r="C182" s="34"/>
      <c r="D182" s="183" t="s">
        <v>824</v>
      </c>
      <c r="E182" s="34"/>
      <c r="F182" s="206" t="s">
        <v>978</v>
      </c>
      <c r="G182" s="34"/>
      <c r="H182" s="34"/>
      <c r="I182" s="185"/>
      <c r="J182" s="34"/>
      <c r="K182" s="34"/>
      <c r="L182" s="35"/>
      <c r="M182" s="186"/>
      <c r="N182" s="187"/>
      <c r="O182" s="73"/>
      <c r="P182" s="73"/>
      <c r="Q182" s="73"/>
      <c r="R182" s="73"/>
      <c r="S182" s="73"/>
      <c r="T182" s="7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5" t="s">
        <v>824</v>
      </c>
      <c r="AU182" s="15" t="s">
        <v>84</v>
      </c>
    </row>
    <row r="183" s="2" customFormat="1" ht="30" customHeight="1">
      <c r="A183" s="34"/>
      <c r="B183" s="168"/>
      <c r="C183" s="169" t="s">
        <v>230</v>
      </c>
      <c r="D183" s="169" t="s">
        <v>129</v>
      </c>
      <c r="E183" s="170" t="s">
        <v>979</v>
      </c>
      <c r="F183" s="171" t="s">
        <v>980</v>
      </c>
      <c r="G183" s="172" t="s">
        <v>828</v>
      </c>
      <c r="H183" s="173">
        <v>3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39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164</v>
      </c>
      <c r="AT183" s="181" t="s">
        <v>129</v>
      </c>
      <c r="AU183" s="181" t="s">
        <v>84</v>
      </c>
      <c r="AY183" s="15" t="s">
        <v>124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82</v>
      </c>
      <c r="BK183" s="182">
        <f>ROUND(I183*H183,2)</f>
        <v>0</v>
      </c>
      <c r="BL183" s="15" t="s">
        <v>164</v>
      </c>
      <c r="BM183" s="181" t="s">
        <v>220</v>
      </c>
    </row>
    <row r="184" s="2" customFormat="1">
      <c r="A184" s="34"/>
      <c r="B184" s="35"/>
      <c r="C184" s="34"/>
      <c r="D184" s="183" t="s">
        <v>134</v>
      </c>
      <c r="E184" s="34"/>
      <c r="F184" s="184" t="s">
        <v>980</v>
      </c>
      <c r="G184" s="34"/>
      <c r="H184" s="34"/>
      <c r="I184" s="185"/>
      <c r="J184" s="34"/>
      <c r="K184" s="34"/>
      <c r="L184" s="35"/>
      <c r="M184" s="186"/>
      <c r="N184" s="187"/>
      <c r="O184" s="73"/>
      <c r="P184" s="73"/>
      <c r="Q184" s="73"/>
      <c r="R184" s="73"/>
      <c r="S184" s="73"/>
      <c r="T184" s="7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5" t="s">
        <v>134</v>
      </c>
      <c r="AU184" s="15" t="s">
        <v>84</v>
      </c>
    </row>
    <row r="185" s="2" customFormat="1" ht="30" customHeight="1">
      <c r="A185" s="34"/>
      <c r="B185" s="168"/>
      <c r="C185" s="169" t="s">
        <v>182</v>
      </c>
      <c r="D185" s="169" t="s">
        <v>129</v>
      </c>
      <c r="E185" s="170" t="s">
        <v>981</v>
      </c>
      <c r="F185" s="171" t="s">
        <v>982</v>
      </c>
      <c r="G185" s="172" t="s">
        <v>828</v>
      </c>
      <c r="H185" s="173">
        <v>3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39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164</v>
      </c>
      <c r="AT185" s="181" t="s">
        <v>129</v>
      </c>
      <c r="AU185" s="181" t="s">
        <v>84</v>
      </c>
      <c r="AY185" s="15" t="s">
        <v>124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82</v>
      </c>
      <c r="BK185" s="182">
        <f>ROUND(I185*H185,2)</f>
        <v>0</v>
      </c>
      <c r="BL185" s="15" t="s">
        <v>164</v>
      </c>
      <c r="BM185" s="181" t="s">
        <v>224</v>
      </c>
    </row>
    <row r="186" s="2" customFormat="1">
      <c r="A186" s="34"/>
      <c r="B186" s="35"/>
      <c r="C186" s="34"/>
      <c r="D186" s="183" t="s">
        <v>134</v>
      </c>
      <c r="E186" s="34"/>
      <c r="F186" s="184" t="s">
        <v>982</v>
      </c>
      <c r="G186" s="34"/>
      <c r="H186" s="34"/>
      <c r="I186" s="185"/>
      <c r="J186" s="34"/>
      <c r="K186" s="34"/>
      <c r="L186" s="35"/>
      <c r="M186" s="186"/>
      <c r="N186" s="187"/>
      <c r="O186" s="73"/>
      <c r="P186" s="73"/>
      <c r="Q186" s="73"/>
      <c r="R186" s="73"/>
      <c r="S186" s="73"/>
      <c r="T186" s="7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5" t="s">
        <v>134</v>
      </c>
      <c r="AU186" s="15" t="s">
        <v>84</v>
      </c>
    </row>
    <row r="187" s="2" customFormat="1" ht="30" customHeight="1">
      <c r="A187" s="34"/>
      <c r="B187" s="168"/>
      <c r="C187" s="169" t="s">
        <v>239</v>
      </c>
      <c r="D187" s="169" t="s">
        <v>129</v>
      </c>
      <c r="E187" s="170" t="s">
        <v>983</v>
      </c>
      <c r="F187" s="171" t="s">
        <v>984</v>
      </c>
      <c r="G187" s="172" t="s">
        <v>828</v>
      </c>
      <c r="H187" s="173">
        <v>2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39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164</v>
      </c>
      <c r="AT187" s="181" t="s">
        <v>129</v>
      </c>
      <c r="AU187" s="181" t="s">
        <v>84</v>
      </c>
      <c r="AY187" s="15" t="s">
        <v>124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82</v>
      </c>
      <c r="BK187" s="182">
        <f>ROUND(I187*H187,2)</f>
        <v>0</v>
      </c>
      <c r="BL187" s="15" t="s">
        <v>164</v>
      </c>
      <c r="BM187" s="181" t="s">
        <v>228</v>
      </c>
    </row>
    <row r="188" s="2" customFormat="1">
      <c r="A188" s="34"/>
      <c r="B188" s="35"/>
      <c r="C188" s="34"/>
      <c r="D188" s="183" t="s">
        <v>134</v>
      </c>
      <c r="E188" s="34"/>
      <c r="F188" s="184" t="s">
        <v>984</v>
      </c>
      <c r="G188" s="34"/>
      <c r="H188" s="34"/>
      <c r="I188" s="185"/>
      <c r="J188" s="34"/>
      <c r="K188" s="34"/>
      <c r="L188" s="35"/>
      <c r="M188" s="186"/>
      <c r="N188" s="187"/>
      <c r="O188" s="73"/>
      <c r="P188" s="73"/>
      <c r="Q188" s="73"/>
      <c r="R188" s="73"/>
      <c r="S188" s="73"/>
      <c r="T188" s="7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5" t="s">
        <v>134</v>
      </c>
      <c r="AU188" s="15" t="s">
        <v>84</v>
      </c>
    </row>
    <row r="189" s="2" customFormat="1" ht="22.2" customHeight="1">
      <c r="A189" s="34"/>
      <c r="B189" s="168"/>
      <c r="C189" s="169" t="s">
        <v>187</v>
      </c>
      <c r="D189" s="169" t="s">
        <v>129</v>
      </c>
      <c r="E189" s="170" t="s">
        <v>985</v>
      </c>
      <c r="F189" s="171" t="s">
        <v>986</v>
      </c>
      <c r="G189" s="172" t="s">
        <v>828</v>
      </c>
      <c r="H189" s="173">
        <v>2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39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164</v>
      </c>
      <c r="AT189" s="181" t="s">
        <v>129</v>
      </c>
      <c r="AU189" s="181" t="s">
        <v>84</v>
      </c>
      <c r="AY189" s="15" t="s">
        <v>124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82</v>
      </c>
      <c r="BK189" s="182">
        <f>ROUND(I189*H189,2)</f>
        <v>0</v>
      </c>
      <c r="BL189" s="15" t="s">
        <v>164</v>
      </c>
      <c r="BM189" s="181" t="s">
        <v>233</v>
      </c>
    </row>
    <row r="190" s="2" customFormat="1">
      <c r="A190" s="34"/>
      <c r="B190" s="35"/>
      <c r="C190" s="34"/>
      <c r="D190" s="183" t="s">
        <v>134</v>
      </c>
      <c r="E190" s="34"/>
      <c r="F190" s="184" t="s">
        <v>986</v>
      </c>
      <c r="G190" s="34"/>
      <c r="H190" s="34"/>
      <c r="I190" s="185"/>
      <c r="J190" s="34"/>
      <c r="K190" s="34"/>
      <c r="L190" s="35"/>
      <c r="M190" s="186"/>
      <c r="N190" s="187"/>
      <c r="O190" s="73"/>
      <c r="P190" s="73"/>
      <c r="Q190" s="73"/>
      <c r="R190" s="73"/>
      <c r="S190" s="73"/>
      <c r="T190" s="7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5" t="s">
        <v>134</v>
      </c>
      <c r="AU190" s="15" t="s">
        <v>84</v>
      </c>
    </row>
    <row r="191" s="2" customFormat="1">
      <c r="A191" s="34"/>
      <c r="B191" s="35"/>
      <c r="C191" s="34"/>
      <c r="D191" s="183" t="s">
        <v>824</v>
      </c>
      <c r="E191" s="34"/>
      <c r="F191" s="206" t="s">
        <v>987</v>
      </c>
      <c r="G191" s="34"/>
      <c r="H191" s="34"/>
      <c r="I191" s="185"/>
      <c r="J191" s="34"/>
      <c r="K191" s="34"/>
      <c r="L191" s="35"/>
      <c r="M191" s="186"/>
      <c r="N191" s="187"/>
      <c r="O191" s="73"/>
      <c r="P191" s="73"/>
      <c r="Q191" s="73"/>
      <c r="R191" s="73"/>
      <c r="S191" s="73"/>
      <c r="T191" s="7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5" t="s">
        <v>824</v>
      </c>
      <c r="AU191" s="15" t="s">
        <v>84</v>
      </c>
    </row>
    <row r="192" s="2" customFormat="1" ht="22.2" customHeight="1">
      <c r="A192" s="34"/>
      <c r="B192" s="168"/>
      <c r="C192" s="169" t="s">
        <v>248</v>
      </c>
      <c r="D192" s="169" t="s">
        <v>129</v>
      </c>
      <c r="E192" s="170" t="s">
        <v>988</v>
      </c>
      <c r="F192" s="171" t="s">
        <v>989</v>
      </c>
      <c r="G192" s="172" t="s">
        <v>828</v>
      </c>
      <c r="H192" s="173">
        <v>2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39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164</v>
      </c>
      <c r="AT192" s="181" t="s">
        <v>129</v>
      </c>
      <c r="AU192" s="181" t="s">
        <v>84</v>
      </c>
      <c r="AY192" s="15" t="s">
        <v>124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82</v>
      </c>
      <c r="BK192" s="182">
        <f>ROUND(I192*H192,2)</f>
        <v>0</v>
      </c>
      <c r="BL192" s="15" t="s">
        <v>164</v>
      </c>
      <c r="BM192" s="181" t="s">
        <v>237</v>
      </c>
    </row>
    <row r="193" s="2" customFormat="1">
      <c r="A193" s="34"/>
      <c r="B193" s="35"/>
      <c r="C193" s="34"/>
      <c r="D193" s="183" t="s">
        <v>134</v>
      </c>
      <c r="E193" s="34"/>
      <c r="F193" s="184" t="s">
        <v>989</v>
      </c>
      <c r="G193" s="34"/>
      <c r="H193" s="34"/>
      <c r="I193" s="185"/>
      <c r="J193" s="34"/>
      <c r="K193" s="34"/>
      <c r="L193" s="35"/>
      <c r="M193" s="186"/>
      <c r="N193" s="187"/>
      <c r="O193" s="73"/>
      <c r="P193" s="73"/>
      <c r="Q193" s="73"/>
      <c r="R193" s="73"/>
      <c r="S193" s="73"/>
      <c r="T193" s="7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5" t="s">
        <v>134</v>
      </c>
      <c r="AU193" s="15" t="s">
        <v>84</v>
      </c>
    </row>
    <row r="194" s="2" customFormat="1">
      <c r="A194" s="34"/>
      <c r="B194" s="35"/>
      <c r="C194" s="34"/>
      <c r="D194" s="183" t="s">
        <v>824</v>
      </c>
      <c r="E194" s="34"/>
      <c r="F194" s="206" t="s">
        <v>987</v>
      </c>
      <c r="G194" s="34"/>
      <c r="H194" s="34"/>
      <c r="I194" s="185"/>
      <c r="J194" s="34"/>
      <c r="K194" s="34"/>
      <c r="L194" s="35"/>
      <c r="M194" s="186"/>
      <c r="N194" s="187"/>
      <c r="O194" s="73"/>
      <c r="P194" s="73"/>
      <c r="Q194" s="73"/>
      <c r="R194" s="73"/>
      <c r="S194" s="73"/>
      <c r="T194" s="7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5" t="s">
        <v>824</v>
      </c>
      <c r="AU194" s="15" t="s">
        <v>84</v>
      </c>
    </row>
    <row r="195" s="2" customFormat="1" ht="14.4" customHeight="1">
      <c r="A195" s="34"/>
      <c r="B195" s="168"/>
      <c r="C195" s="169" t="s">
        <v>191</v>
      </c>
      <c r="D195" s="169" t="s">
        <v>129</v>
      </c>
      <c r="E195" s="170" t="s">
        <v>990</v>
      </c>
      <c r="F195" s="171" t="s">
        <v>991</v>
      </c>
      <c r="G195" s="172" t="s">
        <v>828</v>
      </c>
      <c r="H195" s="173">
        <v>2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39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164</v>
      </c>
      <c r="AT195" s="181" t="s">
        <v>129</v>
      </c>
      <c r="AU195" s="181" t="s">
        <v>84</v>
      </c>
      <c r="AY195" s="15" t="s">
        <v>124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82</v>
      </c>
      <c r="BK195" s="182">
        <f>ROUND(I195*H195,2)</f>
        <v>0</v>
      </c>
      <c r="BL195" s="15" t="s">
        <v>164</v>
      </c>
      <c r="BM195" s="181" t="s">
        <v>242</v>
      </c>
    </row>
    <row r="196" s="2" customFormat="1">
      <c r="A196" s="34"/>
      <c r="B196" s="35"/>
      <c r="C196" s="34"/>
      <c r="D196" s="183" t="s">
        <v>134</v>
      </c>
      <c r="E196" s="34"/>
      <c r="F196" s="184" t="s">
        <v>991</v>
      </c>
      <c r="G196" s="34"/>
      <c r="H196" s="34"/>
      <c r="I196" s="185"/>
      <c r="J196" s="34"/>
      <c r="K196" s="34"/>
      <c r="L196" s="35"/>
      <c r="M196" s="186"/>
      <c r="N196" s="187"/>
      <c r="O196" s="73"/>
      <c r="P196" s="73"/>
      <c r="Q196" s="73"/>
      <c r="R196" s="73"/>
      <c r="S196" s="73"/>
      <c r="T196" s="7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134</v>
      </c>
      <c r="AU196" s="15" t="s">
        <v>84</v>
      </c>
    </row>
    <row r="197" s="2" customFormat="1">
      <c r="A197" s="34"/>
      <c r="B197" s="35"/>
      <c r="C197" s="34"/>
      <c r="D197" s="183" t="s">
        <v>824</v>
      </c>
      <c r="E197" s="34"/>
      <c r="F197" s="206" t="s">
        <v>992</v>
      </c>
      <c r="G197" s="34"/>
      <c r="H197" s="34"/>
      <c r="I197" s="185"/>
      <c r="J197" s="34"/>
      <c r="K197" s="34"/>
      <c r="L197" s="35"/>
      <c r="M197" s="186"/>
      <c r="N197" s="187"/>
      <c r="O197" s="73"/>
      <c r="P197" s="73"/>
      <c r="Q197" s="73"/>
      <c r="R197" s="73"/>
      <c r="S197" s="73"/>
      <c r="T197" s="7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5" t="s">
        <v>824</v>
      </c>
      <c r="AU197" s="15" t="s">
        <v>84</v>
      </c>
    </row>
    <row r="198" s="2" customFormat="1" ht="22.2" customHeight="1">
      <c r="A198" s="34"/>
      <c r="B198" s="168"/>
      <c r="C198" s="169" t="s">
        <v>258</v>
      </c>
      <c r="D198" s="169" t="s">
        <v>129</v>
      </c>
      <c r="E198" s="170" t="s">
        <v>993</v>
      </c>
      <c r="F198" s="171" t="s">
        <v>994</v>
      </c>
      <c r="G198" s="172" t="s">
        <v>828</v>
      </c>
      <c r="H198" s="173">
        <v>12</v>
      </c>
      <c r="I198" s="174"/>
      <c r="J198" s="175">
        <f>ROUND(I198*H198,2)</f>
        <v>0</v>
      </c>
      <c r="K198" s="176"/>
      <c r="L198" s="35"/>
      <c r="M198" s="177" t="s">
        <v>1</v>
      </c>
      <c r="N198" s="178" t="s">
        <v>39</v>
      </c>
      <c r="O198" s="73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164</v>
      </c>
      <c r="AT198" s="181" t="s">
        <v>129</v>
      </c>
      <c r="AU198" s="181" t="s">
        <v>84</v>
      </c>
      <c r="AY198" s="15" t="s">
        <v>124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82</v>
      </c>
      <c r="BK198" s="182">
        <f>ROUND(I198*H198,2)</f>
        <v>0</v>
      </c>
      <c r="BL198" s="15" t="s">
        <v>164</v>
      </c>
      <c r="BM198" s="181" t="s">
        <v>247</v>
      </c>
    </row>
    <row r="199" s="2" customFormat="1">
      <c r="A199" s="34"/>
      <c r="B199" s="35"/>
      <c r="C199" s="34"/>
      <c r="D199" s="183" t="s">
        <v>134</v>
      </c>
      <c r="E199" s="34"/>
      <c r="F199" s="184" t="s">
        <v>994</v>
      </c>
      <c r="G199" s="34"/>
      <c r="H199" s="34"/>
      <c r="I199" s="185"/>
      <c r="J199" s="34"/>
      <c r="K199" s="34"/>
      <c r="L199" s="35"/>
      <c r="M199" s="186"/>
      <c r="N199" s="187"/>
      <c r="O199" s="73"/>
      <c r="P199" s="73"/>
      <c r="Q199" s="73"/>
      <c r="R199" s="73"/>
      <c r="S199" s="73"/>
      <c r="T199" s="7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5" t="s">
        <v>134</v>
      </c>
      <c r="AU199" s="15" t="s">
        <v>84</v>
      </c>
    </row>
    <row r="200" s="2" customFormat="1">
      <c r="A200" s="34"/>
      <c r="B200" s="35"/>
      <c r="C200" s="34"/>
      <c r="D200" s="183" t="s">
        <v>824</v>
      </c>
      <c r="E200" s="34"/>
      <c r="F200" s="206" t="s">
        <v>995</v>
      </c>
      <c r="G200" s="34"/>
      <c r="H200" s="34"/>
      <c r="I200" s="185"/>
      <c r="J200" s="34"/>
      <c r="K200" s="34"/>
      <c r="L200" s="35"/>
      <c r="M200" s="186"/>
      <c r="N200" s="187"/>
      <c r="O200" s="73"/>
      <c r="P200" s="73"/>
      <c r="Q200" s="73"/>
      <c r="R200" s="73"/>
      <c r="S200" s="73"/>
      <c r="T200" s="7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5" t="s">
        <v>824</v>
      </c>
      <c r="AU200" s="15" t="s">
        <v>84</v>
      </c>
    </row>
    <row r="201" s="2" customFormat="1" ht="22.2" customHeight="1">
      <c r="A201" s="34"/>
      <c r="B201" s="168"/>
      <c r="C201" s="169" t="s">
        <v>196</v>
      </c>
      <c r="D201" s="169" t="s">
        <v>129</v>
      </c>
      <c r="E201" s="170" t="s">
        <v>996</v>
      </c>
      <c r="F201" s="171" t="s">
        <v>997</v>
      </c>
      <c r="G201" s="172" t="s">
        <v>828</v>
      </c>
      <c r="H201" s="173">
        <v>2</v>
      </c>
      <c r="I201" s="174"/>
      <c r="J201" s="175">
        <f>ROUND(I201*H201,2)</f>
        <v>0</v>
      </c>
      <c r="K201" s="176"/>
      <c r="L201" s="35"/>
      <c r="M201" s="177" t="s">
        <v>1</v>
      </c>
      <c r="N201" s="178" t="s">
        <v>39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164</v>
      </c>
      <c r="AT201" s="181" t="s">
        <v>129</v>
      </c>
      <c r="AU201" s="181" t="s">
        <v>84</v>
      </c>
      <c r="AY201" s="15" t="s">
        <v>124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5" t="s">
        <v>82</v>
      </c>
      <c r="BK201" s="182">
        <f>ROUND(I201*H201,2)</f>
        <v>0</v>
      </c>
      <c r="BL201" s="15" t="s">
        <v>164</v>
      </c>
      <c r="BM201" s="181" t="s">
        <v>252</v>
      </c>
    </row>
    <row r="202" s="2" customFormat="1">
      <c r="A202" s="34"/>
      <c r="B202" s="35"/>
      <c r="C202" s="34"/>
      <c r="D202" s="183" t="s">
        <v>134</v>
      </c>
      <c r="E202" s="34"/>
      <c r="F202" s="184" t="s">
        <v>997</v>
      </c>
      <c r="G202" s="34"/>
      <c r="H202" s="34"/>
      <c r="I202" s="185"/>
      <c r="J202" s="34"/>
      <c r="K202" s="34"/>
      <c r="L202" s="35"/>
      <c r="M202" s="186"/>
      <c r="N202" s="187"/>
      <c r="O202" s="73"/>
      <c r="P202" s="73"/>
      <c r="Q202" s="73"/>
      <c r="R202" s="73"/>
      <c r="S202" s="73"/>
      <c r="T202" s="7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5" t="s">
        <v>134</v>
      </c>
      <c r="AU202" s="15" t="s">
        <v>84</v>
      </c>
    </row>
    <row r="203" s="2" customFormat="1" ht="22.2" customHeight="1">
      <c r="A203" s="34"/>
      <c r="B203" s="168"/>
      <c r="C203" s="169" t="s">
        <v>266</v>
      </c>
      <c r="D203" s="169" t="s">
        <v>129</v>
      </c>
      <c r="E203" s="170" t="s">
        <v>998</v>
      </c>
      <c r="F203" s="171" t="s">
        <v>999</v>
      </c>
      <c r="G203" s="172" t="s">
        <v>828</v>
      </c>
      <c r="H203" s="173">
        <v>1</v>
      </c>
      <c r="I203" s="174"/>
      <c r="J203" s="175">
        <f>ROUND(I203*H203,2)</f>
        <v>0</v>
      </c>
      <c r="K203" s="176"/>
      <c r="L203" s="35"/>
      <c r="M203" s="177" t="s">
        <v>1</v>
      </c>
      <c r="N203" s="178" t="s">
        <v>39</v>
      </c>
      <c r="O203" s="73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164</v>
      </c>
      <c r="AT203" s="181" t="s">
        <v>129</v>
      </c>
      <c r="AU203" s="181" t="s">
        <v>84</v>
      </c>
      <c r="AY203" s="15" t="s">
        <v>124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82</v>
      </c>
      <c r="BK203" s="182">
        <f>ROUND(I203*H203,2)</f>
        <v>0</v>
      </c>
      <c r="BL203" s="15" t="s">
        <v>164</v>
      </c>
      <c r="BM203" s="181" t="s">
        <v>256</v>
      </c>
    </row>
    <row r="204" s="2" customFormat="1">
      <c r="A204" s="34"/>
      <c r="B204" s="35"/>
      <c r="C204" s="34"/>
      <c r="D204" s="183" t="s">
        <v>134</v>
      </c>
      <c r="E204" s="34"/>
      <c r="F204" s="184" t="s">
        <v>999</v>
      </c>
      <c r="G204" s="34"/>
      <c r="H204" s="34"/>
      <c r="I204" s="185"/>
      <c r="J204" s="34"/>
      <c r="K204" s="34"/>
      <c r="L204" s="35"/>
      <c r="M204" s="186"/>
      <c r="N204" s="187"/>
      <c r="O204" s="73"/>
      <c r="P204" s="73"/>
      <c r="Q204" s="73"/>
      <c r="R204" s="73"/>
      <c r="S204" s="73"/>
      <c r="T204" s="7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5" t="s">
        <v>134</v>
      </c>
      <c r="AU204" s="15" t="s">
        <v>84</v>
      </c>
    </row>
    <row r="205" s="2" customFormat="1">
      <c r="A205" s="34"/>
      <c r="B205" s="35"/>
      <c r="C205" s="34"/>
      <c r="D205" s="183" t="s">
        <v>824</v>
      </c>
      <c r="E205" s="34"/>
      <c r="F205" s="206" t="s">
        <v>978</v>
      </c>
      <c r="G205" s="34"/>
      <c r="H205" s="34"/>
      <c r="I205" s="185"/>
      <c r="J205" s="34"/>
      <c r="K205" s="34"/>
      <c r="L205" s="35"/>
      <c r="M205" s="186"/>
      <c r="N205" s="187"/>
      <c r="O205" s="73"/>
      <c r="P205" s="73"/>
      <c r="Q205" s="73"/>
      <c r="R205" s="73"/>
      <c r="S205" s="73"/>
      <c r="T205" s="7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5" t="s">
        <v>824</v>
      </c>
      <c r="AU205" s="15" t="s">
        <v>84</v>
      </c>
    </row>
    <row r="206" s="2" customFormat="1" ht="22.2" customHeight="1">
      <c r="A206" s="34"/>
      <c r="B206" s="168"/>
      <c r="C206" s="169" t="s">
        <v>202</v>
      </c>
      <c r="D206" s="169" t="s">
        <v>129</v>
      </c>
      <c r="E206" s="170" t="s">
        <v>1000</v>
      </c>
      <c r="F206" s="171" t="s">
        <v>1001</v>
      </c>
      <c r="G206" s="172" t="s">
        <v>828</v>
      </c>
      <c r="H206" s="173">
        <v>1</v>
      </c>
      <c r="I206" s="174"/>
      <c r="J206" s="175">
        <f>ROUND(I206*H206,2)</f>
        <v>0</v>
      </c>
      <c r="K206" s="176"/>
      <c r="L206" s="35"/>
      <c r="M206" s="177" t="s">
        <v>1</v>
      </c>
      <c r="N206" s="178" t="s">
        <v>39</v>
      </c>
      <c r="O206" s="73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164</v>
      </c>
      <c r="AT206" s="181" t="s">
        <v>129</v>
      </c>
      <c r="AU206" s="181" t="s">
        <v>84</v>
      </c>
      <c r="AY206" s="15" t="s">
        <v>124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5" t="s">
        <v>82</v>
      </c>
      <c r="BK206" s="182">
        <f>ROUND(I206*H206,2)</f>
        <v>0</v>
      </c>
      <c r="BL206" s="15" t="s">
        <v>164</v>
      </c>
      <c r="BM206" s="181" t="s">
        <v>261</v>
      </c>
    </row>
    <row r="207" s="2" customFormat="1">
      <c r="A207" s="34"/>
      <c r="B207" s="35"/>
      <c r="C207" s="34"/>
      <c r="D207" s="183" t="s">
        <v>134</v>
      </c>
      <c r="E207" s="34"/>
      <c r="F207" s="184" t="s">
        <v>1001</v>
      </c>
      <c r="G207" s="34"/>
      <c r="H207" s="34"/>
      <c r="I207" s="185"/>
      <c r="J207" s="34"/>
      <c r="K207" s="34"/>
      <c r="L207" s="35"/>
      <c r="M207" s="186"/>
      <c r="N207" s="187"/>
      <c r="O207" s="73"/>
      <c r="P207" s="73"/>
      <c r="Q207" s="73"/>
      <c r="R207" s="73"/>
      <c r="S207" s="73"/>
      <c r="T207" s="7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5" t="s">
        <v>134</v>
      </c>
      <c r="AU207" s="15" t="s">
        <v>84</v>
      </c>
    </row>
    <row r="208" s="2" customFormat="1" ht="22.2" customHeight="1">
      <c r="A208" s="34"/>
      <c r="B208" s="168"/>
      <c r="C208" s="169" t="s">
        <v>274</v>
      </c>
      <c r="D208" s="169" t="s">
        <v>129</v>
      </c>
      <c r="E208" s="170" t="s">
        <v>1002</v>
      </c>
      <c r="F208" s="171" t="s">
        <v>1003</v>
      </c>
      <c r="G208" s="172" t="s">
        <v>828</v>
      </c>
      <c r="H208" s="173">
        <v>1</v>
      </c>
      <c r="I208" s="174"/>
      <c r="J208" s="175">
        <f>ROUND(I208*H208,2)</f>
        <v>0</v>
      </c>
      <c r="K208" s="176"/>
      <c r="L208" s="35"/>
      <c r="M208" s="177" t="s">
        <v>1</v>
      </c>
      <c r="N208" s="178" t="s">
        <v>39</v>
      </c>
      <c r="O208" s="73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164</v>
      </c>
      <c r="AT208" s="181" t="s">
        <v>129</v>
      </c>
      <c r="AU208" s="181" t="s">
        <v>84</v>
      </c>
      <c r="AY208" s="15" t="s">
        <v>124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5" t="s">
        <v>82</v>
      </c>
      <c r="BK208" s="182">
        <f>ROUND(I208*H208,2)</f>
        <v>0</v>
      </c>
      <c r="BL208" s="15" t="s">
        <v>164</v>
      </c>
      <c r="BM208" s="181" t="s">
        <v>265</v>
      </c>
    </row>
    <row r="209" s="2" customFormat="1">
      <c r="A209" s="34"/>
      <c r="B209" s="35"/>
      <c r="C209" s="34"/>
      <c r="D209" s="183" t="s">
        <v>134</v>
      </c>
      <c r="E209" s="34"/>
      <c r="F209" s="184" t="s">
        <v>1003</v>
      </c>
      <c r="G209" s="34"/>
      <c r="H209" s="34"/>
      <c r="I209" s="185"/>
      <c r="J209" s="34"/>
      <c r="K209" s="34"/>
      <c r="L209" s="35"/>
      <c r="M209" s="186"/>
      <c r="N209" s="187"/>
      <c r="O209" s="73"/>
      <c r="P209" s="73"/>
      <c r="Q209" s="73"/>
      <c r="R209" s="73"/>
      <c r="S209" s="73"/>
      <c r="T209" s="7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5" t="s">
        <v>134</v>
      </c>
      <c r="AU209" s="15" t="s">
        <v>84</v>
      </c>
    </row>
    <row r="210" s="2" customFormat="1" ht="14.4" customHeight="1">
      <c r="A210" s="34"/>
      <c r="B210" s="168"/>
      <c r="C210" s="169" t="s">
        <v>207</v>
      </c>
      <c r="D210" s="169" t="s">
        <v>129</v>
      </c>
      <c r="E210" s="170" t="s">
        <v>1004</v>
      </c>
      <c r="F210" s="171" t="s">
        <v>953</v>
      </c>
      <c r="G210" s="172" t="s">
        <v>828</v>
      </c>
      <c r="H210" s="173">
        <v>10</v>
      </c>
      <c r="I210" s="174"/>
      <c r="J210" s="175">
        <f>ROUND(I210*H210,2)</f>
        <v>0</v>
      </c>
      <c r="K210" s="176"/>
      <c r="L210" s="35"/>
      <c r="M210" s="177" t="s">
        <v>1</v>
      </c>
      <c r="N210" s="178" t="s">
        <v>39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164</v>
      </c>
      <c r="AT210" s="181" t="s">
        <v>129</v>
      </c>
      <c r="AU210" s="181" t="s">
        <v>84</v>
      </c>
      <c r="AY210" s="15" t="s">
        <v>124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5" t="s">
        <v>82</v>
      </c>
      <c r="BK210" s="182">
        <f>ROUND(I210*H210,2)</f>
        <v>0</v>
      </c>
      <c r="BL210" s="15" t="s">
        <v>164</v>
      </c>
      <c r="BM210" s="181" t="s">
        <v>1005</v>
      </c>
    </row>
    <row r="211" s="2" customFormat="1">
      <c r="A211" s="34"/>
      <c r="B211" s="35"/>
      <c r="C211" s="34"/>
      <c r="D211" s="183" t="s">
        <v>134</v>
      </c>
      <c r="E211" s="34"/>
      <c r="F211" s="184" t="s">
        <v>953</v>
      </c>
      <c r="G211" s="34"/>
      <c r="H211" s="34"/>
      <c r="I211" s="185"/>
      <c r="J211" s="34"/>
      <c r="K211" s="34"/>
      <c r="L211" s="35"/>
      <c r="M211" s="186"/>
      <c r="N211" s="187"/>
      <c r="O211" s="73"/>
      <c r="P211" s="73"/>
      <c r="Q211" s="73"/>
      <c r="R211" s="73"/>
      <c r="S211" s="73"/>
      <c r="T211" s="7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5" t="s">
        <v>134</v>
      </c>
      <c r="AU211" s="15" t="s">
        <v>84</v>
      </c>
    </row>
    <row r="212" s="2" customFormat="1" ht="19.8" customHeight="1">
      <c r="A212" s="34"/>
      <c r="B212" s="168"/>
      <c r="C212" s="169" t="s">
        <v>282</v>
      </c>
      <c r="D212" s="169" t="s">
        <v>129</v>
      </c>
      <c r="E212" s="170" t="s">
        <v>1006</v>
      </c>
      <c r="F212" s="171" t="s">
        <v>1007</v>
      </c>
      <c r="G212" s="172" t="s">
        <v>828</v>
      </c>
      <c r="H212" s="173">
        <v>12</v>
      </c>
      <c r="I212" s="174"/>
      <c r="J212" s="175">
        <f>ROUND(I212*H212,2)</f>
        <v>0</v>
      </c>
      <c r="K212" s="176"/>
      <c r="L212" s="35"/>
      <c r="M212" s="177" t="s">
        <v>1</v>
      </c>
      <c r="N212" s="178" t="s">
        <v>39</v>
      </c>
      <c r="O212" s="73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1" t="s">
        <v>164</v>
      </c>
      <c r="AT212" s="181" t="s">
        <v>129</v>
      </c>
      <c r="AU212" s="181" t="s">
        <v>84</v>
      </c>
      <c r="AY212" s="15" t="s">
        <v>124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5" t="s">
        <v>82</v>
      </c>
      <c r="BK212" s="182">
        <f>ROUND(I212*H212,2)</f>
        <v>0</v>
      </c>
      <c r="BL212" s="15" t="s">
        <v>164</v>
      </c>
      <c r="BM212" s="181" t="s">
        <v>1008</v>
      </c>
    </row>
    <row r="213" s="2" customFormat="1">
      <c r="A213" s="34"/>
      <c r="B213" s="35"/>
      <c r="C213" s="34"/>
      <c r="D213" s="183" t="s">
        <v>134</v>
      </c>
      <c r="E213" s="34"/>
      <c r="F213" s="184" t="s">
        <v>1007</v>
      </c>
      <c r="G213" s="34"/>
      <c r="H213" s="34"/>
      <c r="I213" s="185"/>
      <c r="J213" s="34"/>
      <c r="K213" s="34"/>
      <c r="L213" s="35"/>
      <c r="M213" s="186"/>
      <c r="N213" s="187"/>
      <c r="O213" s="73"/>
      <c r="P213" s="73"/>
      <c r="Q213" s="73"/>
      <c r="R213" s="73"/>
      <c r="S213" s="73"/>
      <c r="T213" s="7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5" t="s">
        <v>134</v>
      </c>
      <c r="AU213" s="15" t="s">
        <v>84</v>
      </c>
    </row>
    <row r="214" s="2" customFormat="1" ht="22.2" customHeight="1">
      <c r="A214" s="34"/>
      <c r="B214" s="168"/>
      <c r="C214" s="169" t="s">
        <v>211</v>
      </c>
      <c r="D214" s="169" t="s">
        <v>129</v>
      </c>
      <c r="E214" s="170" t="s">
        <v>1009</v>
      </c>
      <c r="F214" s="171" t="s">
        <v>1010</v>
      </c>
      <c r="G214" s="172" t="s">
        <v>251</v>
      </c>
      <c r="H214" s="173">
        <v>6</v>
      </c>
      <c r="I214" s="174"/>
      <c r="J214" s="175">
        <f>ROUND(I214*H214,2)</f>
        <v>0</v>
      </c>
      <c r="K214" s="176"/>
      <c r="L214" s="35"/>
      <c r="M214" s="177" t="s">
        <v>1</v>
      </c>
      <c r="N214" s="178" t="s">
        <v>39</v>
      </c>
      <c r="O214" s="73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1" t="s">
        <v>164</v>
      </c>
      <c r="AT214" s="181" t="s">
        <v>129</v>
      </c>
      <c r="AU214" s="181" t="s">
        <v>84</v>
      </c>
      <c r="AY214" s="15" t="s">
        <v>124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5" t="s">
        <v>82</v>
      </c>
      <c r="BK214" s="182">
        <f>ROUND(I214*H214,2)</f>
        <v>0</v>
      </c>
      <c r="BL214" s="15" t="s">
        <v>164</v>
      </c>
      <c r="BM214" s="181" t="s">
        <v>269</v>
      </c>
    </row>
    <row r="215" s="2" customFormat="1">
      <c r="A215" s="34"/>
      <c r="B215" s="35"/>
      <c r="C215" s="34"/>
      <c r="D215" s="183" t="s">
        <v>134</v>
      </c>
      <c r="E215" s="34"/>
      <c r="F215" s="184" t="s">
        <v>1010</v>
      </c>
      <c r="G215" s="34"/>
      <c r="H215" s="34"/>
      <c r="I215" s="185"/>
      <c r="J215" s="34"/>
      <c r="K215" s="34"/>
      <c r="L215" s="35"/>
      <c r="M215" s="186"/>
      <c r="N215" s="187"/>
      <c r="O215" s="73"/>
      <c r="P215" s="73"/>
      <c r="Q215" s="73"/>
      <c r="R215" s="73"/>
      <c r="S215" s="73"/>
      <c r="T215" s="7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5" t="s">
        <v>134</v>
      </c>
      <c r="AU215" s="15" t="s">
        <v>84</v>
      </c>
    </row>
    <row r="216" s="2" customFormat="1" ht="22.2" customHeight="1">
      <c r="A216" s="34"/>
      <c r="B216" s="168"/>
      <c r="C216" s="169" t="s">
        <v>291</v>
      </c>
      <c r="D216" s="169" t="s">
        <v>129</v>
      </c>
      <c r="E216" s="170" t="s">
        <v>1011</v>
      </c>
      <c r="F216" s="171" t="s">
        <v>1012</v>
      </c>
      <c r="G216" s="172" t="s">
        <v>251</v>
      </c>
      <c r="H216" s="173">
        <v>36</v>
      </c>
      <c r="I216" s="174"/>
      <c r="J216" s="175">
        <f>ROUND(I216*H216,2)</f>
        <v>0</v>
      </c>
      <c r="K216" s="176"/>
      <c r="L216" s="35"/>
      <c r="M216" s="177" t="s">
        <v>1</v>
      </c>
      <c r="N216" s="178" t="s">
        <v>39</v>
      </c>
      <c r="O216" s="73"/>
      <c r="P216" s="179">
        <f>O216*H216</f>
        <v>0</v>
      </c>
      <c r="Q216" s="179">
        <v>0</v>
      </c>
      <c r="R216" s="179">
        <f>Q216*H216</f>
        <v>0</v>
      </c>
      <c r="S216" s="179">
        <v>0</v>
      </c>
      <c r="T216" s="18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1" t="s">
        <v>164</v>
      </c>
      <c r="AT216" s="181" t="s">
        <v>129</v>
      </c>
      <c r="AU216" s="181" t="s">
        <v>84</v>
      </c>
      <c r="AY216" s="15" t="s">
        <v>124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5" t="s">
        <v>82</v>
      </c>
      <c r="BK216" s="182">
        <f>ROUND(I216*H216,2)</f>
        <v>0</v>
      </c>
      <c r="BL216" s="15" t="s">
        <v>164</v>
      </c>
      <c r="BM216" s="181" t="s">
        <v>272</v>
      </c>
    </row>
    <row r="217" s="2" customFormat="1">
      <c r="A217" s="34"/>
      <c r="B217" s="35"/>
      <c r="C217" s="34"/>
      <c r="D217" s="183" t="s">
        <v>134</v>
      </c>
      <c r="E217" s="34"/>
      <c r="F217" s="184" t="s">
        <v>1012</v>
      </c>
      <c r="G217" s="34"/>
      <c r="H217" s="34"/>
      <c r="I217" s="185"/>
      <c r="J217" s="34"/>
      <c r="K217" s="34"/>
      <c r="L217" s="35"/>
      <c r="M217" s="186"/>
      <c r="N217" s="187"/>
      <c r="O217" s="73"/>
      <c r="P217" s="73"/>
      <c r="Q217" s="73"/>
      <c r="R217" s="73"/>
      <c r="S217" s="73"/>
      <c r="T217" s="7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5" t="s">
        <v>134</v>
      </c>
      <c r="AU217" s="15" t="s">
        <v>84</v>
      </c>
    </row>
    <row r="218" s="2" customFormat="1">
      <c r="A218" s="34"/>
      <c r="B218" s="35"/>
      <c r="C218" s="34"/>
      <c r="D218" s="183" t="s">
        <v>824</v>
      </c>
      <c r="E218" s="34"/>
      <c r="F218" s="206" t="s">
        <v>1013</v>
      </c>
      <c r="G218" s="34"/>
      <c r="H218" s="34"/>
      <c r="I218" s="185"/>
      <c r="J218" s="34"/>
      <c r="K218" s="34"/>
      <c r="L218" s="35"/>
      <c r="M218" s="186"/>
      <c r="N218" s="187"/>
      <c r="O218" s="73"/>
      <c r="P218" s="73"/>
      <c r="Q218" s="73"/>
      <c r="R218" s="73"/>
      <c r="S218" s="73"/>
      <c r="T218" s="7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5" t="s">
        <v>824</v>
      </c>
      <c r="AU218" s="15" t="s">
        <v>84</v>
      </c>
    </row>
    <row r="219" s="2" customFormat="1" ht="22.2" customHeight="1">
      <c r="A219" s="34"/>
      <c r="B219" s="168"/>
      <c r="C219" s="169" t="s">
        <v>216</v>
      </c>
      <c r="D219" s="169" t="s">
        <v>129</v>
      </c>
      <c r="E219" s="170" t="s">
        <v>1014</v>
      </c>
      <c r="F219" s="171" t="s">
        <v>1015</v>
      </c>
      <c r="G219" s="172" t="s">
        <v>251</v>
      </c>
      <c r="H219" s="173">
        <v>12</v>
      </c>
      <c r="I219" s="174"/>
      <c r="J219" s="175">
        <f>ROUND(I219*H219,2)</f>
        <v>0</v>
      </c>
      <c r="K219" s="176"/>
      <c r="L219" s="35"/>
      <c r="M219" s="177" t="s">
        <v>1</v>
      </c>
      <c r="N219" s="178" t="s">
        <v>39</v>
      </c>
      <c r="O219" s="73"/>
      <c r="P219" s="179">
        <f>O219*H219</f>
        <v>0</v>
      </c>
      <c r="Q219" s="179">
        <v>0</v>
      </c>
      <c r="R219" s="179">
        <f>Q219*H219</f>
        <v>0</v>
      </c>
      <c r="S219" s="179">
        <v>0</v>
      </c>
      <c r="T219" s="18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1" t="s">
        <v>164</v>
      </c>
      <c r="AT219" s="181" t="s">
        <v>129</v>
      </c>
      <c r="AU219" s="181" t="s">
        <v>84</v>
      </c>
      <c r="AY219" s="15" t="s">
        <v>124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5" t="s">
        <v>82</v>
      </c>
      <c r="BK219" s="182">
        <f>ROUND(I219*H219,2)</f>
        <v>0</v>
      </c>
      <c r="BL219" s="15" t="s">
        <v>164</v>
      </c>
      <c r="BM219" s="181" t="s">
        <v>277</v>
      </c>
    </row>
    <row r="220" s="2" customFormat="1">
      <c r="A220" s="34"/>
      <c r="B220" s="35"/>
      <c r="C220" s="34"/>
      <c r="D220" s="183" t="s">
        <v>134</v>
      </c>
      <c r="E220" s="34"/>
      <c r="F220" s="184" t="s">
        <v>1015</v>
      </c>
      <c r="G220" s="34"/>
      <c r="H220" s="34"/>
      <c r="I220" s="185"/>
      <c r="J220" s="34"/>
      <c r="K220" s="34"/>
      <c r="L220" s="35"/>
      <c r="M220" s="186"/>
      <c r="N220" s="187"/>
      <c r="O220" s="73"/>
      <c r="P220" s="73"/>
      <c r="Q220" s="73"/>
      <c r="R220" s="73"/>
      <c r="S220" s="73"/>
      <c r="T220" s="7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5" t="s">
        <v>134</v>
      </c>
      <c r="AU220" s="15" t="s">
        <v>84</v>
      </c>
    </row>
    <row r="221" s="2" customFormat="1" ht="22.2" customHeight="1">
      <c r="A221" s="34"/>
      <c r="B221" s="168"/>
      <c r="C221" s="169" t="s">
        <v>306</v>
      </c>
      <c r="D221" s="169" t="s">
        <v>129</v>
      </c>
      <c r="E221" s="170" t="s">
        <v>1016</v>
      </c>
      <c r="F221" s="171" t="s">
        <v>958</v>
      </c>
      <c r="G221" s="172" t="s">
        <v>251</v>
      </c>
      <c r="H221" s="173">
        <v>12</v>
      </c>
      <c r="I221" s="174"/>
      <c r="J221" s="175">
        <f>ROUND(I221*H221,2)</f>
        <v>0</v>
      </c>
      <c r="K221" s="176"/>
      <c r="L221" s="35"/>
      <c r="M221" s="177" t="s">
        <v>1</v>
      </c>
      <c r="N221" s="178" t="s">
        <v>39</v>
      </c>
      <c r="O221" s="73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1" t="s">
        <v>164</v>
      </c>
      <c r="AT221" s="181" t="s">
        <v>129</v>
      </c>
      <c r="AU221" s="181" t="s">
        <v>84</v>
      </c>
      <c r="AY221" s="15" t="s">
        <v>124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5" t="s">
        <v>82</v>
      </c>
      <c r="BK221" s="182">
        <f>ROUND(I221*H221,2)</f>
        <v>0</v>
      </c>
      <c r="BL221" s="15" t="s">
        <v>164</v>
      </c>
      <c r="BM221" s="181" t="s">
        <v>281</v>
      </c>
    </row>
    <row r="222" s="2" customFormat="1">
      <c r="A222" s="34"/>
      <c r="B222" s="35"/>
      <c r="C222" s="34"/>
      <c r="D222" s="183" t="s">
        <v>134</v>
      </c>
      <c r="E222" s="34"/>
      <c r="F222" s="184" t="s">
        <v>958</v>
      </c>
      <c r="G222" s="34"/>
      <c r="H222" s="34"/>
      <c r="I222" s="185"/>
      <c r="J222" s="34"/>
      <c r="K222" s="34"/>
      <c r="L222" s="35"/>
      <c r="M222" s="186"/>
      <c r="N222" s="187"/>
      <c r="O222" s="73"/>
      <c r="P222" s="73"/>
      <c r="Q222" s="73"/>
      <c r="R222" s="73"/>
      <c r="S222" s="73"/>
      <c r="T222" s="7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5" t="s">
        <v>134</v>
      </c>
      <c r="AU222" s="15" t="s">
        <v>84</v>
      </c>
    </row>
    <row r="223" s="2" customFormat="1" ht="14.4" customHeight="1">
      <c r="A223" s="34"/>
      <c r="B223" s="168"/>
      <c r="C223" s="169" t="s">
        <v>220</v>
      </c>
      <c r="D223" s="169" t="s">
        <v>129</v>
      </c>
      <c r="E223" s="170" t="s">
        <v>1017</v>
      </c>
      <c r="F223" s="171" t="s">
        <v>1018</v>
      </c>
      <c r="G223" s="172" t="s">
        <v>828</v>
      </c>
      <c r="H223" s="173">
        <v>1</v>
      </c>
      <c r="I223" s="174"/>
      <c r="J223" s="175">
        <f>ROUND(I223*H223,2)</f>
        <v>0</v>
      </c>
      <c r="K223" s="176"/>
      <c r="L223" s="35"/>
      <c r="M223" s="177" t="s">
        <v>1</v>
      </c>
      <c r="N223" s="178" t="s">
        <v>39</v>
      </c>
      <c r="O223" s="73"/>
      <c r="P223" s="179">
        <f>O223*H223</f>
        <v>0</v>
      </c>
      <c r="Q223" s="179">
        <v>0</v>
      </c>
      <c r="R223" s="179">
        <f>Q223*H223</f>
        <v>0</v>
      </c>
      <c r="S223" s="179">
        <v>0</v>
      </c>
      <c r="T223" s="18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1" t="s">
        <v>164</v>
      </c>
      <c r="AT223" s="181" t="s">
        <v>129</v>
      </c>
      <c r="AU223" s="181" t="s">
        <v>84</v>
      </c>
      <c r="AY223" s="15" t="s">
        <v>124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5" t="s">
        <v>82</v>
      </c>
      <c r="BK223" s="182">
        <f>ROUND(I223*H223,2)</f>
        <v>0</v>
      </c>
      <c r="BL223" s="15" t="s">
        <v>164</v>
      </c>
      <c r="BM223" s="181" t="s">
        <v>1019</v>
      </c>
    </row>
    <row r="224" s="2" customFormat="1">
      <c r="A224" s="34"/>
      <c r="B224" s="35"/>
      <c r="C224" s="34"/>
      <c r="D224" s="183" t="s">
        <v>134</v>
      </c>
      <c r="E224" s="34"/>
      <c r="F224" s="184" t="s">
        <v>1018</v>
      </c>
      <c r="G224" s="34"/>
      <c r="H224" s="34"/>
      <c r="I224" s="185"/>
      <c r="J224" s="34"/>
      <c r="K224" s="34"/>
      <c r="L224" s="35"/>
      <c r="M224" s="186"/>
      <c r="N224" s="187"/>
      <c r="O224" s="73"/>
      <c r="P224" s="73"/>
      <c r="Q224" s="73"/>
      <c r="R224" s="73"/>
      <c r="S224" s="73"/>
      <c r="T224" s="7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5" t="s">
        <v>134</v>
      </c>
      <c r="AU224" s="15" t="s">
        <v>84</v>
      </c>
    </row>
    <row r="225" s="2" customFormat="1" ht="14.4" customHeight="1">
      <c r="A225" s="34"/>
      <c r="B225" s="168"/>
      <c r="C225" s="169" t="s">
        <v>314</v>
      </c>
      <c r="D225" s="169" t="s">
        <v>129</v>
      </c>
      <c r="E225" s="170" t="s">
        <v>1020</v>
      </c>
      <c r="F225" s="171" t="s">
        <v>1021</v>
      </c>
      <c r="G225" s="172" t="s">
        <v>828</v>
      </c>
      <c r="H225" s="173">
        <v>2</v>
      </c>
      <c r="I225" s="174"/>
      <c r="J225" s="175">
        <f>ROUND(I225*H225,2)</f>
        <v>0</v>
      </c>
      <c r="K225" s="176"/>
      <c r="L225" s="35"/>
      <c r="M225" s="177" t="s">
        <v>1</v>
      </c>
      <c r="N225" s="178" t="s">
        <v>39</v>
      </c>
      <c r="O225" s="73"/>
      <c r="P225" s="179">
        <f>O225*H225</f>
        <v>0</v>
      </c>
      <c r="Q225" s="179">
        <v>0</v>
      </c>
      <c r="R225" s="179">
        <f>Q225*H225</f>
        <v>0</v>
      </c>
      <c r="S225" s="179">
        <v>0</v>
      </c>
      <c r="T225" s="18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1" t="s">
        <v>164</v>
      </c>
      <c r="AT225" s="181" t="s">
        <v>129</v>
      </c>
      <c r="AU225" s="181" t="s">
        <v>84</v>
      </c>
      <c r="AY225" s="15" t="s">
        <v>124</v>
      </c>
      <c r="BE225" s="182">
        <f>IF(N225="základní",J225,0)</f>
        <v>0</v>
      </c>
      <c r="BF225" s="182">
        <f>IF(N225="snížená",J225,0)</f>
        <v>0</v>
      </c>
      <c r="BG225" s="182">
        <f>IF(N225="zákl. přenesená",J225,0)</f>
        <v>0</v>
      </c>
      <c r="BH225" s="182">
        <f>IF(N225="sníž. přenesená",J225,0)</f>
        <v>0</v>
      </c>
      <c r="BI225" s="182">
        <f>IF(N225="nulová",J225,0)</f>
        <v>0</v>
      </c>
      <c r="BJ225" s="15" t="s">
        <v>82</v>
      </c>
      <c r="BK225" s="182">
        <f>ROUND(I225*H225,2)</f>
        <v>0</v>
      </c>
      <c r="BL225" s="15" t="s">
        <v>164</v>
      </c>
      <c r="BM225" s="181" t="s">
        <v>1022</v>
      </c>
    </row>
    <row r="226" s="2" customFormat="1">
      <c r="A226" s="34"/>
      <c r="B226" s="35"/>
      <c r="C226" s="34"/>
      <c r="D226" s="183" t="s">
        <v>134</v>
      </c>
      <c r="E226" s="34"/>
      <c r="F226" s="184" t="s">
        <v>1021</v>
      </c>
      <c r="G226" s="34"/>
      <c r="H226" s="34"/>
      <c r="I226" s="185"/>
      <c r="J226" s="34"/>
      <c r="K226" s="34"/>
      <c r="L226" s="35"/>
      <c r="M226" s="186"/>
      <c r="N226" s="187"/>
      <c r="O226" s="73"/>
      <c r="P226" s="73"/>
      <c r="Q226" s="73"/>
      <c r="R226" s="73"/>
      <c r="S226" s="73"/>
      <c r="T226" s="7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5" t="s">
        <v>134</v>
      </c>
      <c r="AU226" s="15" t="s">
        <v>84</v>
      </c>
    </row>
    <row r="227" s="2" customFormat="1">
      <c r="A227" s="34"/>
      <c r="B227" s="35"/>
      <c r="C227" s="34"/>
      <c r="D227" s="183" t="s">
        <v>824</v>
      </c>
      <c r="E227" s="34"/>
      <c r="F227" s="206" t="s">
        <v>1023</v>
      </c>
      <c r="G227" s="34"/>
      <c r="H227" s="34"/>
      <c r="I227" s="185"/>
      <c r="J227" s="34"/>
      <c r="K227" s="34"/>
      <c r="L227" s="35"/>
      <c r="M227" s="186"/>
      <c r="N227" s="187"/>
      <c r="O227" s="73"/>
      <c r="P227" s="73"/>
      <c r="Q227" s="73"/>
      <c r="R227" s="73"/>
      <c r="S227" s="73"/>
      <c r="T227" s="7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5" t="s">
        <v>824</v>
      </c>
      <c r="AU227" s="15" t="s">
        <v>84</v>
      </c>
    </row>
    <row r="228" s="2" customFormat="1" ht="14.4" customHeight="1">
      <c r="A228" s="34"/>
      <c r="B228" s="168"/>
      <c r="C228" s="169" t="s">
        <v>224</v>
      </c>
      <c r="D228" s="169" t="s">
        <v>129</v>
      </c>
      <c r="E228" s="170" t="s">
        <v>1024</v>
      </c>
      <c r="F228" s="171" t="s">
        <v>1025</v>
      </c>
      <c r="G228" s="172" t="s">
        <v>828</v>
      </c>
      <c r="H228" s="173">
        <v>2</v>
      </c>
      <c r="I228" s="174"/>
      <c r="J228" s="175">
        <f>ROUND(I228*H228,2)</f>
        <v>0</v>
      </c>
      <c r="K228" s="176"/>
      <c r="L228" s="35"/>
      <c r="M228" s="177" t="s">
        <v>1</v>
      </c>
      <c r="N228" s="178" t="s">
        <v>39</v>
      </c>
      <c r="O228" s="73"/>
      <c r="P228" s="179">
        <f>O228*H228</f>
        <v>0</v>
      </c>
      <c r="Q228" s="179">
        <v>0</v>
      </c>
      <c r="R228" s="179">
        <f>Q228*H228</f>
        <v>0</v>
      </c>
      <c r="S228" s="179">
        <v>0</v>
      </c>
      <c r="T228" s="18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1" t="s">
        <v>164</v>
      </c>
      <c r="AT228" s="181" t="s">
        <v>129</v>
      </c>
      <c r="AU228" s="181" t="s">
        <v>84</v>
      </c>
      <c r="AY228" s="15" t="s">
        <v>124</v>
      </c>
      <c r="BE228" s="182">
        <f>IF(N228="základní",J228,0)</f>
        <v>0</v>
      </c>
      <c r="BF228" s="182">
        <f>IF(N228="snížená",J228,0)</f>
        <v>0</v>
      </c>
      <c r="BG228" s="182">
        <f>IF(N228="zákl. přenesená",J228,0)</f>
        <v>0</v>
      </c>
      <c r="BH228" s="182">
        <f>IF(N228="sníž. přenesená",J228,0)</f>
        <v>0</v>
      </c>
      <c r="BI228" s="182">
        <f>IF(N228="nulová",J228,0)</f>
        <v>0</v>
      </c>
      <c r="BJ228" s="15" t="s">
        <v>82</v>
      </c>
      <c r="BK228" s="182">
        <f>ROUND(I228*H228,2)</f>
        <v>0</v>
      </c>
      <c r="BL228" s="15" t="s">
        <v>164</v>
      </c>
      <c r="BM228" s="181" t="s">
        <v>1026</v>
      </c>
    </row>
    <row r="229" s="2" customFormat="1">
      <c r="A229" s="34"/>
      <c r="B229" s="35"/>
      <c r="C229" s="34"/>
      <c r="D229" s="183" t="s">
        <v>134</v>
      </c>
      <c r="E229" s="34"/>
      <c r="F229" s="184" t="s">
        <v>1025</v>
      </c>
      <c r="G229" s="34"/>
      <c r="H229" s="34"/>
      <c r="I229" s="185"/>
      <c r="J229" s="34"/>
      <c r="K229" s="34"/>
      <c r="L229" s="35"/>
      <c r="M229" s="186"/>
      <c r="N229" s="187"/>
      <c r="O229" s="73"/>
      <c r="P229" s="73"/>
      <c r="Q229" s="73"/>
      <c r="R229" s="73"/>
      <c r="S229" s="73"/>
      <c r="T229" s="7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5" t="s">
        <v>134</v>
      </c>
      <c r="AU229" s="15" t="s">
        <v>84</v>
      </c>
    </row>
    <row r="230" s="2" customFormat="1" ht="14.4" customHeight="1">
      <c r="A230" s="34"/>
      <c r="B230" s="168"/>
      <c r="C230" s="169" t="s">
        <v>323</v>
      </c>
      <c r="D230" s="169" t="s">
        <v>129</v>
      </c>
      <c r="E230" s="170" t="s">
        <v>1027</v>
      </c>
      <c r="F230" s="171" t="s">
        <v>1028</v>
      </c>
      <c r="G230" s="172" t="s">
        <v>828</v>
      </c>
      <c r="H230" s="173">
        <v>1</v>
      </c>
      <c r="I230" s="174"/>
      <c r="J230" s="175">
        <f>ROUND(I230*H230,2)</f>
        <v>0</v>
      </c>
      <c r="K230" s="176"/>
      <c r="L230" s="35"/>
      <c r="M230" s="177" t="s">
        <v>1</v>
      </c>
      <c r="N230" s="178" t="s">
        <v>39</v>
      </c>
      <c r="O230" s="73"/>
      <c r="P230" s="179">
        <f>O230*H230</f>
        <v>0</v>
      </c>
      <c r="Q230" s="179">
        <v>0</v>
      </c>
      <c r="R230" s="179">
        <f>Q230*H230</f>
        <v>0</v>
      </c>
      <c r="S230" s="179">
        <v>0</v>
      </c>
      <c r="T230" s="18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1" t="s">
        <v>164</v>
      </c>
      <c r="AT230" s="181" t="s">
        <v>129</v>
      </c>
      <c r="AU230" s="181" t="s">
        <v>84</v>
      </c>
      <c r="AY230" s="15" t="s">
        <v>124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5" t="s">
        <v>82</v>
      </c>
      <c r="BK230" s="182">
        <f>ROUND(I230*H230,2)</f>
        <v>0</v>
      </c>
      <c r="BL230" s="15" t="s">
        <v>164</v>
      </c>
      <c r="BM230" s="181" t="s">
        <v>1029</v>
      </c>
    </row>
    <row r="231" s="2" customFormat="1">
      <c r="A231" s="34"/>
      <c r="B231" s="35"/>
      <c r="C231" s="34"/>
      <c r="D231" s="183" t="s">
        <v>134</v>
      </c>
      <c r="E231" s="34"/>
      <c r="F231" s="184" t="s">
        <v>1028</v>
      </c>
      <c r="G231" s="34"/>
      <c r="H231" s="34"/>
      <c r="I231" s="185"/>
      <c r="J231" s="34"/>
      <c r="K231" s="34"/>
      <c r="L231" s="35"/>
      <c r="M231" s="186"/>
      <c r="N231" s="187"/>
      <c r="O231" s="73"/>
      <c r="P231" s="73"/>
      <c r="Q231" s="73"/>
      <c r="R231" s="73"/>
      <c r="S231" s="73"/>
      <c r="T231" s="7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5" t="s">
        <v>134</v>
      </c>
      <c r="AU231" s="15" t="s">
        <v>84</v>
      </c>
    </row>
    <row r="232" s="2" customFormat="1" ht="14.4" customHeight="1">
      <c r="A232" s="34"/>
      <c r="B232" s="168"/>
      <c r="C232" s="169" t="s">
        <v>228</v>
      </c>
      <c r="D232" s="169" t="s">
        <v>129</v>
      </c>
      <c r="E232" s="170" t="s">
        <v>1030</v>
      </c>
      <c r="F232" s="171" t="s">
        <v>1031</v>
      </c>
      <c r="G232" s="172" t="s">
        <v>828</v>
      </c>
      <c r="H232" s="173">
        <v>1</v>
      </c>
      <c r="I232" s="174"/>
      <c r="J232" s="175">
        <f>ROUND(I232*H232,2)</f>
        <v>0</v>
      </c>
      <c r="K232" s="176"/>
      <c r="L232" s="35"/>
      <c r="M232" s="177" t="s">
        <v>1</v>
      </c>
      <c r="N232" s="178" t="s">
        <v>39</v>
      </c>
      <c r="O232" s="73"/>
      <c r="P232" s="179">
        <f>O232*H232</f>
        <v>0</v>
      </c>
      <c r="Q232" s="179">
        <v>0</v>
      </c>
      <c r="R232" s="179">
        <f>Q232*H232</f>
        <v>0</v>
      </c>
      <c r="S232" s="179">
        <v>0</v>
      </c>
      <c r="T232" s="18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1" t="s">
        <v>164</v>
      </c>
      <c r="AT232" s="181" t="s">
        <v>129</v>
      </c>
      <c r="AU232" s="181" t="s">
        <v>84</v>
      </c>
      <c r="AY232" s="15" t="s">
        <v>124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5" t="s">
        <v>82</v>
      </c>
      <c r="BK232" s="182">
        <f>ROUND(I232*H232,2)</f>
        <v>0</v>
      </c>
      <c r="BL232" s="15" t="s">
        <v>164</v>
      </c>
      <c r="BM232" s="181" t="s">
        <v>1032</v>
      </c>
    </row>
    <row r="233" s="2" customFormat="1">
      <c r="A233" s="34"/>
      <c r="B233" s="35"/>
      <c r="C233" s="34"/>
      <c r="D233" s="183" t="s">
        <v>134</v>
      </c>
      <c r="E233" s="34"/>
      <c r="F233" s="184" t="s">
        <v>1031</v>
      </c>
      <c r="G233" s="34"/>
      <c r="H233" s="34"/>
      <c r="I233" s="185"/>
      <c r="J233" s="34"/>
      <c r="K233" s="34"/>
      <c r="L233" s="35"/>
      <c r="M233" s="186"/>
      <c r="N233" s="187"/>
      <c r="O233" s="73"/>
      <c r="P233" s="73"/>
      <c r="Q233" s="73"/>
      <c r="R233" s="73"/>
      <c r="S233" s="73"/>
      <c r="T233" s="7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5" t="s">
        <v>134</v>
      </c>
      <c r="AU233" s="15" t="s">
        <v>84</v>
      </c>
    </row>
    <row r="234" s="2" customFormat="1" ht="14.4" customHeight="1">
      <c r="A234" s="34"/>
      <c r="B234" s="168"/>
      <c r="C234" s="169" t="s">
        <v>332</v>
      </c>
      <c r="D234" s="169" t="s">
        <v>129</v>
      </c>
      <c r="E234" s="170" t="s">
        <v>1033</v>
      </c>
      <c r="F234" s="171" t="s">
        <v>1034</v>
      </c>
      <c r="G234" s="172" t="s">
        <v>251</v>
      </c>
      <c r="H234" s="173">
        <v>36</v>
      </c>
      <c r="I234" s="174"/>
      <c r="J234" s="175">
        <f>ROUND(I234*H234,2)</f>
        <v>0</v>
      </c>
      <c r="K234" s="176"/>
      <c r="L234" s="35"/>
      <c r="M234" s="177" t="s">
        <v>1</v>
      </c>
      <c r="N234" s="178" t="s">
        <v>39</v>
      </c>
      <c r="O234" s="73"/>
      <c r="P234" s="179">
        <f>O234*H234</f>
        <v>0</v>
      </c>
      <c r="Q234" s="179">
        <v>0</v>
      </c>
      <c r="R234" s="179">
        <f>Q234*H234</f>
        <v>0</v>
      </c>
      <c r="S234" s="179">
        <v>0</v>
      </c>
      <c r="T234" s="18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1" t="s">
        <v>164</v>
      </c>
      <c r="AT234" s="181" t="s">
        <v>129</v>
      </c>
      <c r="AU234" s="181" t="s">
        <v>84</v>
      </c>
      <c r="AY234" s="15" t="s">
        <v>124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5" t="s">
        <v>82</v>
      </c>
      <c r="BK234" s="182">
        <f>ROUND(I234*H234,2)</f>
        <v>0</v>
      </c>
      <c r="BL234" s="15" t="s">
        <v>164</v>
      </c>
      <c r="BM234" s="181" t="s">
        <v>285</v>
      </c>
    </row>
    <row r="235" s="2" customFormat="1">
      <c r="A235" s="34"/>
      <c r="B235" s="35"/>
      <c r="C235" s="34"/>
      <c r="D235" s="183" t="s">
        <v>134</v>
      </c>
      <c r="E235" s="34"/>
      <c r="F235" s="184" t="s">
        <v>1034</v>
      </c>
      <c r="G235" s="34"/>
      <c r="H235" s="34"/>
      <c r="I235" s="185"/>
      <c r="J235" s="34"/>
      <c r="K235" s="34"/>
      <c r="L235" s="35"/>
      <c r="M235" s="186"/>
      <c r="N235" s="187"/>
      <c r="O235" s="73"/>
      <c r="P235" s="73"/>
      <c r="Q235" s="73"/>
      <c r="R235" s="73"/>
      <c r="S235" s="73"/>
      <c r="T235" s="7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5" t="s">
        <v>134</v>
      </c>
      <c r="AU235" s="15" t="s">
        <v>84</v>
      </c>
    </row>
    <row r="236" s="2" customFormat="1" ht="14.4" customHeight="1">
      <c r="A236" s="34"/>
      <c r="B236" s="168"/>
      <c r="C236" s="169" t="s">
        <v>233</v>
      </c>
      <c r="D236" s="169" t="s">
        <v>129</v>
      </c>
      <c r="E236" s="170" t="s">
        <v>1035</v>
      </c>
      <c r="F236" s="171" t="s">
        <v>1036</v>
      </c>
      <c r="G236" s="172" t="s">
        <v>251</v>
      </c>
      <c r="H236" s="173">
        <v>12</v>
      </c>
      <c r="I236" s="174"/>
      <c r="J236" s="175">
        <f>ROUND(I236*H236,2)</f>
        <v>0</v>
      </c>
      <c r="K236" s="176"/>
      <c r="L236" s="35"/>
      <c r="M236" s="177" t="s">
        <v>1</v>
      </c>
      <c r="N236" s="178" t="s">
        <v>39</v>
      </c>
      <c r="O236" s="73"/>
      <c r="P236" s="179">
        <f>O236*H236</f>
        <v>0</v>
      </c>
      <c r="Q236" s="179">
        <v>0</v>
      </c>
      <c r="R236" s="179">
        <f>Q236*H236</f>
        <v>0</v>
      </c>
      <c r="S236" s="179">
        <v>0</v>
      </c>
      <c r="T236" s="18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1" t="s">
        <v>164</v>
      </c>
      <c r="AT236" s="181" t="s">
        <v>129</v>
      </c>
      <c r="AU236" s="181" t="s">
        <v>84</v>
      </c>
      <c r="AY236" s="15" t="s">
        <v>124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5" t="s">
        <v>82</v>
      </c>
      <c r="BK236" s="182">
        <f>ROUND(I236*H236,2)</f>
        <v>0</v>
      </c>
      <c r="BL236" s="15" t="s">
        <v>164</v>
      </c>
      <c r="BM236" s="181" t="s">
        <v>288</v>
      </c>
    </row>
    <row r="237" s="2" customFormat="1">
      <c r="A237" s="34"/>
      <c r="B237" s="35"/>
      <c r="C237" s="34"/>
      <c r="D237" s="183" t="s">
        <v>134</v>
      </c>
      <c r="E237" s="34"/>
      <c r="F237" s="184" t="s">
        <v>1036</v>
      </c>
      <c r="G237" s="34"/>
      <c r="H237" s="34"/>
      <c r="I237" s="185"/>
      <c r="J237" s="34"/>
      <c r="K237" s="34"/>
      <c r="L237" s="35"/>
      <c r="M237" s="186"/>
      <c r="N237" s="187"/>
      <c r="O237" s="73"/>
      <c r="P237" s="73"/>
      <c r="Q237" s="73"/>
      <c r="R237" s="73"/>
      <c r="S237" s="73"/>
      <c r="T237" s="7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5" t="s">
        <v>134</v>
      </c>
      <c r="AU237" s="15" t="s">
        <v>84</v>
      </c>
    </row>
    <row r="238" s="2" customFormat="1" ht="14.4" customHeight="1">
      <c r="A238" s="34"/>
      <c r="B238" s="168"/>
      <c r="C238" s="169" t="s">
        <v>341</v>
      </c>
      <c r="D238" s="169" t="s">
        <v>129</v>
      </c>
      <c r="E238" s="170" t="s">
        <v>1037</v>
      </c>
      <c r="F238" s="171" t="s">
        <v>1038</v>
      </c>
      <c r="G238" s="172" t="s">
        <v>251</v>
      </c>
      <c r="H238" s="173">
        <v>12</v>
      </c>
      <c r="I238" s="174"/>
      <c r="J238" s="175">
        <f>ROUND(I238*H238,2)</f>
        <v>0</v>
      </c>
      <c r="K238" s="176"/>
      <c r="L238" s="35"/>
      <c r="M238" s="177" t="s">
        <v>1</v>
      </c>
      <c r="N238" s="178" t="s">
        <v>39</v>
      </c>
      <c r="O238" s="73"/>
      <c r="P238" s="179">
        <f>O238*H238</f>
        <v>0</v>
      </c>
      <c r="Q238" s="179">
        <v>0</v>
      </c>
      <c r="R238" s="179">
        <f>Q238*H238</f>
        <v>0</v>
      </c>
      <c r="S238" s="179">
        <v>0</v>
      </c>
      <c r="T238" s="18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1" t="s">
        <v>164</v>
      </c>
      <c r="AT238" s="181" t="s">
        <v>129</v>
      </c>
      <c r="AU238" s="181" t="s">
        <v>84</v>
      </c>
      <c r="AY238" s="15" t="s">
        <v>124</v>
      </c>
      <c r="BE238" s="182">
        <f>IF(N238="základní",J238,0)</f>
        <v>0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15" t="s">
        <v>82</v>
      </c>
      <c r="BK238" s="182">
        <f>ROUND(I238*H238,2)</f>
        <v>0</v>
      </c>
      <c r="BL238" s="15" t="s">
        <v>164</v>
      </c>
      <c r="BM238" s="181" t="s">
        <v>296</v>
      </c>
    </row>
    <row r="239" s="2" customFormat="1">
      <c r="A239" s="34"/>
      <c r="B239" s="35"/>
      <c r="C239" s="34"/>
      <c r="D239" s="183" t="s">
        <v>134</v>
      </c>
      <c r="E239" s="34"/>
      <c r="F239" s="184" t="s">
        <v>1038</v>
      </c>
      <c r="G239" s="34"/>
      <c r="H239" s="34"/>
      <c r="I239" s="185"/>
      <c r="J239" s="34"/>
      <c r="K239" s="34"/>
      <c r="L239" s="35"/>
      <c r="M239" s="186"/>
      <c r="N239" s="187"/>
      <c r="O239" s="73"/>
      <c r="P239" s="73"/>
      <c r="Q239" s="73"/>
      <c r="R239" s="73"/>
      <c r="S239" s="73"/>
      <c r="T239" s="7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5" t="s">
        <v>134</v>
      </c>
      <c r="AU239" s="15" t="s">
        <v>84</v>
      </c>
    </row>
    <row r="240" s="2" customFormat="1" ht="22.2" customHeight="1">
      <c r="A240" s="34"/>
      <c r="B240" s="168"/>
      <c r="C240" s="169" t="s">
        <v>237</v>
      </c>
      <c r="D240" s="169" t="s">
        <v>129</v>
      </c>
      <c r="E240" s="170" t="s">
        <v>1039</v>
      </c>
      <c r="F240" s="171" t="s">
        <v>1040</v>
      </c>
      <c r="G240" s="172" t="s">
        <v>251</v>
      </c>
      <c r="H240" s="173">
        <v>104</v>
      </c>
      <c r="I240" s="174"/>
      <c r="J240" s="175">
        <f>ROUND(I240*H240,2)</f>
        <v>0</v>
      </c>
      <c r="K240" s="176"/>
      <c r="L240" s="35"/>
      <c r="M240" s="177" t="s">
        <v>1</v>
      </c>
      <c r="N240" s="178" t="s">
        <v>39</v>
      </c>
      <c r="O240" s="73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1" t="s">
        <v>164</v>
      </c>
      <c r="AT240" s="181" t="s">
        <v>129</v>
      </c>
      <c r="AU240" s="181" t="s">
        <v>84</v>
      </c>
      <c r="AY240" s="15" t="s">
        <v>124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5" t="s">
        <v>82</v>
      </c>
      <c r="BK240" s="182">
        <f>ROUND(I240*H240,2)</f>
        <v>0</v>
      </c>
      <c r="BL240" s="15" t="s">
        <v>164</v>
      </c>
      <c r="BM240" s="181" t="s">
        <v>302</v>
      </c>
    </row>
    <row r="241" s="2" customFormat="1">
      <c r="A241" s="34"/>
      <c r="B241" s="35"/>
      <c r="C241" s="34"/>
      <c r="D241" s="183" t="s">
        <v>134</v>
      </c>
      <c r="E241" s="34"/>
      <c r="F241" s="184" t="s">
        <v>1040</v>
      </c>
      <c r="G241" s="34"/>
      <c r="H241" s="34"/>
      <c r="I241" s="185"/>
      <c r="J241" s="34"/>
      <c r="K241" s="34"/>
      <c r="L241" s="35"/>
      <c r="M241" s="186"/>
      <c r="N241" s="187"/>
      <c r="O241" s="73"/>
      <c r="P241" s="73"/>
      <c r="Q241" s="73"/>
      <c r="R241" s="73"/>
      <c r="S241" s="73"/>
      <c r="T241" s="7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5" t="s">
        <v>134</v>
      </c>
      <c r="AU241" s="15" t="s">
        <v>84</v>
      </c>
    </row>
    <row r="242" s="2" customFormat="1">
      <c r="A242" s="34"/>
      <c r="B242" s="35"/>
      <c r="C242" s="34"/>
      <c r="D242" s="183" t="s">
        <v>824</v>
      </c>
      <c r="E242" s="34"/>
      <c r="F242" s="206" t="s">
        <v>978</v>
      </c>
      <c r="G242" s="34"/>
      <c r="H242" s="34"/>
      <c r="I242" s="185"/>
      <c r="J242" s="34"/>
      <c r="K242" s="34"/>
      <c r="L242" s="35"/>
      <c r="M242" s="186"/>
      <c r="N242" s="187"/>
      <c r="O242" s="73"/>
      <c r="P242" s="73"/>
      <c r="Q242" s="73"/>
      <c r="R242" s="73"/>
      <c r="S242" s="73"/>
      <c r="T242" s="7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5" t="s">
        <v>824</v>
      </c>
      <c r="AU242" s="15" t="s">
        <v>84</v>
      </c>
    </row>
    <row r="243" s="2" customFormat="1" ht="14.4" customHeight="1">
      <c r="A243" s="34"/>
      <c r="B243" s="168"/>
      <c r="C243" s="169" t="s">
        <v>349</v>
      </c>
      <c r="D243" s="169" t="s">
        <v>129</v>
      </c>
      <c r="E243" s="170" t="s">
        <v>965</v>
      </c>
      <c r="F243" s="171" t="s">
        <v>966</v>
      </c>
      <c r="G243" s="172" t="s">
        <v>251</v>
      </c>
      <c r="H243" s="173">
        <v>164</v>
      </c>
      <c r="I243" s="174"/>
      <c r="J243" s="175">
        <f>ROUND(I243*H243,2)</f>
        <v>0</v>
      </c>
      <c r="K243" s="176"/>
      <c r="L243" s="35"/>
      <c r="M243" s="177" t="s">
        <v>1</v>
      </c>
      <c r="N243" s="178" t="s">
        <v>39</v>
      </c>
      <c r="O243" s="73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1" t="s">
        <v>164</v>
      </c>
      <c r="AT243" s="181" t="s">
        <v>129</v>
      </c>
      <c r="AU243" s="181" t="s">
        <v>84</v>
      </c>
      <c r="AY243" s="15" t="s">
        <v>124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5" t="s">
        <v>82</v>
      </c>
      <c r="BK243" s="182">
        <f>ROUND(I243*H243,2)</f>
        <v>0</v>
      </c>
      <c r="BL243" s="15" t="s">
        <v>164</v>
      </c>
      <c r="BM243" s="181" t="s">
        <v>309</v>
      </c>
    </row>
    <row r="244" s="2" customFormat="1">
      <c r="A244" s="34"/>
      <c r="B244" s="35"/>
      <c r="C244" s="34"/>
      <c r="D244" s="183" t="s">
        <v>134</v>
      </c>
      <c r="E244" s="34"/>
      <c r="F244" s="184" t="s">
        <v>966</v>
      </c>
      <c r="G244" s="34"/>
      <c r="H244" s="34"/>
      <c r="I244" s="185"/>
      <c r="J244" s="34"/>
      <c r="K244" s="34"/>
      <c r="L244" s="35"/>
      <c r="M244" s="186"/>
      <c r="N244" s="187"/>
      <c r="O244" s="73"/>
      <c r="P244" s="73"/>
      <c r="Q244" s="73"/>
      <c r="R244" s="73"/>
      <c r="S244" s="73"/>
      <c r="T244" s="7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5" t="s">
        <v>134</v>
      </c>
      <c r="AU244" s="15" t="s">
        <v>84</v>
      </c>
    </row>
    <row r="245" s="2" customFormat="1" ht="14.4" customHeight="1">
      <c r="A245" s="34"/>
      <c r="B245" s="168"/>
      <c r="C245" s="169" t="s">
        <v>242</v>
      </c>
      <c r="D245" s="169" t="s">
        <v>129</v>
      </c>
      <c r="E245" s="170" t="s">
        <v>1041</v>
      </c>
      <c r="F245" s="171" t="s">
        <v>1042</v>
      </c>
      <c r="G245" s="172" t="s">
        <v>251</v>
      </c>
      <c r="H245" s="173">
        <v>66</v>
      </c>
      <c r="I245" s="174"/>
      <c r="J245" s="175">
        <f>ROUND(I245*H245,2)</f>
        <v>0</v>
      </c>
      <c r="K245" s="176"/>
      <c r="L245" s="35"/>
      <c r="M245" s="177" t="s">
        <v>1</v>
      </c>
      <c r="N245" s="178" t="s">
        <v>39</v>
      </c>
      <c r="O245" s="73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1" t="s">
        <v>164</v>
      </c>
      <c r="AT245" s="181" t="s">
        <v>129</v>
      </c>
      <c r="AU245" s="181" t="s">
        <v>84</v>
      </c>
      <c r="AY245" s="15" t="s">
        <v>124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5" t="s">
        <v>82</v>
      </c>
      <c r="BK245" s="182">
        <f>ROUND(I245*H245,2)</f>
        <v>0</v>
      </c>
      <c r="BL245" s="15" t="s">
        <v>164</v>
      </c>
      <c r="BM245" s="181" t="s">
        <v>313</v>
      </c>
    </row>
    <row r="246" s="2" customFormat="1">
      <c r="A246" s="34"/>
      <c r="B246" s="35"/>
      <c r="C246" s="34"/>
      <c r="D246" s="183" t="s">
        <v>134</v>
      </c>
      <c r="E246" s="34"/>
      <c r="F246" s="184" t="s">
        <v>1042</v>
      </c>
      <c r="G246" s="34"/>
      <c r="H246" s="34"/>
      <c r="I246" s="185"/>
      <c r="J246" s="34"/>
      <c r="K246" s="34"/>
      <c r="L246" s="35"/>
      <c r="M246" s="186"/>
      <c r="N246" s="187"/>
      <c r="O246" s="73"/>
      <c r="P246" s="73"/>
      <c r="Q246" s="73"/>
      <c r="R246" s="73"/>
      <c r="S246" s="73"/>
      <c r="T246" s="7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5" t="s">
        <v>134</v>
      </c>
      <c r="AU246" s="15" t="s">
        <v>84</v>
      </c>
    </row>
    <row r="247" s="12" customFormat="1" ht="22.8" customHeight="1">
      <c r="A247" s="12"/>
      <c r="B247" s="155"/>
      <c r="C247" s="12"/>
      <c r="D247" s="156" t="s">
        <v>73</v>
      </c>
      <c r="E247" s="166" t="s">
        <v>1043</v>
      </c>
      <c r="F247" s="166" t="s">
        <v>1044</v>
      </c>
      <c r="G247" s="12"/>
      <c r="H247" s="12"/>
      <c r="I247" s="158"/>
      <c r="J247" s="167">
        <f>BK247</f>
        <v>0</v>
      </c>
      <c r="K247" s="12"/>
      <c r="L247" s="155"/>
      <c r="M247" s="160"/>
      <c r="N247" s="161"/>
      <c r="O247" s="161"/>
      <c r="P247" s="162">
        <f>SUM(P248:P274)</f>
        <v>0</v>
      </c>
      <c r="Q247" s="161"/>
      <c r="R247" s="162">
        <f>SUM(R248:R274)</f>
        <v>0</v>
      </c>
      <c r="S247" s="161"/>
      <c r="T247" s="163">
        <f>SUM(T248:T274)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6" t="s">
        <v>82</v>
      </c>
      <c r="AT247" s="164" t="s">
        <v>73</v>
      </c>
      <c r="AU247" s="164" t="s">
        <v>82</v>
      </c>
      <c r="AY247" s="156" t="s">
        <v>124</v>
      </c>
      <c r="BK247" s="165">
        <f>SUM(BK248:BK274)</f>
        <v>0</v>
      </c>
    </row>
    <row r="248" s="2" customFormat="1" ht="14.4" customHeight="1">
      <c r="A248" s="34"/>
      <c r="B248" s="168"/>
      <c r="C248" s="169" t="s">
        <v>357</v>
      </c>
      <c r="D248" s="169" t="s">
        <v>129</v>
      </c>
      <c r="E248" s="170" t="s">
        <v>1045</v>
      </c>
      <c r="F248" s="171" t="s">
        <v>1046</v>
      </c>
      <c r="G248" s="172" t="s">
        <v>828</v>
      </c>
      <c r="H248" s="173">
        <v>3</v>
      </c>
      <c r="I248" s="174"/>
      <c r="J248" s="175">
        <f>ROUND(I248*H248,2)</f>
        <v>0</v>
      </c>
      <c r="K248" s="176"/>
      <c r="L248" s="35"/>
      <c r="M248" s="177" t="s">
        <v>1</v>
      </c>
      <c r="N248" s="178" t="s">
        <v>39</v>
      </c>
      <c r="O248" s="73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1" t="s">
        <v>164</v>
      </c>
      <c r="AT248" s="181" t="s">
        <v>129</v>
      </c>
      <c r="AU248" s="181" t="s">
        <v>84</v>
      </c>
      <c r="AY248" s="15" t="s">
        <v>124</v>
      </c>
      <c r="BE248" s="182">
        <f>IF(N248="základní",J248,0)</f>
        <v>0</v>
      </c>
      <c r="BF248" s="182">
        <f>IF(N248="snížená",J248,0)</f>
        <v>0</v>
      </c>
      <c r="BG248" s="182">
        <f>IF(N248="zákl. přenesená",J248,0)</f>
        <v>0</v>
      </c>
      <c r="BH248" s="182">
        <f>IF(N248="sníž. přenesená",J248,0)</f>
        <v>0</v>
      </c>
      <c r="BI248" s="182">
        <f>IF(N248="nulová",J248,0)</f>
        <v>0</v>
      </c>
      <c r="BJ248" s="15" t="s">
        <v>82</v>
      </c>
      <c r="BK248" s="182">
        <f>ROUND(I248*H248,2)</f>
        <v>0</v>
      </c>
      <c r="BL248" s="15" t="s">
        <v>164</v>
      </c>
      <c r="BM248" s="181" t="s">
        <v>317</v>
      </c>
    </row>
    <row r="249" s="2" customFormat="1">
      <c r="A249" s="34"/>
      <c r="B249" s="35"/>
      <c r="C249" s="34"/>
      <c r="D249" s="183" t="s">
        <v>134</v>
      </c>
      <c r="E249" s="34"/>
      <c r="F249" s="184" t="s">
        <v>1046</v>
      </c>
      <c r="G249" s="34"/>
      <c r="H249" s="34"/>
      <c r="I249" s="185"/>
      <c r="J249" s="34"/>
      <c r="K249" s="34"/>
      <c r="L249" s="35"/>
      <c r="M249" s="186"/>
      <c r="N249" s="187"/>
      <c r="O249" s="73"/>
      <c r="P249" s="73"/>
      <c r="Q249" s="73"/>
      <c r="R249" s="73"/>
      <c r="S249" s="73"/>
      <c r="T249" s="7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5" t="s">
        <v>134</v>
      </c>
      <c r="AU249" s="15" t="s">
        <v>84</v>
      </c>
    </row>
    <row r="250" s="2" customFormat="1" ht="22.2" customHeight="1">
      <c r="A250" s="34"/>
      <c r="B250" s="168"/>
      <c r="C250" s="169" t="s">
        <v>247</v>
      </c>
      <c r="D250" s="169" t="s">
        <v>129</v>
      </c>
      <c r="E250" s="170" t="s">
        <v>1047</v>
      </c>
      <c r="F250" s="171" t="s">
        <v>1048</v>
      </c>
      <c r="G250" s="172" t="s">
        <v>828</v>
      </c>
      <c r="H250" s="173">
        <v>5</v>
      </c>
      <c r="I250" s="174"/>
      <c r="J250" s="175">
        <f>ROUND(I250*H250,2)</f>
        <v>0</v>
      </c>
      <c r="K250" s="176"/>
      <c r="L250" s="35"/>
      <c r="M250" s="177" t="s">
        <v>1</v>
      </c>
      <c r="N250" s="178" t="s">
        <v>39</v>
      </c>
      <c r="O250" s="73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1" t="s">
        <v>164</v>
      </c>
      <c r="AT250" s="181" t="s">
        <v>129</v>
      </c>
      <c r="AU250" s="181" t="s">
        <v>84</v>
      </c>
      <c r="AY250" s="15" t="s">
        <v>124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5" t="s">
        <v>82</v>
      </c>
      <c r="BK250" s="182">
        <f>ROUND(I250*H250,2)</f>
        <v>0</v>
      </c>
      <c r="BL250" s="15" t="s">
        <v>164</v>
      </c>
      <c r="BM250" s="181" t="s">
        <v>321</v>
      </c>
    </row>
    <row r="251" s="2" customFormat="1">
      <c r="A251" s="34"/>
      <c r="B251" s="35"/>
      <c r="C251" s="34"/>
      <c r="D251" s="183" t="s">
        <v>134</v>
      </c>
      <c r="E251" s="34"/>
      <c r="F251" s="184" t="s">
        <v>1048</v>
      </c>
      <c r="G251" s="34"/>
      <c r="H251" s="34"/>
      <c r="I251" s="185"/>
      <c r="J251" s="34"/>
      <c r="K251" s="34"/>
      <c r="L251" s="35"/>
      <c r="M251" s="186"/>
      <c r="N251" s="187"/>
      <c r="O251" s="73"/>
      <c r="P251" s="73"/>
      <c r="Q251" s="73"/>
      <c r="R251" s="73"/>
      <c r="S251" s="73"/>
      <c r="T251" s="7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5" t="s">
        <v>134</v>
      </c>
      <c r="AU251" s="15" t="s">
        <v>84</v>
      </c>
    </row>
    <row r="252" s="2" customFormat="1">
      <c r="A252" s="34"/>
      <c r="B252" s="35"/>
      <c r="C252" s="34"/>
      <c r="D252" s="183" t="s">
        <v>824</v>
      </c>
      <c r="E252" s="34"/>
      <c r="F252" s="206" t="s">
        <v>1049</v>
      </c>
      <c r="G252" s="34"/>
      <c r="H252" s="34"/>
      <c r="I252" s="185"/>
      <c r="J252" s="34"/>
      <c r="K252" s="34"/>
      <c r="L252" s="35"/>
      <c r="M252" s="186"/>
      <c r="N252" s="187"/>
      <c r="O252" s="73"/>
      <c r="P252" s="73"/>
      <c r="Q252" s="73"/>
      <c r="R252" s="73"/>
      <c r="S252" s="73"/>
      <c r="T252" s="7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5" t="s">
        <v>824</v>
      </c>
      <c r="AU252" s="15" t="s">
        <v>84</v>
      </c>
    </row>
    <row r="253" s="2" customFormat="1" ht="14.4" customHeight="1">
      <c r="A253" s="34"/>
      <c r="B253" s="168"/>
      <c r="C253" s="169" t="s">
        <v>366</v>
      </c>
      <c r="D253" s="169" t="s">
        <v>129</v>
      </c>
      <c r="E253" s="170" t="s">
        <v>1050</v>
      </c>
      <c r="F253" s="171" t="s">
        <v>1051</v>
      </c>
      <c r="G253" s="172" t="s">
        <v>828</v>
      </c>
      <c r="H253" s="173">
        <v>3</v>
      </c>
      <c r="I253" s="174"/>
      <c r="J253" s="175">
        <f>ROUND(I253*H253,2)</f>
        <v>0</v>
      </c>
      <c r="K253" s="176"/>
      <c r="L253" s="35"/>
      <c r="M253" s="177" t="s">
        <v>1</v>
      </c>
      <c r="N253" s="178" t="s">
        <v>39</v>
      </c>
      <c r="O253" s="73"/>
      <c r="P253" s="179">
        <f>O253*H253</f>
        <v>0</v>
      </c>
      <c r="Q253" s="179">
        <v>0</v>
      </c>
      <c r="R253" s="179">
        <f>Q253*H253</f>
        <v>0</v>
      </c>
      <c r="S253" s="179">
        <v>0</v>
      </c>
      <c r="T253" s="18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1" t="s">
        <v>164</v>
      </c>
      <c r="AT253" s="181" t="s">
        <v>129</v>
      </c>
      <c r="AU253" s="181" t="s">
        <v>84</v>
      </c>
      <c r="AY253" s="15" t="s">
        <v>124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5" t="s">
        <v>82</v>
      </c>
      <c r="BK253" s="182">
        <f>ROUND(I253*H253,2)</f>
        <v>0</v>
      </c>
      <c r="BL253" s="15" t="s">
        <v>164</v>
      </c>
      <c r="BM253" s="181" t="s">
        <v>326</v>
      </c>
    </row>
    <row r="254" s="2" customFormat="1">
      <c r="A254" s="34"/>
      <c r="B254" s="35"/>
      <c r="C254" s="34"/>
      <c r="D254" s="183" t="s">
        <v>134</v>
      </c>
      <c r="E254" s="34"/>
      <c r="F254" s="184" t="s">
        <v>1051</v>
      </c>
      <c r="G254" s="34"/>
      <c r="H254" s="34"/>
      <c r="I254" s="185"/>
      <c r="J254" s="34"/>
      <c r="K254" s="34"/>
      <c r="L254" s="35"/>
      <c r="M254" s="186"/>
      <c r="N254" s="187"/>
      <c r="O254" s="73"/>
      <c r="P254" s="73"/>
      <c r="Q254" s="73"/>
      <c r="R254" s="73"/>
      <c r="S254" s="73"/>
      <c r="T254" s="7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5" t="s">
        <v>134</v>
      </c>
      <c r="AU254" s="15" t="s">
        <v>84</v>
      </c>
    </row>
    <row r="255" s="2" customFormat="1" ht="22.2" customHeight="1">
      <c r="A255" s="34"/>
      <c r="B255" s="168"/>
      <c r="C255" s="169" t="s">
        <v>252</v>
      </c>
      <c r="D255" s="169" t="s">
        <v>129</v>
      </c>
      <c r="E255" s="170" t="s">
        <v>1052</v>
      </c>
      <c r="F255" s="171" t="s">
        <v>1053</v>
      </c>
      <c r="G255" s="172" t="s">
        <v>828</v>
      </c>
      <c r="H255" s="173">
        <v>2</v>
      </c>
      <c r="I255" s="174"/>
      <c r="J255" s="175">
        <f>ROUND(I255*H255,2)</f>
        <v>0</v>
      </c>
      <c r="K255" s="176"/>
      <c r="L255" s="35"/>
      <c r="M255" s="177" t="s">
        <v>1</v>
      </c>
      <c r="N255" s="178" t="s">
        <v>39</v>
      </c>
      <c r="O255" s="73"/>
      <c r="P255" s="179">
        <f>O255*H255</f>
        <v>0</v>
      </c>
      <c r="Q255" s="179">
        <v>0</v>
      </c>
      <c r="R255" s="179">
        <f>Q255*H255</f>
        <v>0</v>
      </c>
      <c r="S255" s="179">
        <v>0</v>
      </c>
      <c r="T255" s="18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1" t="s">
        <v>164</v>
      </c>
      <c r="AT255" s="181" t="s">
        <v>129</v>
      </c>
      <c r="AU255" s="181" t="s">
        <v>84</v>
      </c>
      <c r="AY255" s="15" t="s">
        <v>124</v>
      </c>
      <c r="BE255" s="182">
        <f>IF(N255="základní",J255,0)</f>
        <v>0</v>
      </c>
      <c r="BF255" s="182">
        <f>IF(N255="snížená",J255,0)</f>
        <v>0</v>
      </c>
      <c r="BG255" s="182">
        <f>IF(N255="zákl. přenesená",J255,0)</f>
        <v>0</v>
      </c>
      <c r="BH255" s="182">
        <f>IF(N255="sníž. přenesená",J255,0)</f>
        <v>0</v>
      </c>
      <c r="BI255" s="182">
        <f>IF(N255="nulová",J255,0)</f>
        <v>0</v>
      </c>
      <c r="BJ255" s="15" t="s">
        <v>82</v>
      </c>
      <c r="BK255" s="182">
        <f>ROUND(I255*H255,2)</f>
        <v>0</v>
      </c>
      <c r="BL255" s="15" t="s">
        <v>164</v>
      </c>
      <c r="BM255" s="181" t="s">
        <v>340</v>
      </c>
    </row>
    <row r="256" s="2" customFormat="1">
      <c r="A256" s="34"/>
      <c r="B256" s="35"/>
      <c r="C256" s="34"/>
      <c r="D256" s="183" t="s">
        <v>134</v>
      </c>
      <c r="E256" s="34"/>
      <c r="F256" s="184" t="s">
        <v>1053</v>
      </c>
      <c r="G256" s="34"/>
      <c r="H256" s="34"/>
      <c r="I256" s="185"/>
      <c r="J256" s="34"/>
      <c r="K256" s="34"/>
      <c r="L256" s="35"/>
      <c r="M256" s="186"/>
      <c r="N256" s="187"/>
      <c r="O256" s="73"/>
      <c r="P256" s="73"/>
      <c r="Q256" s="73"/>
      <c r="R256" s="73"/>
      <c r="S256" s="73"/>
      <c r="T256" s="7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5" t="s">
        <v>134</v>
      </c>
      <c r="AU256" s="15" t="s">
        <v>84</v>
      </c>
    </row>
    <row r="257" s="2" customFormat="1" ht="22.2" customHeight="1">
      <c r="A257" s="34"/>
      <c r="B257" s="168"/>
      <c r="C257" s="169" t="s">
        <v>375</v>
      </c>
      <c r="D257" s="169" t="s">
        <v>129</v>
      </c>
      <c r="E257" s="170" t="s">
        <v>996</v>
      </c>
      <c r="F257" s="171" t="s">
        <v>997</v>
      </c>
      <c r="G257" s="172" t="s">
        <v>828</v>
      </c>
      <c r="H257" s="173">
        <v>1</v>
      </c>
      <c r="I257" s="174"/>
      <c r="J257" s="175">
        <f>ROUND(I257*H257,2)</f>
        <v>0</v>
      </c>
      <c r="K257" s="176"/>
      <c r="L257" s="35"/>
      <c r="M257" s="177" t="s">
        <v>1</v>
      </c>
      <c r="N257" s="178" t="s">
        <v>39</v>
      </c>
      <c r="O257" s="73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1" t="s">
        <v>164</v>
      </c>
      <c r="AT257" s="181" t="s">
        <v>129</v>
      </c>
      <c r="AU257" s="181" t="s">
        <v>84</v>
      </c>
      <c r="AY257" s="15" t="s">
        <v>124</v>
      </c>
      <c r="BE257" s="182">
        <f>IF(N257="základní",J257,0)</f>
        <v>0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5" t="s">
        <v>82</v>
      </c>
      <c r="BK257" s="182">
        <f>ROUND(I257*H257,2)</f>
        <v>0</v>
      </c>
      <c r="BL257" s="15" t="s">
        <v>164</v>
      </c>
      <c r="BM257" s="181" t="s">
        <v>344</v>
      </c>
    </row>
    <row r="258" s="2" customFormat="1">
      <c r="A258" s="34"/>
      <c r="B258" s="35"/>
      <c r="C258" s="34"/>
      <c r="D258" s="183" t="s">
        <v>134</v>
      </c>
      <c r="E258" s="34"/>
      <c r="F258" s="184" t="s">
        <v>997</v>
      </c>
      <c r="G258" s="34"/>
      <c r="H258" s="34"/>
      <c r="I258" s="185"/>
      <c r="J258" s="34"/>
      <c r="K258" s="34"/>
      <c r="L258" s="35"/>
      <c r="M258" s="186"/>
      <c r="N258" s="187"/>
      <c r="O258" s="73"/>
      <c r="P258" s="73"/>
      <c r="Q258" s="73"/>
      <c r="R258" s="73"/>
      <c r="S258" s="73"/>
      <c r="T258" s="7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5" t="s">
        <v>134</v>
      </c>
      <c r="AU258" s="15" t="s">
        <v>84</v>
      </c>
    </row>
    <row r="259" s="2" customFormat="1" ht="14.4" customHeight="1">
      <c r="A259" s="34"/>
      <c r="B259" s="168"/>
      <c r="C259" s="169" t="s">
        <v>256</v>
      </c>
      <c r="D259" s="169" t="s">
        <v>129</v>
      </c>
      <c r="E259" s="170" t="s">
        <v>1054</v>
      </c>
      <c r="F259" s="171" t="s">
        <v>1055</v>
      </c>
      <c r="G259" s="172" t="s">
        <v>828</v>
      </c>
      <c r="H259" s="173">
        <v>1</v>
      </c>
      <c r="I259" s="174"/>
      <c r="J259" s="175">
        <f>ROUND(I259*H259,2)</f>
        <v>0</v>
      </c>
      <c r="K259" s="176"/>
      <c r="L259" s="35"/>
      <c r="M259" s="177" t="s">
        <v>1</v>
      </c>
      <c r="N259" s="178" t="s">
        <v>39</v>
      </c>
      <c r="O259" s="73"/>
      <c r="P259" s="179">
        <f>O259*H259</f>
        <v>0</v>
      </c>
      <c r="Q259" s="179">
        <v>0</v>
      </c>
      <c r="R259" s="179">
        <f>Q259*H259</f>
        <v>0</v>
      </c>
      <c r="S259" s="179">
        <v>0</v>
      </c>
      <c r="T259" s="18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1" t="s">
        <v>164</v>
      </c>
      <c r="AT259" s="181" t="s">
        <v>129</v>
      </c>
      <c r="AU259" s="181" t="s">
        <v>84</v>
      </c>
      <c r="AY259" s="15" t="s">
        <v>124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5" t="s">
        <v>82</v>
      </c>
      <c r="BK259" s="182">
        <f>ROUND(I259*H259,2)</f>
        <v>0</v>
      </c>
      <c r="BL259" s="15" t="s">
        <v>164</v>
      </c>
      <c r="BM259" s="181" t="s">
        <v>348</v>
      </c>
    </row>
    <row r="260" s="2" customFormat="1">
      <c r="A260" s="34"/>
      <c r="B260" s="35"/>
      <c r="C260" s="34"/>
      <c r="D260" s="183" t="s">
        <v>134</v>
      </c>
      <c r="E260" s="34"/>
      <c r="F260" s="184" t="s">
        <v>1055</v>
      </c>
      <c r="G260" s="34"/>
      <c r="H260" s="34"/>
      <c r="I260" s="185"/>
      <c r="J260" s="34"/>
      <c r="K260" s="34"/>
      <c r="L260" s="35"/>
      <c r="M260" s="186"/>
      <c r="N260" s="187"/>
      <c r="O260" s="73"/>
      <c r="P260" s="73"/>
      <c r="Q260" s="73"/>
      <c r="R260" s="73"/>
      <c r="S260" s="73"/>
      <c r="T260" s="7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5" t="s">
        <v>134</v>
      </c>
      <c r="AU260" s="15" t="s">
        <v>84</v>
      </c>
    </row>
    <row r="261" s="2" customFormat="1" ht="22.2" customHeight="1">
      <c r="A261" s="34"/>
      <c r="B261" s="168"/>
      <c r="C261" s="169" t="s">
        <v>385</v>
      </c>
      <c r="D261" s="169" t="s">
        <v>129</v>
      </c>
      <c r="E261" s="170" t="s">
        <v>1056</v>
      </c>
      <c r="F261" s="171" t="s">
        <v>1057</v>
      </c>
      <c r="G261" s="172" t="s">
        <v>828</v>
      </c>
      <c r="H261" s="173">
        <v>1</v>
      </c>
      <c r="I261" s="174"/>
      <c r="J261" s="175">
        <f>ROUND(I261*H261,2)</f>
        <v>0</v>
      </c>
      <c r="K261" s="176"/>
      <c r="L261" s="35"/>
      <c r="M261" s="177" t="s">
        <v>1</v>
      </c>
      <c r="N261" s="178" t="s">
        <v>39</v>
      </c>
      <c r="O261" s="73"/>
      <c r="P261" s="179">
        <f>O261*H261</f>
        <v>0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1" t="s">
        <v>164</v>
      </c>
      <c r="AT261" s="181" t="s">
        <v>129</v>
      </c>
      <c r="AU261" s="181" t="s">
        <v>84</v>
      </c>
      <c r="AY261" s="15" t="s">
        <v>124</v>
      </c>
      <c r="BE261" s="182">
        <f>IF(N261="základní",J261,0)</f>
        <v>0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5" t="s">
        <v>82</v>
      </c>
      <c r="BK261" s="182">
        <f>ROUND(I261*H261,2)</f>
        <v>0</v>
      </c>
      <c r="BL261" s="15" t="s">
        <v>164</v>
      </c>
      <c r="BM261" s="181" t="s">
        <v>352</v>
      </c>
    </row>
    <row r="262" s="2" customFormat="1">
      <c r="A262" s="34"/>
      <c r="B262" s="35"/>
      <c r="C262" s="34"/>
      <c r="D262" s="183" t="s">
        <v>134</v>
      </c>
      <c r="E262" s="34"/>
      <c r="F262" s="184" t="s">
        <v>1057</v>
      </c>
      <c r="G262" s="34"/>
      <c r="H262" s="34"/>
      <c r="I262" s="185"/>
      <c r="J262" s="34"/>
      <c r="K262" s="34"/>
      <c r="L262" s="35"/>
      <c r="M262" s="186"/>
      <c r="N262" s="187"/>
      <c r="O262" s="73"/>
      <c r="P262" s="73"/>
      <c r="Q262" s="73"/>
      <c r="R262" s="73"/>
      <c r="S262" s="73"/>
      <c r="T262" s="7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5" t="s">
        <v>134</v>
      </c>
      <c r="AU262" s="15" t="s">
        <v>84</v>
      </c>
    </row>
    <row r="263" s="2" customFormat="1" ht="19.8" customHeight="1">
      <c r="A263" s="34"/>
      <c r="B263" s="168"/>
      <c r="C263" s="169" t="s">
        <v>261</v>
      </c>
      <c r="D263" s="169" t="s">
        <v>129</v>
      </c>
      <c r="E263" s="170" t="s">
        <v>1058</v>
      </c>
      <c r="F263" s="171" t="s">
        <v>1059</v>
      </c>
      <c r="G263" s="172" t="s">
        <v>828</v>
      </c>
      <c r="H263" s="173">
        <v>1</v>
      </c>
      <c r="I263" s="174"/>
      <c r="J263" s="175">
        <f>ROUND(I263*H263,2)</f>
        <v>0</v>
      </c>
      <c r="K263" s="176"/>
      <c r="L263" s="35"/>
      <c r="M263" s="177" t="s">
        <v>1</v>
      </c>
      <c r="N263" s="178" t="s">
        <v>39</v>
      </c>
      <c r="O263" s="73"/>
      <c r="P263" s="179">
        <f>O263*H263</f>
        <v>0</v>
      </c>
      <c r="Q263" s="179">
        <v>0</v>
      </c>
      <c r="R263" s="179">
        <f>Q263*H263</f>
        <v>0</v>
      </c>
      <c r="S263" s="179">
        <v>0</v>
      </c>
      <c r="T263" s="18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1" t="s">
        <v>164</v>
      </c>
      <c r="AT263" s="181" t="s">
        <v>129</v>
      </c>
      <c r="AU263" s="181" t="s">
        <v>84</v>
      </c>
      <c r="AY263" s="15" t="s">
        <v>124</v>
      </c>
      <c r="BE263" s="182">
        <f>IF(N263="základní",J263,0)</f>
        <v>0</v>
      </c>
      <c r="BF263" s="182">
        <f>IF(N263="snížená",J263,0)</f>
        <v>0</v>
      </c>
      <c r="BG263" s="182">
        <f>IF(N263="zákl. přenesená",J263,0)</f>
        <v>0</v>
      </c>
      <c r="BH263" s="182">
        <f>IF(N263="sníž. přenesená",J263,0)</f>
        <v>0</v>
      </c>
      <c r="BI263" s="182">
        <f>IF(N263="nulová",J263,0)</f>
        <v>0</v>
      </c>
      <c r="BJ263" s="15" t="s">
        <v>82</v>
      </c>
      <c r="BK263" s="182">
        <f>ROUND(I263*H263,2)</f>
        <v>0</v>
      </c>
      <c r="BL263" s="15" t="s">
        <v>164</v>
      </c>
      <c r="BM263" s="181" t="s">
        <v>356</v>
      </c>
    </row>
    <row r="264" s="2" customFormat="1">
      <c r="A264" s="34"/>
      <c r="B264" s="35"/>
      <c r="C264" s="34"/>
      <c r="D264" s="183" t="s">
        <v>134</v>
      </c>
      <c r="E264" s="34"/>
      <c r="F264" s="184" t="s">
        <v>1059</v>
      </c>
      <c r="G264" s="34"/>
      <c r="H264" s="34"/>
      <c r="I264" s="185"/>
      <c r="J264" s="34"/>
      <c r="K264" s="34"/>
      <c r="L264" s="35"/>
      <c r="M264" s="186"/>
      <c r="N264" s="187"/>
      <c r="O264" s="73"/>
      <c r="P264" s="73"/>
      <c r="Q264" s="73"/>
      <c r="R264" s="73"/>
      <c r="S264" s="73"/>
      <c r="T264" s="7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5" t="s">
        <v>134</v>
      </c>
      <c r="AU264" s="15" t="s">
        <v>84</v>
      </c>
    </row>
    <row r="265" s="2" customFormat="1" ht="14.4" customHeight="1">
      <c r="A265" s="34"/>
      <c r="B265" s="168"/>
      <c r="C265" s="169" t="s">
        <v>393</v>
      </c>
      <c r="D265" s="169" t="s">
        <v>129</v>
      </c>
      <c r="E265" s="170" t="s">
        <v>1060</v>
      </c>
      <c r="F265" s="171" t="s">
        <v>1061</v>
      </c>
      <c r="G265" s="172" t="s">
        <v>828</v>
      </c>
      <c r="H265" s="173">
        <v>1</v>
      </c>
      <c r="I265" s="174"/>
      <c r="J265" s="175">
        <f>ROUND(I265*H265,2)</f>
        <v>0</v>
      </c>
      <c r="K265" s="176"/>
      <c r="L265" s="35"/>
      <c r="M265" s="177" t="s">
        <v>1</v>
      </c>
      <c r="N265" s="178" t="s">
        <v>39</v>
      </c>
      <c r="O265" s="73"/>
      <c r="P265" s="179">
        <f>O265*H265</f>
        <v>0</v>
      </c>
      <c r="Q265" s="179">
        <v>0</v>
      </c>
      <c r="R265" s="179">
        <f>Q265*H265</f>
        <v>0</v>
      </c>
      <c r="S265" s="179">
        <v>0</v>
      </c>
      <c r="T265" s="18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1" t="s">
        <v>164</v>
      </c>
      <c r="AT265" s="181" t="s">
        <v>129</v>
      </c>
      <c r="AU265" s="181" t="s">
        <v>84</v>
      </c>
      <c r="AY265" s="15" t="s">
        <v>124</v>
      </c>
      <c r="BE265" s="182">
        <f>IF(N265="základní",J265,0)</f>
        <v>0</v>
      </c>
      <c r="BF265" s="182">
        <f>IF(N265="snížená",J265,0)</f>
        <v>0</v>
      </c>
      <c r="BG265" s="182">
        <f>IF(N265="zákl. přenesená",J265,0)</f>
        <v>0</v>
      </c>
      <c r="BH265" s="182">
        <f>IF(N265="sníž. přenesená",J265,0)</f>
        <v>0</v>
      </c>
      <c r="BI265" s="182">
        <f>IF(N265="nulová",J265,0)</f>
        <v>0</v>
      </c>
      <c r="BJ265" s="15" t="s">
        <v>82</v>
      </c>
      <c r="BK265" s="182">
        <f>ROUND(I265*H265,2)</f>
        <v>0</v>
      </c>
      <c r="BL265" s="15" t="s">
        <v>164</v>
      </c>
      <c r="BM265" s="181" t="s">
        <v>360</v>
      </c>
    </row>
    <row r="266" s="2" customFormat="1">
      <c r="A266" s="34"/>
      <c r="B266" s="35"/>
      <c r="C266" s="34"/>
      <c r="D266" s="183" t="s">
        <v>134</v>
      </c>
      <c r="E266" s="34"/>
      <c r="F266" s="184" t="s">
        <v>1061</v>
      </c>
      <c r="G266" s="34"/>
      <c r="H266" s="34"/>
      <c r="I266" s="185"/>
      <c r="J266" s="34"/>
      <c r="K266" s="34"/>
      <c r="L266" s="35"/>
      <c r="M266" s="186"/>
      <c r="N266" s="187"/>
      <c r="O266" s="73"/>
      <c r="P266" s="73"/>
      <c r="Q266" s="73"/>
      <c r="R266" s="73"/>
      <c r="S266" s="73"/>
      <c r="T266" s="7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5" t="s">
        <v>134</v>
      </c>
      <c r="AU266" s="15" t="s">
        <v>84</v>
      </c>
    </row>
    <row r="267" s="2" customFormat="1" ht="14.4" customHeight="1">
      <c r="A267" s="34"/>
      <c r="B267" s="168"/>
      <c r="C267" s="169" t="s">
        <v>265</v>
      </c>
      <c r="D267" s="169" t="s">
        <v>129</v>
      </c>
      <c r="E267" s="170" t="s">
        <v>1062</v>
      </c>
      <c r="F267" s="171" t="s">
        <v>1063</v>
      </c>
      <c r="G267" s="172" t="s">
        <v>251</v>
      </c>
      <c r="H267" s="173">
        <v>20</v>
      </c>
      <c r="I267" s="174"/>
      <c r="J267" s="175">
        <f>ROUND(I267*H267,2)</f>
        <v>0</v>
      </c>
      <c r="K267" s="176"/>
      <c r="L267" s="35"/>
      <c r="M267" s="177" t="s">
        <v>1</v>
      </c>
      <c r="N267" s="178" t="s">
        <v>39</v>
      </c>
      <c r="O267" s="73"/>
      <c r="P267" s="179">
        <f>O267*H267</f>
        <v>0</v>
      </c>
      <c r="Q267" s="179">
        <v>0</v>
      </c>
      <c r="R267" s="179">
        <f>Q267*H267</f>
        <v>0</v>
      </c>
      <c r="S267" s="179">
        <v>0</v>
      </c>
      <c r="T267" s="18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1" t="s">
        <v>164</v>
      </c>
      <c r="AT267" s="181" t="s">
        <v>129</v>
      </c>
      <c r="AU267" s="181" t="s">
        <v>84</v>
      </c>
      <c r="AY267" s="15" t="s">
        <v>124</v>
      </c>
      <c r="BE267" s="182">
        <f>IF(N267="základní",J267,0)</f>
        <v>0</v>
      </c>
      <c r="BF267" s="182">
        <f>IF(N267="snížená",J267,0)</f>
        <v>0</v>
      </c>
      <c r="BG267" s="182">
        <f>IF(N267="zákl. přenesená",J267,0)</f>
        <v>0</v>
      </c>
      <c r="BH267" s="182">
        <f>IF(N267="sníž. přenesená",J267,0)</f>
        <v>0</v>
      </c>
      <c r="BI267" s="182">
        <f>IF(N267="nulová",J267,0)</f>
        <v>0</v>
      </c>
      <c r="BJ267" s="15" t="s">
        <v>82</v>
      </c>
      <c r="BK267" s="182">
        <f>ROUND(I267*H267,2)</f>
        <v>0</v>
      </c>
      <c r="BL267" s="15" t="s">
        <v>164</v>
      </c>
      <c r="BM267" s="181" t="s">
        <v>364</v>
      </c>
    </row>
    <row r="268" s="2" customFormat="1">
      <c r="A268" s="34"/>
      <c r="B268" s="35"/>
      <c r="C268" s="34"/>
      <c r="D268" s="183" t="s">
        <v>134</v>
      </c>
      <c r="E268" s="34"/>
      <c r="F268" s="184" t="s">
        <v>1063</v>
      </c>
      <c r="G268" s="34"/>
      <c r="H268" s="34"/>
      <c r="I268" s="185"/>
      <c r="J268" s="34"/>
      <c r="K268" s="34"/>
      <c r="L268" s="35"/>
      <c r="M268" s="186"/>
      <c r="N268" s="187"/>
      <c r="O268" s="73"/>
      <c r="P268" s="73"/>
      <c r="Q268" s="73"/>
      <c r="R268" s="73"/>
      <c r="S268" s="73"/>
      <c r="T268" s="7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5" t="s">
        <v>134</v>
      </c>
      <c r="AU268" s="15" t="s">
        <v>84</v>
      </c>
    </row>
    <row r="269" s="2" customFormat="1" ht="22.2" customHeight="1">
      <c r="A269" s="34"/>
      <c r="B269" s="168"/>
      <c r="C269" s="169" t="s">
        <v>402</v>
      </c>
      <c r="D269" s="169" t="s">
        <v>129</v>
      </c>
      <c r="E269" s="170" t="s">
        <v>1009</v>
      </c>
      <c r="F269" s="171" t="s">
        <v>1010</v>
      </c>
      <c r="G269" s="172" t="s">
        <v>251</v>
      </c>
      <c r="H269" s="173">
        <v>3</v>
      </c>
      <c r="I269" s="174"/>
      <c r="J269" s="175">
        <f>ROUND(I269*H269,2)</f>
        <v>0</v>
      </c>
      <c r="K269" s="176"/>
      <c r="L269" s="35"/>
      <c r="M269" s="177" t="s">
        <v>1</v>
      </c>
      <c r="N269" s="178" t="s">
        <v>39</v>
      </c>
      <c r="O269" s="73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1" t="s">
        <v>164</v>
      </c>
      <c r="AT269" s="181" t="s">
        <v>129</v>
      </c>
      <c r="AU269" s="181" t="s">
        <v>84</v>
      </c>
      <c r="AY269" s="15" t="s">
        <v>124</v>
      </c>
      <c r="BE269" s="182">
        <f>IF(N269="základní",J269,0)</f>
        <v>0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5" t="s">
        <v>82</v>
      </c>
      <c r="BK269" s="182">
        <f>ROUND(I269*H269,2)</f>
        <v>0</v>
      </c>
      <c r="BL269" s="15" t="s">
        <v>164</v>
      </c>
      <c r="BM269" s="181" t="s">
        <v>369</v>
      </c>
    </row>
    <row r="270" s="2" customFormat="1">
      <c r="A270" s="34"/>
      <c r="B270" s="35"/>
      <c r="C270" s="34"/>
      <c r="D270" s="183" t="s">
        <v>134</v>
      </c>
      <c r="E270" s="34"/>
      <c r="F270" s="184" t="s">
        <v>1010</v>
      </c>
      <c r="G270" s="34"/>
      <c r="H270" s="34"/>
      <c r="I270" s="185"/>
      <c r="J270" s="34"/>
      <c r="K270" s="34"/>
      <c r="L270" s="35"/>
      <c r="M270" s="186"/>
      <c r="N270" s="187"/>
      <c r="O270" s="73"/>
      <c r="P270" s="73"/>
      <c r="Q270" s="73"/>
      <c r="R270" s="73"/>
      <c r="S270" s="73"/>
      <c r="T270" s="7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5" t="s">
        <v>134</v>
      </c>
      <c r="AU270" s="15" t="s">
        <v>84</v>
      </c>
    </row>
    <row r="271" s="2" customFormat="1" ht="22.2" customHeight="1">
      <c r="A271" s="34"/>
      <c r="B271" s="168"/>
      <c r="C271" s="169" t="s">
        <v>269</v>
      </c>
      <c r="D271" s="169" t="s">
        <v>129</v>
      </c>
      <c r="E271" s="170" t="s">
        <v>1064</v>
      </c>
      <c r="F271" s="171" t="s">
        <v>1065</v>
      </c>
      <c r="G271" s="172" t="s">
        <v>251</v>
      </c>
      <c r="H271" s="173">
        <v>12</v>
      </c>
      <c r="I271" s="174"/>
      <c r="J271" s="175">
        <f>ROUND(I271*H271,2)</f>
        <v>0</v>
      </c>
      <c r="K271" s="176"/>
      <c r="L271" s="35"/>
      <c r="M271" s="177" t="s">
        <v>1</v>
      </c>
      <c r="N271" s="178" t="s">
        <v>39</v>
      </c>
      <c r="O271" s="73"/>
      <c r="P271" s="179">
        <f>O271*H271</f>
        <v>0</v>
      </c>
      <c r="Q271" s="179">
        <v>0</v>
      </c>
      <c r="R271" s="179">
        <f>Q271*H271</f>
        <v>0</v>
      </c>
      <c r="S271" s="179">
        <v>0</v>
      </c>
      <c r="T271" s="18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1" t="s">
        <v>164</v>
      </c>
      <c r="AT271" s="181" t="s">
        <v>129</v>
      </c>
      <c r="AU271" s="181" t="s">
        <v>84</v>
      </c>
      <c r="AY271" s="15" t="s">
        <v>124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5" t="s">
        <v>82</v>
      </c>
      <c r="BK271" s="182">
        <f>ROUND(I271*H271,2)</f>
        <v>0</v>
      </c>
      <c r="BL271" s="15" t="s">
        <v>164</v>
      </c>
      <c r="BM271" s="181" t="s">
        <v>373</v>
      </c>
    </row>
    <row r="272" s="2" customFormat="1">
      <c r="A272" s="34"/>
      <c r="B272" s="35"/>
      <c r="C272" s="34"/>
      <c r="D272" s="183" t="s">
        <v>134</v>
      </c>
      <c r="E272" s="34"/>
      <c r="F272" s="184" t="s">
        <v>1065</v>
      </c>
      <c r="G272" s="34"/>
      <c r="H272" s="34"/>
      <c r="I272" s="185"/>
      <c r="J272" s="34"/>
      <c r="K272" s="34"/>
      <c r="L272" s="35"/>
      <c r="M272" s="186"/>
      <c r="N272" s="187"/>
      <c r="O272" s="73"/>
      <c r="P272" s="73"/>
      <c r="Q272" s="73"/>
      <c r="R272" s="73"/>
      <c r="S272" s="73"/>
      <c r="T272" s="7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5" t="s">
        <v>134</v>
      </c>
      <c r="AU272" s="15" t="s">
        <v>84</v>
      </c>
    </row>
    <row r="273" s="2" customFormat="1" ht="14.4" customHeight="1">
      <c r="A273" s="34"/>
      <c r="B273" s="168"/>
      <c r="C273" s="169" t="s">
        <v>411</v>
      </c>
      <c r="D273" s="169" t="s">
        <v>129</v>
      </c>
      <c r="E273" s="170" t="s">
        <v>965</v>
      </c>
      <c r="F273" s="171" t="s">
        <v>966</v>
      </c>
      <c r="G273" s="172" t="s">
        <v>251</v>
      </c>
      <c r="H273" s="173">
        <v>35</v>
      </c>
      <c r="I273" s="174"/>
      <c r="J273" s="175">
        <f>ROUND(I273*H273,2)</f>
        <v>0</v>
      </c>
      <c r="K273" s="176"/>
      <c r="L273" s="35"/>
      <c r="M273" s="177" t="s">
        <v>1</v>
      </c>
      <c r="N273" s="178" t="s">
        <v>39</v>
      </c>
      <c r="O273" s="73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1" t="s">
        <v>164</v>
      </c>
      <c r="AT273" s="181" t="s">
        <v>129</v>
      </c>
      <c r="AU273" s="181" t="s">
        <v>84</v>
      </c>
      <c r="AY273" s="15" t="s">
        <v>124</v>
      </c>
      <c r="BE273" s="182">
        <f>IF(N273="základní",J273,0)</f>
        <v>0</v>
      </c>
      <c r="BF273" s="182">
        <f>IF(N273="snížená",J273,0)</f>
        <v>0</v>
      </c>
      <c r="BG273" s="182">
        <f>IF(N273="zákl. přenesená",J273,0)</f>
        <v>0</v>
      </c>
      <c r="BH273" s="182">
        <f>IF(N273="sníž. přenesená",J273,0)</f>
        <v>0</v>
      </c>
      <c r="BI273" s="182">
        <f>IF(N273="nulová",J273,0)</f>
        <v>0</v>
      </c>
      <c r="BJ273" s="15" t="s">
        <v>82</v>
      </c>
      <c r="BK273" s="182">
        <f>ROUND(I273*H273,2)</f>
        <v>0</v>
      </c>
      <c r="BL273" s="15" t="s">
        <v>164</v>
      </c>
      <c r="BM273" s="181" t="s">
        <v>378</v>
      </c>
    </row>
    <row r="274" s="2" customFormat="1">
      <c r="A274" s="34"/>
      <c r="B274" s="35"/>
      <c r="C274" s="34"/>
      <c r="D274" s="183" t="s">
        <v>134</v>
      </c>
      <c r="E274" s="34"/>
      <c r="F274" s="184" t="s">
        <v>966</v>
      </c>
      <c r="G274" s="34"/>
      <c r="H274" s="34"/>
      <c r="I274" s="185"/>
      <c r="J274" s="34"/>
      <c r="K274" s="34"/>
      <c r="L274" s="35"/>
      <c r="M274" s="186"/>
      <c r="N274" s="187"/>
      <c r="O274" s="73"/>
      <c r="P274" s="73"/>
      <c r="Q274" s="73"/>
      <c r="R274" s="73"/>
      <c r="S274" s="73"/>
      <c r="T274" s="7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5" t="s">
        <v>134</v>
      </c>
      <c r="AU274" s="15" t="s">
        <v>84</v>
      </c>
    </row>
    <row r="275" s="12" customFormat="1" ht="22.8" customHeight="1">
      <c r="A275" s="12"/>
      <c r="B275" s="155"/>
      <c r="C275" s="12"/>
      <c r="D275" s="156" t="s">
        <v>73</v>
      </c>
      <c r="E275" s="166" t="s">
        <v>1066</v>
      </c>
      <c r="F275" s="166" t="s">
        <v>1067</v>
      </c>
      <c r="G275" s="12"/>
      <c r="H275" s="12"/>
      <c r="I275" s="158"/>
      <c r="J275" s="167">
        <f>BK275</f>
        <v>0</v>
      </c>
      <c r="K275" s="12"/>
      <c r="L275" s="155"/>
      <c r="M275" s="160"/>
      <c r="N275" s="161"/>
      <c r="O275" s="161"/>
      <c r="P275" s="162">
        <f>SUM(P276:P307)</f>
        <v>0</v>
      </c>
      <c r="Q275" s="161"/>
      <c r="R275" s="162">
        <f>SUM(R276:R307)</f>
        <v>0</v>
      </c>
      <c r="S275" s="161"/>
      <c r="T275" s="163">
        <f>SUM(T276:T307)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6" t="s">
        <v>82</v>
      </c>
      <c r="AT275" s="164" t="s">
        <v>73</v>
      </c>
      <c r="AU275" s="164" t="s">
        <v>82</v>
      </c>
      <c r="AY275" s="156" t="s">
        <v>124</v>
      </c>
      <c r="BK275" s="165">
        <f>SUM(BK276:BK307)</f>
        <v>0</v>
      </c>
    </row>
    <row r="276" s="2" customFormat="1" ht="22.2" customHeight="1">
      <c r="A276" s="34"/>
      <c r="B276" s="168"/>
      <c r="C276" s="169" t="s">
        <v>272</v>
      </c>
      <c r="D276" s="169" t="s">
        <v>129</v>
      </c>
      <c r="E276" s="170" t="s">
        <v>1068</v>
      </c>
      <c r="F276" s="171" t="s">
        <v>1069</v>
      </c>
      <c r="G276" s="172" t="s">
        <v>1070</v>
      </c>
      <c r="H276" s="173">
        <v>1</v>
      </c>
      <c r="I276" s="174"/>
      <c r="J276" s="175">
        <f>ROUND(I276*H276,2)</f>
        <v>0</v>
      </c>
      <c r="K276" s="176"/>
      <c r="L276" s="35"/>
      <c r="M276" s="177" t="s">
        <v>1</v>
      </c>
      <c r="N276" s="178" t="s">
        <v>39</v>
      </c>
      <c r="O276" s="73"/>
      <c r="P276" s="179">
        <f>O276*H276</f>
        <v>0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1" t="s">
        <v>164</v>
      </c>
      <c r="AT276" s="181" t="s">
        <v>129</v>
      </c>
      <c r="AU276" s="181" t="s">
        <v>84</v>
      </c>
      <c r="AY276" s="15" t="s">
        <v>124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5" t="s">
        <v>82</v>
      </c>
      <c r="BK276" s="182">
        <f>ROUND(I276*H276,2)</f>
        <v>0</v>
      </c>
      <c r="BL276" s="15" t="s">
        <v>164</v>
      </c>
      <c r="BM276" s="181" t="s">
        <v>382</v>
      </c>
    </row>
    <row r="277" s="2" customFormat="1">
      <c r="A277" s="34"/>
      <c r="B277" s="35"/>
      <c r="C277" s="34"/>
      <c r="D277" s="183" t="s">
        <v>134</v>
      </c>
      <c r="E277" s="34"/>
      <c r="F277" s="184" t="s">
        <v>1069</v>
      </c>
      <c r="G277" s="34"/>
      <c r="H277" s="34"/>
      <c r="I277" s="185"/>
      <c r="J277" s="34"/>
      <c r="K277" s="34"/>
      <c r="L277" s="35"/>
      <c r="M277" s="186"/>
      <c r="N277" s="187"/>
      <c r="O277" s="73"/>
      <c r="P277" s="73"/>
      <c r="Q277" s="73"/>
      <c r="R277" s="73"/>
      <c r="S277" s="73"/>
      <c r="T277" s="7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5" t="s">
        <v>134</v>
      </c>
      <c r="AU277" s="15" t="s">
        <v>84</v>
      </c>
    </row>
    <row r="278" s="2" customFormat="1" ht="14.4" customHeight="1">
      <c r="A278" s="34"/>
      <c r="B278" s="168"/>
      <c r="C278" s="169" t="s">
        <v>421</v>
      </c>
      <c r="D278" s="169" t="s">
        <v>129</v>
      </c>
      <c r="E278" s="170" t="s">
        <v>1071</v>
      </c>
      <c r="F278" s="171" t="s">
        <v>1072</v>
      </c>
      <c r="G278" s="172" t="s">
        <v>1070</v>
      </c>
      <c r="H278" s="173">
        <v>1</v>
      </c>
      <c r="I278" s="174"/>
      <c r="J278" s="175">
        <f>ROUND(I278*H278,2)</f>
        <v>0</v>
      </c>
      <c r="K278" s="176"/>
      <c r="L278" s="35"/>
      <c r="M278" s="177" t="s">
        <v>1</v>
      </c>
      <c r="N278" s="178" t="s">
        <v>39</v>
      </c>
      <c r="O278" s="73"/>
      <c r="P278" s="179">
        <f>O278*H278</f>
        <v>0</v>
      </c>
      <c r="Q278" s="179">
        <v>0</v>
      </c>
      <c r="R278" s="179">
        <f>Q278*H278</f>
        <v>0</v>
      </c>
      <c r="S278" s="179">
        <v>0</v>
      </c>
      <c r="T278" s="180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1" t="s">
        <v>164</v>
      </c>
      <c r="AT278" s="181" t="s">
        <v>129</v>
      </c>
      <c r="AU278" s="181" t="s">
        <v>84</v>
      </c>
      <c r="AY278" s="15" t="s">
        <v>124</v>
      </c>
      <c r="BE278" s="182">
        <f>IF(N278="základní",J278,0)</f>
        <v>0</v>
      </c>
      <c r="BF278" s="182">
        <f>IF(N278="snížená",J278,0)</f>
        <v>0</v>
      </c>
      <c r="BG278" s="182">
        <f>IF(N278="zákl. přenesená",J278,0)</f>
        <v>0</v>
      </c>
      <c r="BH278" s="182">
        <f>IF(N278="sníž. přenesená",J278,0)</f>
        <v>0</v>
      </c>
      <c r="BI278" s="182">
        <f>IF(N278="nulová",J278,0)</f>
        <v>0</v>
      </c>
      <c r="BJ278" s="15" t="s">
        <v>82</v>
      </c>
      <c r="BK278" s="182">
        <f>ROUND(I278*H278,2)</f>
        <v>0</v>
      </c>
      <c r="BL278" s="15" t="s">
        <v>164</v>
      </c>
      <c r="BM278" s="181" t="s">
        <v>388</v>
      </c>
    </row>
    <row r="279" s="2" customFormat="1">
      <c r="A279" s="34"/>
      <c r="B279" s="35"/>
      <c r="C279" s="34"/>
      <c r="D279" s="183" t="s">
        <v>134</v>
      </c>
      <c r="E279" s="34"/>
      <c r="F279" s="184" t="s">
        <v>1072</v>
      </c>
      <c r="G279" s="34"/>
      <c r="H279" s="34"/>
      <c r="I279" s="185"/>
      <c r="J279" s="34"/>
      <c r="K279" s="34"/>
      <c r="L279" s="35"/>
      <c r="M279" s="186"/>
      <c r="N279" s="187"/>
      <c r="O279" s="73"/>
      <c r="P279" s="73"/>
      <c r="Q279" s="73"/>
      <c r="R279" s="73"/>
      <c r="S279" s="73"/>
      <c r="T279" s="7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5" t="s">
        <v>134</v>
      </c>
      <c r="AU279" s="15" t="s">
        <v>84</v>
      </c>
    </row>
    <row r="280" s="2" customFormat="1" ht="30" customHeight="1">
      <c r="A280" s="34"/>
      <c r="B280" s="168"/>
      <c r="C280" s="169" t="s">
        <v>277</v>
      </c>
      <c r="D280" s="169" t="s">
        <v>129</v>
      </c>
      <c r="E280" s="170" t="s">
        <v>1073</v>
      </c>
      <c r="F280" s="171" t="s">
        <v>1074</v>
      </c>
      <c r="G280" s="172" t="s">
        <v>1070</v>
      </c>
      <c r="H280" s="173">
        <v>1</v>
      </c>
      <c r="I280" s="174"/>
      <c r="J280" s="175">
        <f>ROUND(I280*H280,2)</f>
        <v>0</v>
      </c>
      <c r="K280" s="176"/>
      <c r="L280" s="35"/>
      <c r="M280" s="177" t="s">
        <v>1</v>
      </c>
      <c r="N280" s="178" t="s">
        <v>39</v>
      </c>
      <c r="O280" s="73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8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1" t="s">
        <v>164</v>
      </c>
      <c r="AT280" s="181" t="s">
        <v>129</v>
      </c>
      <c r="AU280" s="181" t="s">
        <v>84</v>
      </c>
      <c r="AY280" s="15" t="s">
        <v>124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5" t="s">
        <v>82</v>
      </c>
      <c r="BK280" s="182">
        <f>ROUND(I280*H280,2)</f>
        <v>0</v>
      </c>
      <c r="BL280" s="15" t="s">
        <v>164</v>
      </c>
      <c r="BM280" s="181" t="s">
        <v>392</v>
      </c>
    </row>
    <row r="281" s="2" customFormat="1">
      <c r="A281" s="34"/>
      <c r="B281" s="35"/>
      <c r="C281" s="34"/>
      <c r="D281" s="183" t="s">
        <v>134</v>
      </c>
      <c r="E281" s="34"/>
      <c r="F281" s="184" t="s">
        <v>1074</v>
      </c>
      <c r="G281" s="34"/>
      <c r="H281" s="34"/>
      <c r="I281" s="185"/>
      <c r="J281" s="34"/>
      <c r="K281" s="34"/>
      <c r="L281" s="35"/>
      <c r="M281" s="186"/>
      <c r="N281" s="187"/>
      <c r="O281" s="73"/>
      <c r="P281" s="73"/>
      <c r="Q281" s="73"/>
      <c r="R281" s="73"/>
      <c r="S281" s="73"/>
      <c r="T281" s="7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5" t="s">
        <v>134</v>
      </c>
      <c r="AU281" s="15" t="s">
        <v>84</v>
      </c>
    </row>
    <row r="282" s="2" customFormat="1" ht="14.4" customHeight="1">
      <c r="A282" s="34"/>
      <c r="B282" s="168"/>
      <c r="C282" s="169" t="s">
        <v>430</v>
      </c>
      <c r="D282" s="169" t="s">
        <v>129</v>
      </c>
      <c r="E282" s="170" t="s">
        <v>1075</v>
      </c>
      <c r="F282" s="171" t="s">
        <v>1076</v>
      </c>
      <c r="G282" s="172" t="s">
        <v>1070</v>
      </c>
      <c r="H282" s="173">
        <v>1</v>
      </c>
      <c r="I282" s="174"/>
      <c r="J282" s="175">
        <f>ROUND(I282*H282,2)</f>
        <v>0</v>
      </c>
      <c r="K282" s="176"/>
      <c r="L282" s="35"/>
      <c r="M282" s="177" t="s">
        <v>1</v>
      </c>
      <c r="N282" s="178" t="s">
        <v>39</v>
      </c>
      <c r="O282" s="73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1" t="s">
        <v>164</v>
      </c>
      <c r="AT282" s="181" t="s">
        <v>129</v>
      </c>
      <c r="AU282" s="181" t="s">
        <v>84</v>
      </c>
      <c r="AY282" s="15" t="s">
        <v>124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5" t="s">
        <v>82</v>
      </c>
      <c r="BK282" s="182">
        <f>ROUND(I282*H282,2)</f>
        <v>0</v>
      </c>
      <c r="BL282" s="15" t="s">
        <v>164</v>
      </c>
      <c r="BM282" s="181" t="s">
        <v>396</v>
      </c>
    </row>
    <row r="283" s="2" customFormat="1">
      <c r="A283" s="34"/>
      <c r="B283" s="35"/>
      <c r="C283" s="34"/>
      <c r="D283" s="183" t="s">
        <v>134</v>
      </c>
      <c r="E283" s="34"/>
      <c r="F283" s="184" t="s">
        <v>1076</v>
      </c>
      <c r="G283" s="34"/>
      <c r="H283" s="34"/>
      <c r="I283" s="185"/>
      <c r="J283" s="34"/>
      <c r="K283" s="34"/>
      <c r="L283" s="35"/>
      <c r="M283" s="186"/>
      <c r="N283" s="187"/>
      <c r="O283" s="73"/>
      <c r="P283" s="73"/>
      <c r="Q283" s="73"/>
      <c r="R283" s="73"/>
      <c r="S283" s="73"/>
      <c r="T283" s="7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5" t="s">
        <v>134</v>
      </c>
      <c r="AU283" s="15" t="s">
        <v>84</v>
      </c>
    </row>
    <row r="284" s="2" customFormat="1" ht="19.8" customHeight="1">
      <c r="A284" s="34"/>
      <c r="B284" s="168"/>
      <c r="C284" s="169" t="s">
        <v>281</v>
      </c>
      <c r="D284" s="169" t="s">
        <v>129</v>
      </c>
      <c r="E284" s="170" t="s">
        <v>1077</v>
      </c>
      <c r="F284" s="171" t="s">
        <v>1078</v>
      </c>
      <c r="G284" s="172" t="s">
        <v>1070</v>
      </c>
      <c r="H284" s="173">
        <v>1</v>
      </c>
      <c r="I284" s="174"/>
      <c r="J284" s="175">
        <f>ROUND(I284*H284,2)</f>
        <v>0</v>
      </c>
      <c r="K284" s="176"/>
      <c r="L284" s="35"/>
      <c r="M284" s="177" t="s">
        <v>1</v>
      </c>
      <c r="N284" s="178" t="s">
        <v>39</v>
      </c>
      <c r="O284" s="73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1" t="s">
        <v>164</v>
      </c>
      <c r="AT284" s="181" t="s">
        <v>129</v>
      </c>
      <c r="AU284" s="181" t="s">
        <v>84</v>
      </c>
      <c r="AY284" s="15" t="s">
        <v>124</v>
      </c>
      <c r="BE284" s="182">
        <f>IF(N284="základní",J284,0)</f>
        <v>0</v>
      </c>
      <c r="BF284" s="182">
        <f>IF(N284="snížená",J284,0)</f>
        <v>0</v>
      </c>
      <c r="BG284" s="182">
        <f>IF(N284="zákl. přenesená",J284,0)</f>
        <v>0</v>
      </c>
      <c r="BH284" s="182">
        <f>IF(N284="sníž. přenesená",J284,0)</f>
        <v>0</v>
      </c>
      <c r="BI284" s="182">
        <f>IF(N284="nulová",J284,0)</f>
        <v>0</v>
      </c>
      <c r="BJ284" s="15" t="s">
        <v>82</v>
      </c>
      <c r="BK284" s="182">
        <f>ROUND(I284*H284,2)</f>
        <v>0</v>
      </c>
      <c r="BL284" s="15" t="s">
        <v>164</v>
      </c>
      <c r="BM284" s="181" t="s">
        <v>400</v>
      </c>
    </row>
    <row r="285" s="2" customFormat="1">
      <c r="A285" s="34"/>
      <c r="B285" s="35"/>
      <c r="C285" s="34"/>
      <c r="D285" s="183" t="s">
        <v>134</v>
      </c>
      <c r="E285" s="34"/>
      <c r="F285" s="184" t="s">
        <v>1078</v>
      </c>
      <c r="G285" s="34"/>
      <c r="H285" s="34"/>
      <c r="I285" s="185"/>
      <c r="J285" s="34"/>
      <c r="K285" s="34"/>
      <c r="L285" s="35"/>
      <c r="M285" s="186"/>
      <c r="N285" s="187"/>
      <c r="O285" s="73"/>
      <c r="P285" s="73"/>
      <c r="Q285" s="73"/>
      <c r="R285" s="73"/>
      <c r="S285" s="73"/>
      <c r="T285" s="7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5" t="s">
        <v>134</v>
      </c>
      <c r="AU285" s="15" t="s">
        <v>84</v>
      </c>
    </row>
    <row r="286" s="2" customFormat="1" ht="14.4" customHeight="1">
      <c r="A286" s="34"/>
      <c r="B286" s="168"/>
      <c r="C286" s="169" t="s">
        <v>433</v>
      </c>
      <c r="D286" s="169" t="s">
        <v>129</v>
      </c>
      <c r="E286" s="170" t="s">
        <v>1079</v>
      </c>
      <c r="F286" s="171" t="s">
        <v>1080</v>
      </c>
      <c r="G286" s="172" t="s">
        <v>1070</v>
      </c>
      <c r="H286" s="173">
        <v>1</v>
      </c>
      <c r="I286" s="174"/>
      <c r="J286" s="175">
        <f>ROUND(I286*H286,2)</f>
        <v>0</v>
      </c>
      <c r="K286" s="176"/>
      <c r="L286" s="35"/>
      <c r="M286" s="177" t="s">
        <v>1</v>
      </c>
      <c r="N286" s="178" t="s">
        <v>39</v>
      </c>
      <c r="O286" s="73"/>
      <c r="P286" s="179">
        <f>O286*H286</f>
        <v>0</v>
      </c>
      <c r="Q286" s="179">
        <v>0</v>
      </c>
      <c r="R286" s="179">
        <f>Q286*H286</f>
        <v>0</v>
      </c>
      <c r="S286" s="179">
        <v>0</v>
      </c>
      <c r="T286" s="180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1" t="s">
        <v>164</v>
      </c>
      <c r="AT286" s="181" t="s">
        <v>129</v>
      </c>
      <c r="AU286" s="181" t="s">
        <v>84</v>
      </c>
      <c r="AY286" s="15" t="s">
        <v>124</v>
      </c>
      <c r="BE286" s="182">
        <f>IF(N286="základní",J286,0)</f>
        <v>0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5" t="s">
        <v>82</v>
      </c>
      <c r="BK286" s="182">
        <f>ROUND(I286*H286,2)</f>
        <v>0</v>
      </c>
      <c r="BL286" s="15" t="s">
        <v>164</v>
      </c>
      <c r="BM286" s="181" t="s">
        <v>405</v>
      </c>
    </row>
    <row r="287" s="2" customFormat="1">
      <c r="A287" s="34"/>
      <c r="B287" s="35"/>
      <c r="C287" s="34"/>
      <c r="D287" s="183" t="s">
        <v>134</v>
      </c>
      <c r="E287" s="34"/>
      <c r="F287" s="184" t="s">
        <v>1080</v>
      </c>
      <c r="G287" s="34"/>
      <c r="H287" s="34"/>
      <c r="I287" s="185"/>
      <c r="J287" s="34"/>
      <c r="K287" s="34"/>
      <c r="L287" s="35"/>
      <c r="M287" s="186"/>
      <c r="N287" s="187"/>
      <c r="O287" s="73"/>
      <c r="P287" s="73"/>
      <c r="Q287" s="73"/>
      <c r="R287" s="73"/>
      <c r="S287" s="73"/>
      <c r="T287" s="7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5" t="s">
        <v>134</v>
      </c>
      <c r="AU287" s="15" t="s">
        <v>84</v>
      </c>
    </row>
    <row r="288" s="2" customFormat="1" ht="22.2" customHeight="1">
      <c r="A288" s="34"/>
      <c r="B288" s="168"/>
      <c r="C288" s="169" t="s">
        <v>285</v>
      </c>
      <c r="D288" s="169" t="s">
        <v>129</v>
      </c>
      <c r="E288" s="170" t="s">
        <v>1081</v>
      </c>
      <c r="F288" s="171" t="s">
        <v>1082</v>
      </c>
      <c r="G288" s="172" t="s">
        <v>1070</v>
      </c>
      <c r="H288" s="173">
        <v>1</v>
      </c>
      <c r="I288" s="174"/>
      <c r="J288" s="175">
        <f>ROUND(I288*H288,2)</f>
        <v>0</v>
      </c>
      <c r="K288" s="176"/>
      <c r="L288" s="35"/>
      <c r="M288" s="177" t="s">
        <v>1</v>
      </c>
      <c r="N288" s="178" t="s">
        <v>39</v>
      </c>
      <c r="O288" s="73"/>
      <c r="P288" s="179">
        <f>O288*H288</f>
        <v>0</v>
      </c>
      <c r="Q288" s="179">
        <v>0</v>
      </c>
      <c r="R288" s="179">
        <f>Q288*H288</f>
        <v>0</v>
      </c>
      <c r="S288" s="179">
        <v>0</v>
      </c>
      <c r="T288" s="18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1" t="s">
        <v>164</v>
      </c>
      <c r="AT288" s="181" t="s">
        <v>129</v>
      </c>
      <c r="AU288" s="181" t="s">
        <v>84</v>
      </c>
      <c r="AY288" s="15" t="s">
        <v>124</v>
      </c>
      <c r="BE288" s="182">
        <f>IF(N288="základní",J288,0)</f>
        <v>0</v>
      </c>
      <c r="BF288" s="182">
        <f>IF(N288="snížená",J288,0)</f>
        <v>0</v>
      </c>
      <c r="BG288" s="182">
        <f>IF(N288="zákl. přenesená",J288,0)</f>
        <v>0</v>
      </c>
      <c r="BH288" s="182">
        <f>IF(N288="sníž. přenesená",J288,0)</f>
        <v>0</v>
      </c>
      <c r="BI288" s="182">
        <f>IF(N288="nulová",J288,0)</f>
        <v>0</v>
      </c>
      <c r="BJ288" s="15" t="s">
        <v>82</v>
      </c>
      <c r="BK288" s="182">
        <f>ROUND(I288*H288,2)</f>
        <v>0</v>
      </c>
      <c r="BL288" s="15" t="s">
        <v>164</v>
      </c>
      <c r="BM288" s="181" t="s">
        <v>409</v>
      </c>
    </row>
    <row r="289" s="2" customFormat="1">
      <c r="A289" s="34"/>
      <c r="B289" s="35"/>
      <c r="C289" s="34"/>
      <c r="D289" s="183" t="s">
        <v>134</v>
      </c>
      <c r="E289" s="34"/>
      <c r="F289" s="184" t="s">
        <v>1082</v>
      </c>
      <c r="G289" s="34"/>
      <c r="H289" s="34"/>
      <c r="I289" s="185"/>
      <c r="J289" s="34"/>
      <c r="K289" s="34"/>
      <c r="L289" s="35"/>
      <c r="M289" s="186"/>
      <c r="N289" s="187"/>
      <c r="O289" s="73"/>
      <c r="P289" s="73"/>
      <c r="Q289" s="73"/>
      <c r="R289" s="73"/>
      <c r="S289" s="73"/>
      <c r="T289" s="7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5" t="s">
        <v>134</v>
      </c>
      <c r="AU289" s="15" t="s">
        <v>84</v>
      </c>
    </row>
    <row r="290" s="2" customFormat="1" ht="14.4" customHeight="1">
      <c r="A290" s="34"/>
      <c r="B290" s="168"/>
      <c r="C290" s="169" t="s">
        <v>440</v>
      </c>
      <c r="D290" s="169" t="s">
        <v>129</v>
      </c>
      <c r="E290" s="170" t="s">
        <v>1083</v>
      </c>
      <c r="F290" s="171" t="s">
        <v>1084</v>
      </c>
      <c r="G290" s="172" t="s">
        <v>1070</v>
      </c>
      <c r="H290" s="173">
        <v>1</v>
      </c>
      <c r="I290" s="174"/>
      <c r="J290" s="175">
        <f>ROUND(I290*H290,2)</f>
        <v>0</v>
      </c>
      <c r="K290" s="176"/>
      <c r="L290" s="35"/>
      <c r="M290" s="177" t="s">
        <v>1</v>
      </c>
      <c r="N290" s="178" t="s">
        <v>39</v>
      </c>
      <c r="O290" s="73"/>
      <c r="P290" s="179">
        <f>O290*H290</f>
        <v>0</v>
      </c>
      <c r="Q290" s="179">
        <v>0</v>
      </c>
      <c r="R290" s="179">
        <f>Q290*H290</f>
        <v>0</v>
      </c>
      <c r="S290" s="179">
        <v>0</v>
      </c>
      <c r="T290" s="18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1" t="s">
        <v>164</v>
      </c>
      <c r="AT290" s="181" t="s">
        <v>129</v>
      </c>
      <c r="AU290" s="181" t="s">
        <v>84</v>
      </c>
      <c r="AY290" s="15" t="s">
        <v>124</v>
      </c>
      <c r="BE290" s="182">
        <f>IF(N290="základní",J290,0)</f>
        <v>0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15" t="s">
        <v>82</v>
      </c>
      <c r="BK290" s="182">
        <f>ROUND(I290*H290,2)</f>
        <v>0</v>
      </c>
      <c r="BL290" s="15" t="s">
        <v>164</v>
      </c>
      <c r="BM290" s="181" t="s">
        <v>414</v>
      </c>
    </row>
    <row r="291" s="2" customFormat="1">
      <c r="A291" s="34"/>
      <c r="B291" s="35"/>
      <c r="C291" s="34"/>
      <c r="D291" s="183" t="s">
        <v>134</v>
      </c>
      <c r="E291" s="34"/>
      <c r="F291" s="184" t="s">
        <v>1084</v>
      </c>
      <c r="G291" s="34"/>
      <c r="H291" s="34"/>
      <c r="I291" s="185"/>
      <c r="J291" s="34"/>
      <c r="K291" s="34"/>
      <c r="L291" s="35"/>
      <c r="M291" s="186"/>
      <c r="N291" s="187"/>
      <c r="O291" s="73"/>
      <c r="P291" s="73"/>
      <c r="Q291" s="73"/>
      <c r="R291" s="73"/>
      <c r="S291" s="73"/>
      <c r="T291" s="7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5" t="s">
        <v>134</v>
      </c>
      <c r="AU291" s="15" t="s">
        <v>84</v>
      </c>
    </row>
    <row r="292" s="2" customFormat="1" ht="14.4" customHeight="1">
      <c r="A292" s="34"/>
      <c r="B292" s="168"/>
      <c r="C292" s="169" t="s">
        <v>288</v>
      </c>
      <c r="D292" s="169" t="s">
        <v>129</v>
      </c>
      <c r="E292" s="170" t="s">
        <v>1085</v>
      </c>
      <c r="F292" s="171" t="s">
        <v>1086</v>
      </c>
      <c r="G292" s="172" t="s">
        <v>1070</v>
      </c>
      <c r="H292" s="173">
        <v>1</v>
      </c>
      <c r="I292" s="174"/>
      <c r="J292" s="175">
        <f>ROUND(I292*H292,2)</f>
        <v>0</v>
      </c>
      <c r="K292" s="176"/>
      <c r="L292" s="35"/>
      <c r="M292" s="177" t="s">
        <v>1</v>
      </c>
      <c r="N292" s="178" t="s">
        <v>39</v>
      </c>
      <c r="O292" s="73"/>
      <c r="P292" s="179">
        <f>O292*H292</f>
        <v>0</v>
      </c>
      <c r="Q292" s="179">
        <v>0</v>
      </c>
      <c r="R292" s="179">
        <f>Q292*H292</f>
        <v>0</v>
      </c>
      <c r="S292" s="179">
        <v>0</v>
      </c>
      <c r="T292" s="180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1" t="s">
        <v>164</v>
      </c>
      <c r="AT292" s="181" t="s">
        <v>129</v>
      </c>
      <c r="AU292" s="181" t="s">
        <v>84</v>
      </c>
      <c r="AY292" s="15" t="s">
        <v>124</v>
      </c>
      <c r="BE292" s="182">
        <f>IF(N292="základní",J292,0)</f>
        <v>0</v>
      </c>
      <c r="BF292" s="182">
        <f>IF(N292="snížená",J292,0)</f>
        <v>0</v>
      </c>
      <c r="BG292" s="182">
        <f>IF(N292="zákl. přenesená",J292,0)</f>
        <v>0</v>
      </c>
      <c r="BH292" s="182">
        <f>IF(N292="sníž. přenesená",J292,0)</f>
        <v>0</v>
      </c>
      <c r="BI292" s="182">
        <f>IF(N292="nulová",J292,0)</f>
        <v>0</v>
      </c>
      <c r="BJ292" s="15" t="s">
        <v>82</v>
      </c>
      <c r="BK292" s="182">
        <f>ROUND(I292*H292,2)</f>
        <v>0</v>
      </c>
      <c r="BL292" s="15" t="s">
        <v>164</v>
      </c>
      <c r="BM292" s="181" t="s">
        <v>419</v>
      </c>
    </row>
    <row r="293" s="2" customFormat="1">
      <c r="A293" s="34"/>
      <c r="B293" s="35"/>
      <c r="C293" s="34"/>
      <c r="D293" s="183" t="s">
        <v>134</v>
      </c>
      <c r="E293" s="34"/>
      <c r="F293" s="184" t="s">
        <v>1086</v>
      </c>
      <c r="G293" s="34"/>
      <c r="H293" s="34"/>
      <c r="I293" s="185"/>
      <c r="J293" s="34"/>
      <c r="K293" s="34"/>
      <c r="L293" s="35"/>
      <c r="M293" s="186"/>
      <c r="N293" s="187"/>
      <c r="O293" s="73"/>
      <c r="P293" s="73"/>
      <c r="Q293" s="73"/>
      <c r="R293" s="73"/>
      <c r="S293" s="73"/>
      <c r="T293" s="7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5" t="s">
        <v>134</v>
      </c>
      <c r="AU293" s="15" t="s">
        <v>84</v>
      </c>
    </row>
    <row r="294" s="2" customFormat="1" ht="34.8" customHeight="1">
      <c r="A294" s="34"/>
      <c r="B294" s="168"/>
      <c r="C294" s="169" t="s">
        <v>448</v>
      </c>
      <c r="D294" s="169" t="s">
        <v>129</v>
      </c>
      <c r="E294" s="170" t="s">
        <v>1087</v>
      </c>
      <c r="F294" s="171" t="s">
        <v>1088</v>
      </c>
      <c r="G294" s="172" t="s">
        <v>1070</v>
      </c>
      <c r="H294" s="173">
        <v>1</v>
      </c>
      <c r="I294" s="174"/>
      <c r="J294" s="175">
        <f>ROUND(I294*H294,2)</f>
        <v>0</v>
      </c>
      <c r="K294" s="176"/>
      <c r="L294" s="35"/>
      <c r="M294" s="177" t="s">
        <v>1</v>
      </c>
      <c r="N294" s="178" t="s">
        <v>39</v>
      </c>
      <c r="O294" s="73"/>
      <c r="P294" s="179">
        <f>O294*H294</f>
        <v>0</v>
      </c>
      <c r="Q294" s="179">
        <v>0</v>
      </c>
      <c r="R294" s="179">
        <f>Q294*H294</f>
        <v>0</v>
      </c>
      <c r="S294" s="179">
        <v>0</v>
      </c>
      <c r="T294" s="18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1" t="s">
        <v>164</v>
      </c>
      <c r="AT294" s="181" t="s">
        <v>129</v>
      </c>
      <c r="AU294" s="181" t="s">
        <v>84</v>
      </c>
      <c r="AY294" s="15" t="s">
        <v>124</v>
      </c>
      <c r="BE294" s="182">
        <f>IF(N294="základní",J294,0)</f>
        <v>0</v>
      </c>
      <c r="BF294" s="182">
        <f>IF(N294="snížená",J294,0)</f>
        <v>0</v>
      </c>
      <c r="BG294" s="182">
        <f>IF(N294="zákl. přenesená",J294,0)</f>
        <v>0</v>
      </c>
      <c r="BH294" s="182">
        <f>IF(N294="sníž. přenesená",J294,0)</f>
        <v>0</v>
      </c>
      <c r="BI294" s="182">
        <f>IF(N294="nulová",J294,0)</f>
        <v>0</v>
      </c>
      <c r="BJ294" s="15" t="s">
        <v>82</v>
      </c>
      <c r="BK294" s="182">
        <f>ROUND(I294*H294,2)</f>
        <v>0</v>
      </c>
      <c r="BL294" s="15" t="s">
        <v>164</v>
      </c>
      <c r="BM294" s="181" t="s">
        <v>424</v>
      </c>
    </row>
    <row r="295" s="2" customFormat="1">
      <c r="A295" s="34"/>
      <c r="B295" s="35"/>
      <c r="C295" s="34"/>
      <c r="D295" s="183" t="s">
        <v>134</v>
      </c>
      <c r="E295" s="34"/>
      <c r="F295" s="184" t="s">
        <v>1088</v>
      </c>
      <c r="G295" s="34"/>
      <c r="H295" s="34"/>
      <c r="I295" s="185"/>
      <c r="J295" s="34"/>
      <c r="K295" s="34"/>
      <c r="L295" s="35"/>
      <c r="M295" s="186"/>
      <c r="N295" s="187"/>
      <c r="O295" s="73"/>
      <c r="P295" s="73"/>
      <c r="Q295" s="73"/>
      <c r="R295" s="73"/>
      <c r="S295" s="73"/>
      <c r="T295" s="7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5" t="s">
        <v>134</v>
      </c>
      <c r="AU295" s="15" t="s">
        <v>84</v>
      </c>
    </row>
    <row r="296" s="2" customFormat="1" ht="19.8" customHeight="1">
      <c r="A296" s="34"/>
      <c r="B296" s="168"/>
      <c r="C296" s="169" t="s">
        <v>296</v>
      </c>
      <c r="D296" s="169" t="s">
        <v>129</v>
      </c>
      <c r="E296" s="170" t="s">
        <v>1089</v>
      </c>
      <c r="F296" s="171" t="s">
        <v>1090</v>
      </c>
      <c r="G296" s="172" t="s">
        <v>1070</v>
      </c>
      <c r="H296" s="173">
        <v>1</v>
      </c>
      <c r="I296" s="174"/>
      <c r="J296" s="175">
        <f>ROUND(I296*H296,2)</f>
        <v>0</v>
      </c>
      <c r="K296" s="176"/>
      <c r="L296" s="35"/>
      <c r="M296" s="177" t="s">
        <v>1</v>
      </c>
      <c r="N296" s="178" t="s">
        <v>39</v>
      </c>
      <c r="O296" s="73"/>
      <c r="P296" s="179">
        <f>O296*H296</f>
        <v>0</v>
      </c>
      <c r="Q296" s="179">
        <v>0</v>
      </c>
      <c r="R296" s="179">
        <f>Q296*H296</f>
        <v>0</v>
      </c>
      <c r="S296" s="179">
        <v>0</v>
      </c>
      <c r="T296" s="18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1" t="s">
        <v>164</v>
      </c>
      <c r="AT296" s="181" t="s">
        <v>129</v>
      </c>
      <c r="AU296" s="181" t="s">
        <v>84</v>
      </c>
      <c r="AY296" s="15" t="s">
        <v>124</v>
      </c>
      <c r="BE296" s="182">
        <f>IF(N296="základní",J296,0)</f>
        <v>0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15" t="s">
        <v>82</v>
      </c>
      <c r="BK296" s="182">
        <f>ROUND(I296*H296,2)</f>
        <v>0</v>
      </c>
      <c r="BL296" s="15" t="s">
        <v>164</v>
      </c>
      <c r="BM296" s="181" t="s">
        <v>428</v>
      </c>
    </row>
    <row r="297" s="2" customFormat="1">
      <c r="A297" s="34"/>
      <c r="B297" s="35"/>
      <c r="C297" s="34"/>
      <c r="D297" s="183" t="s">
        <v>134</v>
      </c>
      <c r="E297" s="34"/>
      <c r="F297" s="184" t="s">
        <v>1090</v>
      </c>
      <c r="G297" s="34"/>
      <c r="H297" s="34"/>
      <c r="I297" s="185"/>
      <c r="J297" s="34"/>
      <c r="K297" s="34"/>
      <c r="L297" s="35"/>
      <c r="M297" s="186"/>
      <c r="N297" s="187"/>
      <c r="O297" s="73"/>
      <c r="P297" s="73"/>
      <c r="Q297" s="73"/>
      <c r="R297" s="73"/>
      <c r="S297" s="73"/>
      <c r="T297" s="7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5" t="s">
        <v>134</v>
      </c>
      <c r="AU297" s="15" t="s">
        <v>84</v>
      </c>
    </row>
    <row r="298" s="2" customFormat="1" ht="14.4" customHeight="1">
      <c r="A298" s="34"/>
      <c r="B298" s="168"/>
      <c r="C298" s="169" t="s">
        <v>457</v>
      </c>
      <c r="D298" s="169" t="s">
        <v>129</v>
      </c>
      <c r="E298" s="170" t="s">
        <v>1091</v>
      </c>
      <c r="F298" s="171" t="s">
        <v>1092</v>
      </c>
      <c r="G298" s="172" t="s">
        <v>1070</v>
      </c>
      <c r="H298" s="173">
        <v>1</v>
      </c>
      <c r="I298" s="174"/>
      <c r="J298" s="175">
        <f>ROUND(I298*H298,2)</f>
        <v>0</v>
      </c>
      <c r="K298" s="176"/>
      <c r="L298" s="35"/>
      <c r="M298" s="177" t="s">
        <v>1</v>
      </c>
      <c r="N298" s="178" t="s">
        <v>39</v>
      </c>
      <c r="O298" s="73"/>
      <c r="P298" s="179">
        <f>O298*H298</f>
        <v>0</v>
      </c>
      <c r="Q298" s="179">
        <v>0</v>
      </c>
      <c r="R298" s="179">
        <f>Q298*H298</f>
        <v>0</v>
      </c>
      <c r="S298" s="179">
        <v>0</v>
      </c>
      <c r="T298" s="180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1" t="s">
        <v>164</v>
      </c>
      <c r="AT298" s="181" t="s">
        <v>129</v>
      </c>
      <c r="AU298" s="181" t="s">
        <v>84</v>
      </c>
      <c r="AY298" s="15" t="s">
        <v>124</v>
      </c>
      <c r="BE298" s="182">
        <f>IF(N298="základní",J298,0)</f>
        <v>0</v>
      </c>
      <c r="BF298" s="182">
        <f>IF(N298="snížená",J298,0)</f>
        <v>0</v>
      </c>
      <c r="BG298" s="182">
        <f>IF(N298="zákl. přenesená",J298,0)</f>
        <v>0</v>
      </c>
      <c r="BH298" s="182">
        <f>IF(N298="sníž. přenesená",J298,0)</f>
        <v>0</v>
      </c>
      <c r="BI298" s="182">
        <f>IF(N298="nulová",J298,0)</f>
        <v>0</v>
      </c>
      <c r="BJ298" s="15" t="s">
        <v>82</v>
      </c>
      <c r="BK298" s="182">
        <f>ROUND(I298*H298,2)</f>
        <v>0</v>
      </c>
      <c r="BL298" s="15" t="s">
        <v>164</v>
      </c>
      <c r="BM298" s="181" t="s">
        <v>431</v>
      </c>
    </row>
    <row r="299" s="2" customFormat="1">
      <c r="A299" s="34"/>
      <c r="B299" s="35"/>
      <c r="C299" s="34"/>
      <c r="D299" s="183" t="s">
        <v>134</v>
      </c>
      <c r="E299" s="34"/>
      <c r="F299" s="184" t="s">
        <v>1092</v>
      </c>
      <c r="G299" s="34"/>
      <c r="H299" s="34"/>
      <c r="I299" s="185"/>
      <c r="J299" s="34"/>
      <c r="K299" s="34"/>
      <c r="L299" s="35"/>
      <c r="M299" s="186"/>
      <c r="N299" s="187"/>
      <c r="O299" s="73"/>
      <c r="P299" s="73"/>
      <c r="Q299" s="73"/>
      <c r="R299" s="73"/>
      <c r="S299" s="73"/>
      <c r="T299" s="7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5" t="s">
        <v>134</v>
      </c>
      <c r="AU299" s="15" t="s">
        <v>84</v>
      </c>
    </row>
    <row r="300" s="2" customFormat="1" ht="22.2" customHeight="1">
      <c r="A300" s="34"/>
      <c r="B300" s="168"/>
      <c r="C300" s="169" t="s">
        <v>302</v>
      </c>
      <c r="D300" s="169" t="s">
        <v>129</v>
      </c>
      <c r="E300" s="170" t="s">
        <v>1093</v>
      </c>
      <c r="F300" s="171" t="s">
        <v>1094</v>
      </c>
      <c r="G300" s="172" t="s">
        <v>1070</v>
      </c>
      <c r="H300" s="173">
        <v>1</v>
      </c>
      <c r="I300" s="174"/>
      <c r="J300" s="175">
        <f>ROUND(I300*H300,2)</f>
        <v>0</v>
      </c>
      <c r="K300" s="176"/>
      <c r="L300" s="35"/>
      <c r="M300" s="177" t="s">
        <v>1</v>
      </c>
      <c r="N300" s="178" t="s">
        <v>39</v>
      </c>
      <c r="O300" s="73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1" t="s">
        <v>164</v>
      </c>
      <c r="AT300" s="181" t="s">
        <v>129</v>
      </c>
      <c r="AU300" s="181" t="s">
        <v>84</v>
      </c>
      <c r="AY300" s="15" t="s">
        <v>124</v>
      </c>
      <c r="BE300" s="182">
        <f>IF(N300="základní",J300,0)</f>
        <v>0</v>
      </c>
      <c r="BF300" s="182">
        <f>IF(N300="snížená",J300,0)</f>
        <v>0</v>
      </c>
      <c r="BG300" s="182">
        <f>IF(N300="zákl. přenesená",J300,0)</f>
        <v>0</v>
      </c>
      <c r="BH300" s="182">
        <f>IF(N300="sníž. přenesená",J300,0)</f>
        <v>0</v>
      </c>
      <c r="BI300" s="182">
        <f>IF(N300="nulová",J300,0)</f>
        <v>0</v>
      </c>
      <c r="BJ300" s="15" t="s">
        <v>82</v>
      </c>
      <c r="BK300" s="182">
        <f>ROUND(I300*H300,2)</f>
        <v>0</v>
      </c>
      <c r="BL300" s="15" t="s">
        <v>164</v>
      </c>
      <c r="BM300" s="181" t="s">
        <v>432</v>
      </c>
    </row>
    <row r="301" s="2" customFormat="1">
      <c r="A301" s="34"/>
      <c r="B301" s="35"/>
      <c r="C301" s="34"/>
      <c r="D301" s="183" t="s">
        <v>134</v>
      </c>
      <c r="E301" s="34"/>
      <c r="F301" s="184" t="s">
        <v>1094</v>
      </c>
      <c r="G301" s="34"/>
      <c r="H301" s="34"/>
      <c r="I301" s="185"/>
      <c r="J301" s="34"/>
      <c r="K301" s="34"/>
      <c r="L301" s="35"/>
      <c r="M301" s="186"/>
      <c r="N301" s="187"/>
      <c r="O301" s="73"/>
      <c r="P301" s="73"/>
      <c r="Q301" s="73"/>
      <c r="R301" s="73"/>
      <c r="S301" s="73"/>
      <c r="T301" s="7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5" t="s">
        <v>134</v>
      </c>
      <c r="AU301" s="15" t="s">
        <v>84</v>
      </c>
    </row>
    <row r="302" s="2" customFormat="1" ht="14.4" customHeight="1">
      <c r="A302" s="34"/>
      <c r="B302" s="168"/>
      <c r="C302" s="169" t="s">
        <v>465</v>
      </c>
      <c r="D302" s="169" t="s">
        <v>129</v>
      </c>
      <c r="E302" s="170" t="s">
        <v>1095</v>
      </c>
      <c r="F302" s="171" t="s">
        <v>1096</v>
      </c>
      <c r="G302" s="172" t="s">
        <v>1070</v>
      </c>
      <c r="H302" s="173">
        <v>1</v>
      </c>
      <c r="I302" s="174"/>
      <c r="J302" s="175">
        <f>ROUND(I302*H302,2)</f>
        <v>0</v>
      </c>
      <c r="K302" s="176"/>
      <c r="L302" s="35"/>
      <c r="M302" s="177" t="s">
        <v>1</v>
      </c>
      <c r="N302" s="178" t="s">
        <v>39</v>
      </c>
      <c r="O302" s="73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1" t="s">
        <v>164</v>
      </c>
      <c r="AT302" s="181" t="s">
        <v>129</v>
      </c>
      <c r="AU302" s="181" t="s">
        <v>84</v>
      </c>
      <c r="AY302" s="15" t="s">
        <v>124</v>
      </c>
      <c r="BE302" s="182">
        <f>IF(N302="základní",J302,0)</f>
        <v>0</v>
      </c>
      <c r="BF302" s="182">
        <f>IF(N302="snížená",J302,0)</f>
        <v>0</v>
      </c>
      <c r="BG302" s="182">
        <f>IF(N302="zákl. přenesená",J302,0)</f>
        <v>0</v>
      </c>
      <c r="BH302" s="182">
        <f>IF(N302="sníž. přenesená",J302,0)</f>
        <v>0</v>
      </c>
      <c r="BI302" s="182">
        <f>IF(N302="nulová",J302,0)</f>
        <v>0</v>
      </c>
      <c r="BJ302" s="15" t="s">
        <v>82</v>
      </c>
      <c r="BK302" s="182">
        <f>ROUND(I302*H302,2)</f>
        <v>0</v>
      </c>
      <c r="BL302" s="15" t="s">
        <v>164</v>
      </c>
      <c r="BM302" s="181" t="s">
        <v>435</v>
      </c>
    </row>
    <row r="303" s="2" customFormat="1">
      <c r="A303" s="34"/>
      <c r="B303" s="35"/>
      <c r="C303" s="34"/>
      <c r="D303" s="183" t="s">
        <v>134</v>
      </c>
      <c r="E303" s="34"/>
      <c r="F303" s="184" t="s">
        <v>1096</v>
      </c>
      <c r="G303" s="34"/>
      <c r="H303" s="34"/>
      <c r="I303" s="185"/>
      <c r="J303" s="34"/>
      <c r="K303" s="34"/>
      <c r="L303" s="35"/>
      <c r="M303" s="186"/>
      <c r="N303" s="187"/>
      <c r="O303" s="73"/>
      <c r="P303" s="73"/>
      <c r="Q303" s="73"/>
      <c r="R303" s="73"/>
      <c r="S303" s="73"/>
      <c r="T303" s="7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5" t="s">
        <v>134</v>
      </c>
      <c r="AU303" s="15" t="s">
        <v>84</v>
      </c>
    </row>
    <row r="304" s="2" customFormat="1" ht="14.4" customHeight="1">
      <c r="A304" s="34"/>
      <c r="B304" s="168"/>
      <c r="C304" s="169" t="s">
        <v>309</v>
      </c>
      <c r="D304" s="169" t="s">
        <v>129</v>
      </c>
      <c r="E304" s="170" t="s">
        <v>1097</v>
      </c>
      <c r="F304" s="171" t="s">
        <v>1098</v>
      </c>
      <c r="G304" s="172" t="s">
        <v>1070</v>
      </c>
      <c r="H304" s="173">
        <v>1</v>
      </c>
      <c r="I304" s="174"/>
      <c r="J304" s="175">
        <f>ROUND(I304*H304,2)</f>
        <v>0</v>
      </c>
      <c r="K304" s="176"/>
      <c r="L304" s="35"/>
      <c r="M304" s="177" t="s">
        <v>1</v>
      </c>
      <c r="N304" s="178" t="s">
        <v>39</v>
      </c>
      <c r="O304" s="73"/>
      <c r="P304" s="179">
        <f>O304*H304</f>
        <v>0</v>
      </c>
      <c r="Q304" s="179">
        <v>0</v>
      </c>
      <c r="R304" s="179">
        <f>Q304*H304</f>
        <v>0</v>
      </c>
      <c r="S304" s="179">
        <v>0</v>
      </c>
      <c r="T304" s="180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1" t="s">
        <v>164</v>
      </c>
      <c r="AT304" s="181" t="s">
        <v>129</v>
      </c>
      <c r="AU304" s="181" t="s">
        <v>84</v>
      </c>
      <c r="AY304" s="15" t="s">
        <v>124</v>
      </c>
      <c r="BE304" s="182">
        <f>IF(N304="základní",J304,0)</f>
        <v>0</v>
      </c>
      <c r="BF304" s="182">
        <f>IF(N304="snížená",J304,0)</f>
        <v>0</v>
      </c>
      <c r="BG304" s="182">
        <f>IF(N304="zákl. přenesená",J304,0)</f>
        <v>0</v>
      </c>
      <c r="BH304" s="182">
        <f>IF(N304="sníž. přenesená",J304,0)</f>
        <v>0</v>
      </c>
      <c r="BI304" s="182">
        <f>IF(N304="nulová",J304,0)</f>
        <v>0</v>
      </c>
      <c r="BJ304" s="15" t="s">
        <v>82</v>
      </c>
      <c r="BK304" s="182">
        <f>ROUND(I304*H304,2)</f>
        <v>0</v>
      </c>
      <c r="BL304" s="15" t="s">
        <v>164</v>
      </c>
      <c r="BM304" s="181" t="s">
        <v>438</v>
      </c>
    </row>
    <row r="305" s="2" customFormat="1">
      <c r="A305" s="34"/>
      <c r="B305" s="35"/>
      <c r="C305" s="34"/>
      <c r="D305" s="183" t="s">
        <v>134</v>
      </c>
      <c r="E305" s="34"/>
      <c r="F305" s="184" t="s">
        <v>1098</v>
      </c>
      <c r="G305" s="34"/>
      <c r="H305" s="34"/>
      <c r="I305" s="185"/>
      <c r="J305" s="34"/>
      <c r="K305" s="34"/>
      <c r="L305" s="35"/>
      <c r="M305" s="186"/>
      <c r="N305" s="187"/>
      <c r="O305" s="73"/>
      <c r="P305" s="73"/>
      <c r="Q305" s="73"/>
      <c r="R305" s="73"/>
      <c r="S305" s="73"/>
      <c r="T305" s="7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5" t="s">
        <v>134</v>
      </c>
      <c r="AU305" s="15" t="s">
        <v>84</v>
      </c>
    </row>
    <row r="306" s="2" customFormat="1" ht="14.4" customHeight="1">
      <c r="A306" s="34"/>
      <c r="B306" s="168"/>
      <c r="C306" s="169" t="s">
        <v>472</v>
      </c>
      <c r="D306" s="169" t="s">
        <v>129</v>
      </c>
      <c r="E306" s="170" t="s">
        <v>1099</v>
      </c>
      <c r="F306" s="171" t="s">
        <v>1100</v>
      </c>
      <c r="G306" s="172" t="s">
        <v>1070</v>
      </c>
      <c r="H306" s="173">
        <v>1</v>
      </c>
      <c r="I306" s="174"/>
      <c r="J306" s="175">
        <f>ROUND(I306*H306,2)</f>
        <v>0</v>
      </c>
      <c r="K306" s="176"/>
      <c r="L306" s="35"/>
      <c r="M306" s="177" t="s">
        <v>1</v>
      </c>
      <c r="N306" s="178" t="s">
        <v>39</v>
      </c>
      <c r="O306" s="73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1" t="s">
        <v>164</v>
      </c>
      <c r="AT306" s="181" t="s">
        <v>129</v>
      </c>
      <c r="AU306" s="181" t="s">
        <v>84</v>
      </c>
      <c r="AY306" s="15" t="s">
        <v>124</v>
      </c>
      <c r="BE306" s="182">
        <f>IF(N306="základní",J306,0)</f>
        <v>0</v>
      </c>
      <c r="BF306" s="182">
        <f>IF(N306="snížená",J306,0)</f>
        <v>0</v>
      </c>
      <c r="BG306" s="182">
        <f>IF(N306="zákl. přenesená",J306,0)</f>
        <v>0</v>
      </c>
      <c r="BH306" s="182">
        <f>IF(N306="sníž. přenesená",J306,0)</f>
        <v>0</v>
      </c>
      <c r="BI306" s="182">
        <f>IF(N306="nulová",J306,0)</f>
        <v>0</v>
      </c>
      <c r="BJ306" s="15" t="s">
        <v>82</v>
      </c>
      <c r="BK306" s="182">
        <f>ROUND(I306*H306,2)</f>
        <v>0</v>
      </c>
      <c r="BL306" s="15" t="s">
        <v>164</v>
      </c>
      <c r="BM306" s="181" t="s">
        <v>443</v>
      </c>
    </row>
    <row r="307" s="2" customFormat="1">
      <c r="A307" s="34"/>
      <c r="B307" s="35"/>
      <c r="C307" s="34"/>
      <c r="D307" s="183" t="s">
        <v>134</v>
      </c>
      <c r="E307" s="34"/>
      <c r="F307" s="184" t="s">
        <v>1100</v>
      </c>
      <c r="G307" s="34"/>
      <c r="H307" s="34"/>
      <c r="I307" s="185"/>
      <c r="J307" s="34"/>
      <c r="K307" s="34"/>
      <c r="L307" s="35"/>
      <c r="M307" s="202"/>
      <c r="N307" s="203"/>
      <c r="O307" s="204"/>
      <c r="P307" s="204"/>
      <c r="Q307" s="204"/>
      <c r="R307" s="204"/>
      <c r="S307" s="204"/>
      <c r="T307" s="20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5" t="s">
        <v>134</v>
      </c>
      <c r="AU307" s="15" t="s">
        <v>84</v>
      </c>
    </row>
    <row r="308" s="2" customFormat="1" ht="6.96" customHeight="1">
      <c r="A308" s="34"/>
      <c r="B308" s="56"/>
      <c r="C308" s="57"/>
      <c r="D308" s="57"/>
      <c r="E308" s="57"/>
      <c r="F308" s="57"/>
      <c r="G308" s="57"/>
      <c r="H308" s="57"/>
      <c r="I308" s="57"/>
      <c r="J308" s="57"/>
      <c r="K308" s="57"/>
      <c r="L308" s="35"/>
      <c r="M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</sheetData>
  <autoFilter ref="C123:K30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2024-02-02T09:57:38Z</dcterms:created>
  <dcterms:modified xsi:type="dcterms:W3CDTF">2024-02-02T09:57:47Z</dcterms:modified>
</cp:coreProperties>
</file>