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.A - Architektonicko..." sheetId="2" r:id="rId2"/>
    <sheet name="D.1.4.A - Vytápění" sheetId="3" r:id="rId3"/>
    <sheet name="D.1.4.B - Chlazení" sheetId="4" r:id="rId4"/>
    <sheet name="D.1.4.C - Vzduchotechnika" sheetId="5" r:id="rId5"/>
    <sheet name="D.1.4.E - Zařizení techni..." sheetId="6" r:id="rId6"/>
    <sheet name="D.1.4.G - Elektroinstalace" sheetId="7" r:id="rId7"/>
    <sheet name="D.1.4.H - Elektronické ko..." sheetId="8" r:id="rId8"/>
    <sheet name="D.1.4.I - MaR" sheetId="9" r:id="rId9"/>
    <sheet name="VRN - Vedlejší rozpočtové..." sheetId="10" r:id="rId10"/>
    <sheet name="Seznam figur" sheetId="11" r:id="rId11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'D.1.1.A - Architektonicko...'!$C$136:$K$1023</definedName>
    <definedName name="_xlnm.Print_Area" localSheetId="1">'D.1.1.A - Architektonicko...'!$C$82:$J$118,'D.1.1.A - Architektonicko...'!$C$124:$K$1023</definedName>
    <definedName name="_xlnm.Print_Titles" localSheetId="1">'D.1.1.A - Architektonicko...'!$136:$136</definedName>
    <definedName name="_xlnm._FilterDatabase" localSheetId="2" hidden="1">'D.1.4.A - Vytápění'!$C$127:$K$300</definedName>
    <definedName name="_xlnm.Print_Area" localSheetId="2">'D.1.4.A - Vytápění'!$C$82:$J$109,'D.1.4.A - Vytápění'!$C$115:$K$300</definedName>
    <definedName name="_xlnm.Print_Titles" localSheetId="2">'D.1.4.A - Vytápění'!$127:$127</definedName>
    <definedName name="_xlnm._FilterDatabase" localSheetId="3" hidden="1">'D.1.4.B - Chlazení'!$C$118:$K$149</definedName>
    <definedName name="_xlnm.Print_Area" localSheetId="3">'D.1.4.B - Chlazení'!$C$82:$J$100,'D.1.4.B - Chlazení'!$C$106:$K$149</definedName>
    <definedName name="_xlnm.Print_Titles" localSheetId="3">'D.1.4.B - Chlazení'!$118:$118</definedName>
    <definedName name="_xlnm._FilterDatabase" localSheetId="4" hidden="1">'D.1.4.C - Vzduchotechnika'!$C$119:$K$287</definedName>
    <definedName name="_xlnm.Print_Area" localSheetId="4">'D.1.4.C - Vzduchotechnika'!$C$82:$J$101,'D.1.4.C - Vzduchotechnika'!$C$107:$K$287</definedName>
    <definedName name="_xlnm.Print_Titles" localSheetId="4">'D.1.4.C - Vzduchotechnika'!$119:$119</definedName>
    <definedName name="_xlnm._FilterDatabase" localSheetId="5" hidden="1">'D.1.4.E - Zařizení techni...'!$C$120:$K$267</definedName>
    <definedName name="_xlnm.Print_Area" localSheetId="5">'D.1.4.E - Zařizení techni...'!$C$82:$J$102,'D.1.4.E - Zařizení techni...'!$C$108:$K$267</definedName>
    <definedName name="_xlnm.Print_Titles" localSheetId="5">'D.1.4.E - Zařizení techni...'!$120:$120</definedName>
    <definedName name="_xlnm._FilterDatabase" localSheetId="6" hidden="1">'D.1.4.G - Elektroinstalace'!$C$123:$K$354</definedName>
    <definedName name="_xlnm.Print_Area" localSheetId="6">'D.1.4.G - Elektroinstalace'!$C$82:$J$105,'D.1.4.G - Elektroinstalace'!$C$111:$K$354</definedName>
    <definedName name="_xlnm.Print_Titles" localSheetId="6">'D.1.4.G - Elektroinstalace'!$123:$123</definedName>
    <definedName name="_xlnm._FilterDatabase" localSheetId="7" hidden="1">'D.1.4.H - Elektronické ko...'!$C$116:$K$280</definedName>
    <definedName name="_xlnm.Print_Area" localSheetId="7">'D.1.4.H - Elektronické ko...'!$C$82:$J$98,'D.1.4.H - Elektronické ko...'!$C$104:$K$280</definedName>
    <definedName name="_xlnm.Print_Titles" localSheetId="7">'D.1.4.H - Elektronické ko...'!$116:$116</definedName>
    <definedName name="_xlnm._FilterDatabase" localSheetId="8" hidden="1">'D.1.4.I - MaR'!$C$122:$K$300</definedName>
    <definedName name="_xlnm.Print_Area" localSheetId="8">'D.1.4.I - MaR'!$C$82:$J$104,'D.1.4.I - MaR'!$C$110:$K$300</definedName>
    <definedName name="_xlnm.Print_Titles" localSheetId="8">'D.1.4.I - MaR'!$122:$122</definedName>
    <definedName name="_xlnm._FilterDatabase" localSheetId="9" hidden="1">'VRN - Vedlejší rozpočtové...'!$C$120:$K$159</definedName>
    <definedName name="_xlnm.Print_Area" localSheetId="9">'VRN - Vedlejší rozpočtové...'!$C$82:$J$102,'VRN - Vedlejší rozpočtové...'!$C$108:$K$159</definedName>
    <definedName name="_xlnm.Print_Titles" localSheetId="9">'VRN - Vedlejší rozpočtové...'!$120:$120</definedName>
    <definedName name="_xlnm.Print_Area" localSheetId="10">'Seznam figur'!$C$4:$G$451</definedName>
    <definedName name="_xlnm.Print_Titles" localSheetId="10">'Seznam figur'!$9:$9</definedName>
  </definedNames>
  <calcPr/>
</workbook>
</file>

<file path=xl/calcChain.xml><?xml version="1.0" encoding="utf-8"?>
<calcChain xmlns="http://schemas.openxmlformats.org/spreadsheetml/2006/main">
  <c i="11" l="1" r="D7"/>
  <c i="10" r="J37"/>
  <c r="J36"/>
  <c i="1" r="AY103"/>
  <c i="10" r="J35"/>
  <c i="1" r="AX103"/>
  <c i="10"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117"/>
  <c r="J14"/>
  <c r="J12"/>
  <c r="J115"/>
  <c r="E7"/>
  <c r="E111"/>
  <c i="9" r="J37"/>
  <c r="J36"/>
  <c i="1" r="AY102"/>
  <c i="9" r="J35"/>
  <c i="1" r="AX102"/>
  <c i="9"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91"/>
  <c r="J14"/>
  <c r="J12"/>
  <c r="J117"/>
  <c r="E7"/>
  <c r="E85"/>
  <c i="8" r="J37"/>
  <c r="J36"/>
  <c i="1" r="AY101"/>
  <c i="8" r="J35"/>
  <c i="1" r="AX101"/>
  <c i="8"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92"/>
  <c r="J17"/>
  <c r="J15"/>
  <c r="E15"/>
  <c r="F113"/>
  <c r="J14"/>
  <c r="J12"/>
  <c r="J89"/>
  <c r="E7"/>
  <c r="E107"/>
  <c i="7" r="J37"/>
  <c r="J36"/>
  <c i="1" r="AY100"/>
  <c i="7" r="J35"/>
  <c i="1" r="AX100"/>
  <c i="7"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8"/>
  <c r="E116"/>
  <c r="F89"/>
  <c r="E87"/>
  <c r="J24"/>
  <c r="E24"/>
  <c r="J92"/>
  <c r="J23"/>
  <c r="J21"/>
  <c r="E21"/>
  <c r="J91"/>
  <c r="J20"/>
  <c r="J18"/>
  <c r="E18"/>
  <c r="F121"/>
  <c r="J17"/>
  <c r="J15"/>
  <c r="E15"/>
  <c r="F91"/>
  <c r="J14"/>
  <c r="J12"/>
  <c r="J89"/>
  <c r="E7"/>
  <c r="E85"/>
  <c i="6" r="J37"/>
  <c r="J36"/>
  <c i="1" r="AY99"/>
  <c i="6" r="J35"/>
  <c i="1" r="AX99"/>
  <c i="6"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92"/>
  <c r="J23"/>
  <c r="J18"/>
  <c r="E18"/>
  <c r="F118"/>
  <c r="J17"/>
  <c r="J12"/>
  <c r="J115"/>
  <c r="E7"/>
  <c r="E111"/>
  <c i="5" r="J37"/>
  <c r="J36"/>
  <c i="1" r="AY98"/>
  <c i="5" r="J35"/>
  <c i="1" r="AX98"/>
  <c i="5"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4" r="J37"/>
  <c r="J36"/>
  <c i="1" r="AY97"/>
  <c i="4" r="J35"/>
  <c i="1" r="AX97"/>
  <c i="4"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3" r="J37"/>
  <c r="J36"/>
  <c i="1" r="AY96"/>
  <c i="3" r="J35"/>
  <c i="1" r="AX96"/>
  <c i="3"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4"/>
  <c r="F124"/>
  <c r="F122"/>
  <c r="E120"/>
  <c r="J91"/>
  <c r="F91"/>
  <c r="F89"/>
  <c r="E87"/>
  <c r="J24"/>
  <c r="E24"/>
  <c r="J92"/>
  <c r="J23"/>
  <c r="J18"/>
  <c r="E18"/>
  <c r="F125"/>
  <c r="J17"/>
  <c r="J12"/>
  <c r="J89"/>
  <c r="E7"/>
  <c r="E118"/>
  <c i="2" r="J37"/>
  <c r="J36"/>
  <c i="1" r="AY95"/>
  <c i="2" r="J35"/>
  <c i="1" r="AX95"/>
  <c i="2" r="BI1021"/>
  <c r="BH1021"/>
  <c r="BG1021"/>
  <c r="BF1021"/>
  <c r="T1021"/>
  <c r="R1021"/>
  <c r="P1021"/>
  <c r="BI1018"/>
  <c r="BH1018"/>
  <c r="BG1018"/>
  <c r="BF1018"/>
  <c r="T1018"/>
  <c r="R1018"/>
  <c r="P1018"/>
  <c r="BI1015"/>
  <c r="BH1015"/>
  <c r="BG1015"/>
  <c r="BF1015"/>
  <c r="T1015"/>
  <c r="R1015"/>
  <c r="P1015"/>
  <c r="BI1012"/>
  <c r="BH1012"/>
  <c r="BG1012"/>
  <c r="BF1012"/>
  <c r="T1012"/>
  <c r="R1012"/>
  <c r="P1012"/>
  <c r="BI1009"/>
  <c r="BH1009"/>
  <c r="BG1009"/>
  <c r="BF1009"/>
  <c r="T1009"/>
  <c r="R1009"/>
  <c r="P1009"/>
  <c r="BI1006"/>
  <c r="BH1006"/>
  <c r="BG1006"/>
  <c r="BF1006"/>
  <c r="T1006"/>
  <c r="R1006"/>
  <c r="P1006"/>
  <c r="BI1003"/>
  <c r="BH1003"/>
  <c r="BG1003"/>
  <c r="BF1003"/>
  <c r="T1003"/>
  <c r="R1003"/>
  <c r="P1003"/>
  <c r="BI1000"/>
  <c r="BH1000"/>
  <c r="BG1000"/>
  <c r="BF1000"/>
  <c r="T1000"/>
  <c r="R1000"/>
  <c r="P1000"/>
  <c r="BI997"/>
  <c r="BH997"/>
  <c r="BG997"/>
  <c r="BF997"/>
  <c r="T997"/>
  <c r="R997"/>
  <c r="P997"/>
  <c r="BI994"/>
  <c r="BH994"/>
  <c r="BG994"/>
  <c r="BF994"/>
  <c r="T994"/>
  <c r="R994"/>
  <c r="P994"/>
  <c r="BI991"/>
  <c r="BH991"/>
  <c r="BG991"/>
  <c r="BF991"/>
  <c r="T991"/>
  <c r="R991"/>
  <c r="P991"/>
  <c r="BI986"/>
  <c r="BH986"/>
  <c r="BG986"/>
  <c r="BF986"/>
  <c r="T986"/>
  <c r="R986"/>
  <c r="P986"/>
  <c r="BI983"/>
  <c r="BH983"/>
  <c r="BG983"/>
  <c r="BF983"/>
  <c r="T983"/>
  <c r="R983"/>
  <c r="P983"/>
  <c r="BI980"/>
  <c r="BH980"/>
  <c r="BG980"/>
  <c r="BF980"/>
  <c r="T980"/>
  <c r="R980"/>
  <c r="P980"/>
  <c r="BI977"/>
  <c r="BH977"/>
  <c r="BG977"/>
  <c r="BF977"/>
  <c r="T977"/>
  <c r="R977"/>
  <c r="P977"/>
  <c r="BI974"/>
  <c r="BH974"/>
  <c r="BG974"/>
  <c r="BF974"/>
  <c r="T974"/>
  <c r="R974"/>
  <c r="P974"/>
  <c r="BI971"/>
  <c r="BH971"/>
  <c r="BG971"/>
  <c r="BF971"/>
  <c r="T971"/>
  <c r="R971"/>
  <c r="P971"/>
  <c r="BI968"/>
  <c r="BH968"/>
  <c r="BG968"/>
  <c r="BF968"/>
  <c r="T968"/>
  <c r="R968"/>
  <c r="P968"/>
  <c r="BI965"/>
  <c r="BH965"/>
  <c r="BG965"/>
  <c r="BF965"/>
  <c r="T965"/>
  <c r="R965"/>
  <c r="P965"/>
  <c r="BI961"/>
  <c r="BH961"/>
  <c r="BG961"/>
  <c r="BF961"/>
  <c r="T961"/>
  <c r="R961"/>
  <c r="P961"/>
  <c r="BI958"/>
  <c r="BH958"/>
  <c r="BG958"/>
  <c r="BF958"/>
  <c r="T958"/>
  <c r="R958"/>
  <c r="P958"/>
  <c r="BI955"/>
  <c r="BH955"/>
  <c r="BG955"/>
  <c r="BF955"/>
  <c r="T955"/>
  <c r="R955"/>
  <c r="P955"/>
  <c r="BI952"/>
  <c r="BH952"/>
  <c r="BG952"/>
  <c r="BF952"/>
  <c r="T952"/>
  <c r="R952"/>
  <c r="P952"/>
  <c r="BI949"/>
  <c r="BH949"/>
  <c r="BG949"/>
  <c r="BF949"/>
  <c r="T949"/>
  <c r="R949"/>
  <c r="P949"/>
  <c r="BI946"/>
  <c r="BH946"/>
  <c r="BG946"/>
  <c r="BF946"/>
  <c r="T946"/>
  <c r="R946"/>
  <c r="P946"/>
  <c r="BI943"/>
  <c r="BH943"/>
  <c r="BG943"/>
  <c r="BF943"/>
  <c r="T943"/>
  <c r="R943"/>
  <c r="P943"/>
  <c r="BI940"/>
  <c r="BH940"/>
  <c r="BG940"/>
  <c r="BF940"/>
  <c r="T940"/>
  <c r="R940"/>
  <c r="P940"/>
  <c r="BI937"/>
  <c r="BH937"/>
  <c r="BG937"/>
  <c r="BF937"/>
  <c r="T937"/>
  <c r="R937"/>
  <c r="P937"/>
  <c r="BI935"/>
  <c r="BH935"/>
  <c r="BG935"/>
  <c r="BF935"/>
  <c r="T935"/>
  <c r="R935"/>
  <c r="P935"/>
  <c r="BI932"/>
  <c r="BH932"/>
  <c r="BG932"/>
  <c r="BF932"/>
  <c r="T932"/>
  <c r="R932"/>
  <c r="P932"/>
  <c r="BI929"/>
  <c r="BH929"/>
  <c r="BG929"/>
  <c r="BF929"/>
  <c r="T929"/>
  <c r="R929"/>
  <c r="P929"/>
  <c r="BI926"/>
  <c r="BH926"/>
  <c r="BG926"/>
  <c r="BF926"/>
  <c r="T926"/>
  <c r="R926"/>
  <c r="P926"/>
  <c r="BI922"/>
  <c r="BH922"/>
  <c r="BG922"/>
  <c r="BF922"/>
  <c r="T922"/>
  <c r="R922"/>
  <c r="P922"/>
  <c r="BI919"/>
  <c r="BH919"/>
  <c r="BG919"/>
  <c r="BF919"/>
  <c r="T919"/>
  <c r="R919"/>
  <c r="P919"/>
  <c r="BI916"/>
  <c r="BH916"/>
  <c r="BG916"/>
  <c r="BF916"/>
  <c r="T916"/>
  <c r="R916"/>
  <c r="P916"/>
  <c r="BI914"/>
  <c r="BH914"/>
  <c r="BG914"/>
  <c r="BF914"/>
  <c r="T914"/>
  <c r="R914"/>
  <c r="P914"/>
  <c r="BI912"/>
  <c r="BH912"/>
  <c r="BG912"/>
  <c r="BF912"/>
  <c r="T912"/>
  <c r="R912"/>
  <c r="P912"/>
  <c r="BI910"/>
  <c r="BH910"/>
  <c r="BG910"/>
  <c r="BF910"/>
  <c r="T910"/>
  <c r="R910"/>
  <c r="P910"/>
  <c r="BI908"/>
  <c r="BH908"/>
  <c r="BG908"/>
  <c r="BF908"/>
  <c r="T908"/>
  <c r="R908"/>
  <c r="P908"/>
  <c r="BI906"/>
  <c r="BH906"/>
  <c r="BG906"/>
  <c r="BF906"/>
  <c r="T906"/>
  <c r="R906"/>
  <c r="P906"/>
  <c r="BI902"/>
  <c r="BH902"/>
  <c r="BG902"/>
  <c r="BF902"/>
  <c r="T902"/>
  <c r="R902"/>
  <c r="P902"/>
  <c r="BI898"/>
  <c r="BH898"/>
  <c r="BG898"/>
  <c r="BF898"/>
  <c r="T898"/>
  <c r="R898"/>
  <c r="P898"/>
  <c r="BI894"/>
  <c r="BH894"/>
  <c r="BG894"/>
  <c r="BF894"/>
  <c r="T894"/>
  <c r="R894"/>
  <c r="P894"/>
  <c r="BI891"/>
  <c r="BH891"/>
  <c r="BG891"/>
  <c r="BF891"/>
  <c r="T891"/>
  <c r="R891"/>
  <c r="P891"/>
  <c r="BI888"/>
  <c r="BH888"/>
  <c r="BG888"/>
  <c r="BF888"/>
  <c r="T888"/>
  <c r="R888"/>
  <c r="P888"/>
  <c r="BI886"/>
  <c r="BH886"/>
  <c r="BG886"/>
  <c r="BF886"/>
  <c r="T886"/>
  <c r="R886"/>
  <c r="P886"/>
  <c r="BI879"/>
  <c r="BH879"/>
  <c r="BG879"/>
  <c r="BF879"/>
  <c r="T879"/>
  <c r="R879"/>
  <c r="P879"/>
  <c r="BI875"/>
  <c r="BH875"/>
  <c r="BG875"/>
  <c r="BF875"/>
  <c r="T875"/>
  <c r="R875"/>
  <c r="P875"/>
  <c r="BI872"/>
  <c r="BH872"/>
  <c r="BG872"/>
  <c r="BF872"/>
  <c r="T872"/>
  <c r="R872"/>
  <c r="P872"/>
  <c r="BI868"/>
  <c r="BH868"/>
  <c r="BG868"/>
  <c r="BF868"/>
  <c r="T868"/>
  <c r="R868"/>
  <c r="P868"/>
  <c r="BI864"/>
  <c r="BH864"/>
  <c r="BG864"/>
  <c r="BF864"/>
  <c r="T864"/>
  <c r="R864"/>
  <c r="P864"/>
  <c r="BI862"/>
  <c r="BH862"/>
  <c r="BG862"/>
  <c r="BF862"/>
  <c r="T862"/>
  <c r="R862"/>
  <c r="P862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48"/>
  <c r="BH848"/>
  <c r="BG848"/>
  <c r="BF848"/>
  <c r="T848"/>
  <c r="R848"/>
  <c r="P848"/>
  <c r="BI846"/>
  <c r="BH846"/>
  <c r="BG846"/>
  <c r="BF846"/>
  <c r="T846"/>
  <c r="R846"/>
  <c r="P846"/>
  <c r="BI844"/>
  <c r="BH844"/>
  <c r="BG844"/>
  <c r="BF844"/>
  <c r="T844"/>
  <c r="R844"/>
  <c r="P844"/>
  <c r="BI842"/>
  <c r="BH842"/>
  <c r="BG842"/>
  <c r="BF842"/>
  <c r="T842"/>
  <c r="R842"/>
  <c r="P842"/>
  <c r="BI840"/>
  <c r="BH840"/>
  <c r="BG840"/>
  <c r="BF840"/>
  <c r="T840"/>
  <c r="R840"/>
  <c r="P840"/>
  <c r="BI838"/>
  <c r="BH838"/>
  <c r="BG838"/>
  <c r="BF838"/>
  <c r="T838"/>
  <c r="R838"/>
  <c r="P838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8"/>
  <c r="BH828"/>
  <c r="BG828"/>
  <c r="BF828"/>
  <c r="T828"/>
  <c r="R828"/>
  <c r="P828"/>
  <c r="BI825"/>
  <c r="BH825"/>
  <c r="BG825"/>
  <c r="BF825"/>
  <c r="T825"/>
  <c r="R825"/>
  <c r="P825"/>
  <c r="BI821"/>
  <c r="BH821"/>
  <c r="BG821"/>
  <c r="BF821"/>
  <c r="T821"/>
  <c r="R821"/>
  <c r="P821"/>
  <c r="BI815"/>
  <c r="BH815"/>
  <c r="BG815"/>
  <c r="BF815"/>
  <c r="T815"/>
  <c r="R815"/>
  <c r="P815"/>
  <c r="BI812"/>
  <c r="BH812"/>
  <c r="BG812"/>
  <c r="BF812"/>
  <c r="T812"/>
  <c r="R812"/>
  <c r="P812"/>
  <c r="BI809"/>
  <c r="BH809"/>
  <c r="BG809"/>
  <c r="BF809"/>
  <c r="T809"/>
  <c r="R809"/>
  <c r="P809"/>
  <c r="BI806"/>
  <c r="BH806"/>
  <c r="BG806"/>
  <c r="BF806"/>
  <c r="T806"/>
  <c r="R806"/>
  <c r="P806"/>
  <c r="BI785"/>
  <c r="BH785"/>
  <c r="BG785"/>
  <c r="BF785"/>
  <c r="T785"/>
  <c r="R785"/>
  <c r="P785"/>
  <c r="BI782"/>
  <c r="BH782"/>
  <c r="BG782"/>
  <c r="BF782"/>
  <c r="T782"/>
  <c r="R782"/>
  <c r="P782"/>
  <c r="BI761"/>
  <c r="BH761"/>
  <c r="BG761"/>
  <c r="BF761"/>
  <c r="T761"/>
  <c r="R761"/>
  <c r="P761"/>
  <c r="BI757"/>
  <c r="BH757"/>
  <c r="BG757"/>
  <c r="BF757"/>
  <c r="T757"/>
  <c r="R757"/>
  <c r="P757"/>
  <c r="BI754"/>
  <c r="BH754"/>
  <c r="BG754"/>
  <c r="BF754"/>
  <c r="T754"/>
  <c r="R754"/>
  <c r="P754"/>
  <c r="BI747"/>
  <c r="BH747"/>
  <c r="BG747"/>
  <c r="BF747"/>
  <c r="T747"/>
  <c r="R747"/>
  <c r="P747"/>
  <c r="BI745"/>
  <c r="BH745"/>
  <c r="BG745"/>
  <c r="BF745"/>
  <c r="T745"/>
  <c r="R745"/>
  <c r="P745"/>
  <c r="BI732"/>
  <c r="BH732"/>
  <c r="BG732"/>
  <c r="BF732"/>
  <c r="T732"/>
  <c r="R732"/>
  <c r="P732"/>
  <c r="BI723"/>
  <c r="BH723"/>
  <c r="BG723"/>
  <c r="BF723"/>
  <c r="T723"/>
  <c r="R723"/>
  <c r="P723"/>
  <c r="BI717"/>
  <c r="BH717"/>
  <c r="BG717"/>
  <c r="BF717"/>
  <c r="T717"/>
  <c r="R717"/>
  <c r="P717"/>
  <c r="BI714"/>
  <c r="BH714"/>
  <c r="BG714"/>
  <c r="BF714"/>
  <c r="T714"/>
  <c r="R714"/>
  <c r="P714"/>
  <c r="BI698"/>
  <c r="BH698"/>
  <c r="BG698"/>
  <c r="BF698"/>
  <c r="T698"/>
  <c r="R698"/>
  <c r="P698"/>
  <c r="BI692"/>
  <c r="BH692"/>
  <c r="BG692"/>
  <c r="BF692"/>
  <c r="T692"/>
  <c r="R692"/>
  <c r="P692"/>
  <c r="BI686"/>
  <c r="BH686"/>
  <c r="BG686"/>
  <c r="BF686"/>
  <c r="T686"/>
  <c r="R686"/>
  <c r="P686"/>
  <c r="BI679"/>
  <c r="BH679"/>
  <c r="BG679"/>
  <c r="BF679"/>
  <c r="T679"/>
  <c r="R679"/>
  <c r="P679"/>
  <c r="BI670"/>
  <c r="BH670"/>
  <c r="BG670"/>
  <c r="BF670"/>
  <c r="T670"/>
  <c r="R670"/>
  <c r="P670"/>
  <c r="BI667"/>
  <c r="BH667"/>
  <c r="BG667"/>
  <c r="BF667"/>
  <c r="T667"/>
  <c r="R667"/>
  <c r="P667"/>
  <c r="BI663"/>
  <c r="BH663"/>
  <c r="BG663"/>
  <c r="BF663"/>
  <c r="T663"/>
  <c r="R663"/>
  <c r="P663"/>
  <c r="BI648"/>
  <c r="BH648"/>
  <c r="BG648"/>
  <c r="BF648"/>
  <c r="T648"/>
  <c r="R648"/>
  <c r="P648"/>
  <c r="BI644"/>
  <c r="BH644"/>
  <c r="BG644"/>
  <c r="BF644"/>
  <c r="T644"/>
  <c r="R644"/>
  <c r="P644"/>
  <c r="BI629"/>
  <c r="BH629"/>
  <c r="BG629"/>
  <c r="BF629"/>
  <c r="T629"/>
  <c r="R629"/>
  <c r="P629"/>
  <c r="BI626"/>
  <c r="BH626"/>
  <c r="BG626"/>
  <c r="BF626"/>
  <c r="T626"/>
  <c r="R626"/>
  <c r="P626"/>
  <c r="BI624"/>
  <c r="BH624"/>
  <c r="BG624"/>
  <c r="BF624"/>
  <c r="T624"/>
  <c r="R624"/>
  <c r="P624"/>
  <c r="BI619"/>
  <c r="BH619"/>
  <c r="BG619"/>
  <c r="BF619"/>
  <c r="T619"/>
  <c r="R619"/>
  <c r="P619"/>
  <c r="BI616"/>
  <c r="BH616"/>
  <c r="BG616"/>
  <c r="BF616"/>
  <c r="T616"/>
  <c r="R616"/>
  <c r="P616"/>
  <c r="BI613"/>
  <c r="BH613"/>
  <c r="BG613"/>
  <c r="BF613"/>
  <c r="T613"/>
  <c r="R613"/>
  <c r="P613"/>
  <c r="BI610"/>
  <c r="BH610"/>
  <c r="BG610"/>
  <c r="BF610"/>
  <c r="T610"/>
  <c r="R610"/>
  <c r="P610"/>
  <c r="BI607"/>
  <c r="BH607"/>
  <c r="BG607"/>
  <c r="BF607"/>
  <c r="T607"/>
  <c r="R607"/>
  <c r="P607"/>
  <c r="BI603"/>
  <c r="BH603"/>
  <c r="BG603"/>
  <c r="BF603"/>
  <c r="T603"/>
  <c r="R603"/>
  <c r="P603"/>
  <c r="BI600"/>
  <c r="BH600"/>
  <c r="BG600"/>
  <c r="BF600"/>
  <c r="T600"/>
  <c r="R600"/>
  <c r="P600"/>
  <c r="BI597"/>
  <c r="BH597"/>
  <c r="BG597"/>
  <c r="BF597"/>
  <c r="T597"/>
  <c r="R597"/>
  <c r="P597"/>
  <c r="BI594"/>
  <c r="BH594"/>
  <c r="BG594"/>
  <c r="BF594"/>
  <c r="T594"/>
  <c r="R594"/>
  <c r="P594"/>
  <c r="BI591"/>
  <c r="BH591"/>
  <c r="BG591"/>
  <c r="BF591"/>
  <c r="T591"/>
  <c r="R591"/>
  <c r="P591"/>
  <c r="BI587"/>
  <c r="BH587"/>
  <c r="BG587"/>
  <c r="BF587"/>
  <c r="T587"/>
  <c r="R587"/>
  <c r="P587"/>
  <c r="BI582"/>
  <c r="BH582"/>
  <c r="BG582"/>
  <c r="BF582"/>
  <c r="T582"/>
  <c r="R582"/>
  <c r="P582"/>
  <c r="BI579"/>
  <c r="BH579"/>
  <c r="BG579"/>
  <c r="BF579"/>
  <c r="T579"/>
  <c r="R579"/>
  <c r="P579"/>
  <c r="BI576"/>
  <c r="BH576"/>
  <c r="BG576"/>
  <c r="BF576"/>
  <c r="T576"/>
  <c r="R576"/>
  <c r="P576"/>
  <c r="BI573"/>
  <c r="BH573"/>
  <c r="BG573"/>
  <c r="BF573"/>
  <c r="T573"/>
  <c r="R573"/>
  <c r="P573"/>
  <c r="BI569"/>
  <c r="BH569"/>
  <c r="BG569"/>
  <c r="BF569"/>
  <c r="T569"/>
  <c r="R569"/>
  <c r="P569"/>
  <c r="BI559"/>
  <c r="BH559"/>
  <c r="BG559"/>
  <c r="BF559"/>
  <c r="T559"/>
  <c r="R559"/>
  <c r="P559"/>
  <c r="BI555"/>
  <c r="BH555"/>
  <c r="BG555"/>
  <c r="BF555"/>
  <c r="T555"/>
  <c r="R555"/>
  <c r="P555"/>
  <c r="BI551"/>
  <c r="BH551"/>
  <c r="BG551"/>
  <c r="BF551"/>
  <c r="T551"/>
  <c r="T550"/>
  <c r="R551"/>
  <c r="R550"/>
  <c r="P551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18"/>
  <c r="BH518"/>
  <c r="BG518"/>
  <c r="BF518"/>
  <c r="T518"/>
  <c r="R518"/>
  <c r="P518"/>
  <c r="BI517"/>
  <c r="BH517"/>
  <c r="BG517"/>
  <c r="BF517"/>
  <c r="T517"/>
  <c r="R517"/>
  <c r="P517"/>
  <c r="BI513"/>
  <c r="BH513"/>
  <c r="BG513"/>
  <c r="BF513"/>
  <c r="T513"/>
  <c r="R513"/>
  <c r="P513"/>
  <c r="BI511"/>
  <c r="BH511"/>
  <c r="BG511"/>
  <c r="BF511"/>
  <c r="T511"/>
  <c r="R511"/>
  <c r="P511"/>
  <c r="BI507"/>
  <c r="BH507"/>
  <c r="BG507"/>
  <c r="BF507"/>
  <c r="T507"/>
  <c r="R507"/>
  <c r="P507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3"/>
  <c r="BH493"/>
  <c r="BG493"/>
  <c r="BF493"/>
  <c r="T493"/>
  <c r="R493"/>
  <c r="P493"/>
  <c r="BI484"/>
  <c r="BH484"/>
  <c r="BG484"/>
  <c r="BF484"/>
  <c r="T484"/>
  <c r="R484"/>
  <c r="P484"/>
  <c r="BI475"/>
  <c r="BH475"/>
  <c r="BG475"/>
  <c r="BF475"/>
  <c r="T475"/>
  <c r="R475"/>
  <c r="P475"/>
  <c r="BI467"/>
  <c r="BH467"/>
  <c r="BG467"/>
  <c r="BF467"/>
  <c r="T467"/>
  <c r="R467"/>
  <c r="P467"/>
  <c r="BI464"/>
  <c r="BH464"/>
  <c r="BG464"/>
  <c r="BF464"/>
  <c r="T464"/>
  <c r="R464"/>
  <c r="P464"/>
  <c r="BI460"/>
  <c r="BH460"/>
  <c r="BG460"/>
  <c r="BF460"/>
  <c r="T460"/>
  <c r="R460"/>
  <c r="P460"/>
  <c r="BI452"/>
  <c r="BH452"/>
  <c r="BG452"/>
  <c r="BF452"/>
  <c r="T452"/>
  <c r="R452"/>
  <c r="P452"/>
  <c r="BI445"/>
  <c r="BH445"/>
  <c r="BG445"/>
  <c r="BF445"/>
  <c r="T445"/>
  <c r="R445"/>
  <c r="P445"/>
  <c r="BI440"/>
  <c r="BH440"/>
  <c r="BG440"/>
  <c r="BF440"/>
  <c r="T440"/>
  <c r="R440"/>
  <c r="P440"/>
  <c r="BI433"/>
  <c r="BH433"/>
  <c r="BG433"/>
  <c r="BF433"/>
  <c r="T433"/>
  <c r="R433"/>
  <c r="P433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1"/>
  <c r="BH401"/>
  <c r="BG401"/>
  <c r="BF401"/>
  <c r="T401"/>
  <c r="R401"/>
  <c r="P401"/>
  <c r="BI396"/>
  <c r="BH396"/>
  <c r="BG396"/>
  <c r="BF396"/>
  <c r="T396"/>
  <c r="R396"/>
  <c r="P396"/>
  <c r="BI392"/>
  <c r="BH392"/>
  <c r="BG392"/>
  <c r="BF392"/>
  <c r="T392"/>
  <c r="R392"/>
  <c r="P392"/>
  <c r="BI389"/>
  <c r="BH389"/>
  <c r="BG389"/>
  <c r="BF389"/>
  <c r="T389"/>
  <c r="R389"/>
  <c r="P389"/>
  <c r="BI385"/>
  <c r="BH385"/>
  <c r="BG385"/>
  <c r="BF385"/>
  <c r="T385"/>
  <c r="R385"/>
  <c r="P385"/>
  <c r="BI382"/>
  <c r="BH382"/>
  <c r="BG382"/>
  <c r="BF382"/>
  <c r="T382"/>
  <c r="R382"/>
  <c r="P382"/>
  <c r="BI374"/>
  <c r="BH374"/>
  <c r="BG374"/>
  <c r="BF374"/>
  <c r="T374"/>
  <c r="R374"/>
  <c r="P374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55"/>
  <c r="BH355"/>
  <c r="BG355"/>
  <c r="BF355"/>
  <c r="T355"/>
  <c r="R355"/>
  <c r="P355"/>
  <c r="BI347"/>
  <c r="BH347"/>
  <c r="BG347"/>
  <c r="BF347"/>
  <c r="T347"/>
  <c r="R347"/>
  <c r="P347"/>
  <c r="BI335"/>
  <c r="BH335"/>
  <c r="BG335"/>
  <c r="BF335"/>
  <c r="T335"/>
  <c r="R335"/>
  <c r="P335"/>
  <c r="BI324"/>
  <c r="BH324"/>
  <c r="BG324"/>
  <c r="BF324"/>
  <c r="T324"/>
  <c r="R324"/>
  <c r="P324"/>
  <c r="BI299"/>
  <c r="BH299"/>
  <c r="BG299"/>
  <c r="BF299"/>
  <c r="T299"/>
  <c r="R299"/>
  <c r="P299"/>
  <c r="BI296"/>
  <c r="BH296"/>
  <c r="BG296"/>
  <c r="BF296"/>
  <c r="T296"/>
  <c r="R296"/>
  <c r="P296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76"/>
  <c r="BH276"/>
  <c r="BG276"/>
  <c r="BF276"/>
  <c r="T276"/>
  <c r="R276"/>
  <c r="P276"/>
  <c r="BI273"/>
  <c r="BH273"/>
  <c r="BG273"/>
  <c r="BF273"/>
  <c r="T273"/>
  <c r="R273"/>
  <c r="P273"/>
  <c r="BI268"/>
  <c r="BH268"/>
  <c r="BG268"/>
  <c r="BF268"/>
  <c r="T268"/>
  <c r="R268"/>
  <c r="P268"/>
  <c r="BI265"/>
  <c r="BH265"/>
  <c r="BG265"/>
  <c r="BF265"/>
  <c r="T265"/>
  <c r="R265"/>
  <c r="P265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09"/>
  <c r="BH209"/>
  <c r="BG209"/>
  <c r="BF209"/>
  <c r="T209"/>
  <c r="R209"/>
  <c r="P209"/>
  <c r="BI195"/>
  <c r="BH195"/>
  <c r="BG195"/>
  <c r="BF195"/>
  <c r="T195"/>
  <c r="R195"/>
  <c r="P195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65"/>
  <c r="BH165"/>
  <c r="BG165"/>
  <c r="BF165"/>
  <c r="T165"/>
  <c r="R165"/>
  <c r="P165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J133"/>
  <c r="F133"/>
  <c r="F131"/>
  <c r="E129"/>
  <c r="J91"/>
  <c r="F91"/>
  <c r="F89"/>
  <c r="E87"/>
  <c r="J24"/>
  <c r="E24"/>
  <c r="J134"/>
  <c r="J23"/>
  <c r="J18"/>
  <c r="E18"/>
  <c r="F134"/>
  <c r="J17"/>
  <c r="J12"/>
  <c r="J131"/>
  <c r="E7"/>
  <c r="E127"/>
  <c i="1" r="L90"/>
  <c r="AM90"/>
  <c r="AM89"/>
  <c r="L89"/>
  <c r="AM87"/>
  <c r="L87"/>
  <c r="L85"/>
  <c r="L84"/>
  <c i="2" r="BK1015"/>
  <c r="J994"/>
  <c r="BK980"/>
  <c r="J968"/>
  <c r="BK943"/>
  <c r="J926"/>
  <c r="BK916"/>
  <c r="BK906"/>
  <c r="J875"/>
  <c r="BK860"/>
  <c r="BK836"/>
  <c r="J825"/>
  <c r="BK754"/>
  <c r="J714"/>
  <c r="BK692"/>
  <c r="BK667"/>
  <c r="J610"/>
  <c r="J555"/>
  <c r="BK536"/>
  <c r="BK513"/>
  <c r="J507"/>
  <c r="J408"/>
  <c r="J364"/>
  <c r="J299"/>
  <c r="J254"/>
  <c r="J236"/>
  <c r="BK182"/>
  <c r="J173"/>
  <c r="J1018"/>
  <c r="BK994"/>
  <c r="J943"/>
  <c r="J929"/>
  <c r="J908"/>
  <c r="BK898"/>
  <c r="BK868"/>
  <c r="J860"/>
  <c r="BK838"/>
  <c r="J812"/>
  <c r="BK761"/>
  <c r="J692"/>
  <c r="J663"/>
  <c r="J603"/>
  <c r="BK579"/>
  <c r="BK559"/>
  <c r="J546"/>
  <c r="J530"/>
  <c r="J518"/>
  <c r="J493"/>
  <c r="J440"/>
  <c r="J404"/>
  <c r="BK389"/>
  <c r="J292"/>
  <c r="J265"/>
  <c r="BK223"/>
  <c r="BK187"/>
  <c r="BK1021"/>
  <c r="BK1003"/>
  <c r="J980"/>
  <c r="BK974"/>
  <c r="BK961"/>
  <c r="BK952"/>
  <c r="J912"/>
  <c r="J868"/>
  <c r="J848"/>
  <c r="BK830"/>
  <c r="J761"/>
  <c r="J679"/>
  <c r="BK603"/>
  <c r="BK548"/>
  <c r="J527"/>
  <c r="BK503"/>
  <c r="BK452"/>
  <c r="J412"/>
  <c r="J392"/>
  <c r="BK335"/>
  <c r="J286"/>
  <c r="J256"/>
  <c r="BK178"/>
  <c r="J1021"/>
  <c r="J991"/>
  <c r="J940"/>
  <c r="J894"/>
  <c r="J864"/>
  <c r="J852"/>
  <c r="J840"/>
  <c r="J830"/>
  <c r="J782"/>
  <c r="BK745"/>
  <c r="J648"/>
  <c r="BK610"/>
  <c r="BK591"/>
  <c r="J559"/>
  <c r="BK540"/>
  <c r="BK530"/>
  <c r="J497"/>
  <c r="BK475"/>
  <c r="BK408"/>
  <c r="J367"/>
  <c r="BK296"/>
  <c r="BK265"/>
  <c r="BK165"/>
  <c r="BK140"/>
  <c i="3" r="BK295"/>
  <c r="J287"/>
  <c r="J272"/>
  <c r="BK259"/>
  <c r="J253"/>
  <c r="J241"/>
  <c r="J226"/>
  <c r="J216"/>
  <c r="J198"/>
  <c r="J181"/>
  <c r="BK156"/>
  <c r="BK150"/>
  <c r="J131"/>
  <c r="J293"/>
  <c r="J264"/>
  <c r="BK234"/>
  <c r="BK224"/>
  <c r="J208"/>
  <c r="J200"/>
  <c r="BK186"/>
  <c r="J163"/>
  <c r="BK152"/>
  <c r="J135"/>
  <c r="BK287"/>
  <c r="BK251"/>
  <c r="J234"/>
  <c r="BK212"/>
  <c r="J196"/>
  <c r="J179"/>
  <c r="BK146"/>
  <c r="BK281"/>
  <c r="BK266"/>
  <c r="J247"/>
  <c r="J232"/>
  <c r="BK216"/>
  <c r="J176"/>
  <c r="BK163"/>
  <c r="J144"/>
  <c r="BK135"/>
  <c i="4" r="BK133"/>
  <c i="5" r="J259"/>
  <c r="J247"/>
  <c r="J238"/>
  <c r="BK214"/>
  <c r="J200"/>
  <c r="BK191"/>
  <c r="J175"/>
  <c r="J161"/>
  <c r="J149"/>
  <c r="BK133"/>
  <c r="BK125"/>
  <c r="BK280"/>
  <c r="BK267"/>
  <c r="BK247"/>
  <c r="BK236"/>
  <c r="J224"/>
  <c r="J216"/>
  <c r="J204"/>
  <c r="J194"/>
  <c r="BK175"/>
  <c r="BK157"/>
  <c r="J147"/>
  <c r="BK129"/>
  <c r="J278"/>
  <c r="J253"/>
  <c r="BK210"/>
  <c r="J196"/>
  <c r="BK180"/>
  <c r="BK169"/>
  <c r="J159"/>
  <c r="J145"/>
  <c r="J129"/>
  <c r="J267"/>
  <c r="BK253"/>
  <c r="J236"/>
  <c r="BK218"/>
  <c r="BK204"/>
  <c r="BK145"/>
  <c r="BK123"/>
  <c i="6" r="BK235"/>
  <c r="BK225"/>
  <c r="BK217"/>
  <c r="J208"/>
  <c r="J202"/>
  <c r="J184"/>
  <c r="J162"/>
  <c r="BK156"/>
  <c r="J145"/>
  <c r="J128"/>
  <c r="J264"/>
  <c r="BK256"/>
  <c r="J241"/>
  <c r="BK227"/>
  <c r="J217"/>
  <c r="J198"/>
  <c r="BK180"/>
  <c r="BK166"/>
  <c r="BK158"/>
  <c r="J132"/>
  <c r="BK264"/>
  <c r="J254"/>
  <c r="BK237"/>
  <c r="BK194"/>
  <c r="BK172"/>
  <c r="BK147"/>
  <c r="J138"/>
  <c r="BK254"/>
  <c r="BK241"/>
  <c r="BK215"/>
  <c r="BK206"/>
  <c r="J194"/>
  <c r="J182"/>
  <c r="J156"/>
  <c r="BK138"/>
  <c r="BK128"/>
  <c i="7" r="J345"/>
  <c r="J330"/>
  <c r="BK320"/>
  <c r="BK308"/>
  <c r="BK293"/>
  <c r="J275"/>
  <c r="J248"/>
  <c r="BK218"/>
  <c r="BK204"/>
  <c r="BK196"/>
  <c r="BK181"/>
  <c r="J171"/>
  <c r="J162"/>
  <c r="J130"/>
  <c r="BK322"/>
  <c r="J295"/>
  <c r="BK279"/>
  <c r="J265"/>
  <c r="J255"/>
  <c r="BK240"/>
  <c r="BK223"/>
  <c r="J218"/>
  <c r="J196"/>
  <c r="BK187"/>
  <c r="J175"/>
  <c r="BK158"/>
  <c r="J146"/>
  <c r="J138"/>
  <c r="BK343"/>
  <c r="J320"/>
  <c r="J310"/>
  <c r="J304"/>
  <c r="J281"/>
  <c r="BK269"/>
  <c r="J250"/>
  <c r="BK242"/>
  <c r="BK231"/>
  <c r="J198"/>
  <c r="BK183"/>
  <c r="J126"/>
  <c r="J343"/>
  <c r="BK330"/>
  <c r="BK324"/>
  <c r="J297"/>
  <c r="BK275"/>
  <c r="BK257"/>
  <c r="BK255"/>
  <c r="BK229"/>
  <c r="J208"/>
  <c r="BK185"/>
  <c r="J169"/>
  <c r="J142"/>
  <c i="8" r="J255"/>
  <c r="J251"/>
  <c r="J241"/>
  <c r="J233"/>
  <c r="J209"/>
  <c r="BK195"/>
  <c r="BK173"/>
  <c r="J159"/>
  <c r="BK151"/>
  <c r="BK141"/>
  <c r="BK123"/>
  <c r="J275"/>
  <c r="BK265"/>
  <c r="BK237"/>
  <c r="BK233"/>
  <c r="BK219"/>
  <c r="J211"/>
  <c r="BK191"/>
  <c r="BK171"/>
  <c r="BK157"/>
  <c r="J141"/>
  <c r="J277"/>
  <c r="J257"/>
  <c r="BK229"/>
  <c r="J219"/>
  <c r="BK209"/>
  <c r="J191"/>
  <c r="J171"/>
  <c r="BK155"/>
  <c r="BK139"/>
  <c r="J127"/>
  <c r="BK275"/>
  <c r="BK255"/>
  <c r="J231"/>
  <c r="J203"/>
  <c r="J195"/>
  <c r="BK179"/>
  <c r="J165"/>
  <c r="BK149"/>
  <c r="J125"/>
  <c i="9" r="J289"/>
  <c r="BK261"/>
  <c r="J239"/>
  <c r="J222"/>
  <c r="BK206"/>
  <c r="BK196"/>
  <c r="J174"/>
  <c r="BK164"/>
  <c r="BK149"/>
  <c r="BK135"/>
  <c r="BK297"/>
  <c r="J276"/>
  <c r="BK264"/>
  <c r="J245"/>
  <c r="BK231"/>
  <c r="BK216"/>
  <c r="BK190"/>
  <c r="J151"/>
  <c r="J133"/>
  <c r="J125"/>
  <c r="BK293"/>
  <c r="J285"/>
  <c r="BK274"/>
  <c r="J255"/>
  <c r="BK233"/>
  <c r="J210"/>
  <c r="BK202"/>
  <c r="J180"/>
  <c r="J168"/>
  <c r="BK131"/>
  <c r="J270"/>
  <c r="BK259"/>
  <c r="BK241"/>
  <c r="BK214"/>
  <c r="J200"/>
  <c r="J185"/>
  <c r="BK162"/>
  <c r="BK151"/>
  <c r="J137"/>
  <c r="J127"/>
  <c i="10" r="BK153"/>
  <c r="BK142"/>
  <c r="J151"/>
  <c r="BK136"/>
  <c r="J155"/>
  <c r="J140"/>
  <c r="J127"/>
  <c r="J148"/>
  <c r="J136"/>
  <c r="J124"/>
  <c i="2" r="J1009"/>
  <c r="BK997"/>
  <c r="J983"/>
  <c r="BK971"/>
  <c r="BK958"/>
  <c r="J932"/>
  <c r="BK914"/>
  <c r="BK891"/>
  <c r="BK854"/>
  <c r="BK840"/>
  <c r="BK828"/>
  <c r="BK757"/>
  <c r="J723"/>
  <c r="BK670"/>
  <c r="BK624"/>
  <c r="J613"/>
  <c r="BK546"/>
  <c r="BK517"/>
  <c r="J382"/>
  <c r="J335"/>
  <c r="J268"/>
  <c r="J249"/>
  <c r="J216"/>
  <c r="J178"/>
  <c r="BK145"/>
  <c r="J1003"/>
  <c r="J937"/>
  <c r="J916"/>
  <c r="J902"/>
  <c r="J888"/>
  <c r="BK872"/>
  <c r="BK862"/>
  <c r="BK850"/>
  <c r="J821"/>
  <c r="BK782"/>
  <c r="J698"/>
  <c r="J667"/>
  <c r="BK613"/>
  <c r="BK582"/>
  <c r="BK573"/>
  <c r="BK538"/>
  <c r="J523"/>
  <c r="BK507"/>
  <c r="J464"/>
  <c r="J452"/>
  <c r="BK412"/>
  <c r="BK392"/>
  <c r="J374"/>
  <c r="BK273"/>
  <c r="BK258"/>
  <c r="J240"/>
  <c r="BK209"/>
  <c r="J182"/>
  <c r="BK1006"/>
  <c r="J986"/>
  <c r="J971"/>
  <c r="J958"/>
  <c r="J935"/>
  <c r="BK852"/>
  <c r="J832"/>
  <c r="BK821"/>
  <c r="BK723"/>
  <c r="BK644"/>
  <c r="J607"/>
  <c r="BK597"/>
  <c r="J538"/>
  <c r="J513"/>
  <c r="BK484"/>
  <c r="J416"/>
  <c r="J396"/>
  <c r="BK347"/>
  <c r="BK299"/>
  <c r="J258"/>
  <c r="J187"/>
  <c r="J165"/>
  <c r="J1012"/>
  <c r="J952"/>
  <c r="BK926"/>
  <c r="BK908"/>
  <c r="J862"/>
  <c r="J844"/>
  <c r="J834"/>
  <c r="J806"/>
  <c r="J747"/>
  <c r="BK663"/>
  <c r="BK616"/>
  <c r="BK600"/>
  <c r="BK587"/>
  <c r="J573"/>
  <c r="J542"/>
  <c r="J499"/>
  <c r="J467"/>
  <c r="J445"/>
  <c r="BK404"/>
  <c r="J362"/>
  <c r="J290"/>
  <c r="BK254"/>
  <c r="J209"/>
  <c r="BK151"/>
  <c i="3" r="J299"/>
  <c r="BK289"/>
  <c r="J281"/>
  <c r="BK270"/>
  <c r="BK255"/>
  <c r="J243"/>
  <c r="J228"/>
  <c r="BK222"/>
  <c r="BK200"/>
  <c r="J190"/>
  <c r="BK183"/>
  <c r="J170"/>
  <c r="BK144"/>
  <c r="BK299"/>
  <c r="BK276"/>
  <c r="BK232"/>
  <c r="J214"/>
  <c r="BK204"/>
  <c r="BK190"/>
  <c r="BK170"/>
  <c r="BK161"/>
  <c r="J137"/>
  <c r="J289"/>
  <c r="J283"/>
  <c r="J259"/>
  <c r="BK245"/>
  <c r="J230"/>
  <c r="BK214"/>
  <c r="J204"/>
  <c r="BK192"/>
  <c r="BK176"/>
  <c r="BK159"/>
  <c r="BK283"/>
  <c r="BK274"/>
  <c r="BK253"/>
  <c r="J245"/>
  <c r="J220"/>
  <c r="J192"/>
  <c r="BK172"/>
  <c r="J161"/>
  <c r="J146"/>
  <c i="4" r="J138"/>
  <c r="BK148"/>
  <c i="5" r="J249"/>
  <c r="BK234"/>
  <c r="BK212"/>
  <c r="J198"/>
  <c r="BK183"/>
  <c r="J169"/>
  <c r="BK163"/>
  <c r="BK153"/>
  <c r="BK139"/>
  <c r="J123"/>
  <c r="BK272"/>
  <c r="BK264"/>
  <c r="J234"/>
  <c r="BK222"/>
  <c r="J214"/>
  <c r="BK200"/>
  <c r="J180"/>
  <c r="J171"/>
  <c r="J155"/>
  <c r="J143"/>
  <c r="J133"/>
  <c r="BK283"/>
  <c r="J276"/>
  <c r="BK249"/>
  <c r="BK226"/>
  <c r="J222"/>
  <c r="J202"/>
  <c r="J177"/>
  <c r="J165"/>
  <c r="J151"/>
  <c r="BK143"/>
  <c r="BK135"/>
  <c r="J283"/>
  <c r="BK259"/>
  <c r="BK241"/>
  <c r="J226"/>
  <c r="J206"/>
  <c r="J173"/>
  <c r="J139"/>
  <c i="6" r="BK245"/>
  <c r="BK231"/>
  <c r="BK223"/>
  <c r="BK210"/>
  <c r="J204"/>
  <c r="BK190"/>
  <c r="J174"/>
  <c r="J158"/>
  <c r="J147"/>
  <c r="J142"/>
  <c r="BK266"/>
  <c r="BK251"/>
  <c r="J235"/>
  <c r="J225"/>
  <c r="BK204"/>
  <c r="BK184"/>
  <c r="BK174"/>
  <c r="BK160"/>
  <c r="BK142"/>
  <c r="BK126"/>
  <c r="J260"/>
  <c r="BK243"/>
  <c r="J227"/>
  <c r="BK192"/>
  <c r="BK182"/>
  <c r="BK164"/>
  <c r="J258"/>
  <c r="J249"/>
  <c r="BK239"/>
  <c r="BK213"/>
  <c r="BK202"/>
  <c r="J192"/>
  <c r="BK178"/>
  <c r="J151"/>
  <c r="BK134"/>
  <c r="J126"/>
  <c i="7" r="J351"/>
  <c r="BK336"/>
  <c r="J316"/>
  <c r="BK304"/>
  <c r="J289"/>
  <c r="J283"/>
  <c r="BK265"/>
  <c r="J231"/>
  <c r="BK210"/>
  <c r="BK200"/>
  <c r="BK194"/>
  <c r="J179"/>
  <c r="J165"/>
  <c r="BK154"/>
  <c r="J132"/>
  <c r="J336"/>
  <c r="BK306"/>
  <c r="BK287"/>
  <c r="J267"/>
  <c r="J257"/>
  <c r="J242"/>
  <c r="J229"/>
  <c r="BK220"/>
  <c r="J206"/>
  <c r="J194"/>
  <c r="J177"/>
  <c r="BK160"/>
  <c r="J148"/>
  <c r="J140"/>
  <c r="BK351"/>
  <c r="BK328"/>
  <c r="BK316"/>
  <c r="J306"/>
  <c r="J302"/>
  <c r="BK297"/>
  <c r="BK267"/>
  <c r="J259"/>
  <c r="BK246"/>
  <c r="BK235"/>
  <c r="BK225"/>
  <c r="BK214"/>
  <c r="J185"/>
  <c r="BK162"/>
  <c r="J154"/>
  <c r="BK140"/>
  <c r="J128"/>
  <c r="BK347"/>
  <c r="J332"/>
  <c r="J312"/>
  <c r="J279"/>
  <c r="BK271"/>
  <c r="J246"/>
  <c r="J225"/>
  <c r="J202"/>
  <c r="BK175"/>
  <c r="BK148"/>
  <c r="J134"/>
  <c i="8" r="BK263"/>
  <c r="J247"/>
  <c r="J237"/>
  <c r="BK223"/>
  <c r="J187"/>
  <c r="J169"/>
  <c r="J153"/>
  <c r="BK135"/>
  <c r="BK129"/>
  <c r="BK273"/>
  <c r="J261"/>
  <c r="J249"/>
  <c r="BK243"/>
  <c r="BK231"/>
  <c r="BK217"/>
  <c r="J197"/>
  <c r="J179"/>
  <c r="J163"/>
  <c r="BK145"/>
  <c r="J119"/>
  <c r="J265"/>
  <c r="BK241"/>
  <c r="J223"/>
  <c r="J207"/>
  <c r="J189"/>
  <c r="BK169"/>
  <c r="J149"/>
  <c r="J135"/>
  <c r="J279"/>
  <c r="J263"/>
  <c r="BK253"/>
  <c r="J221"/>
  <c r="BK199"/>
  <c r="BK189"/>
  <c r="J173"/>
  <c r="BK163"/>
  <c r="BK143"/>
  <c i="9" r="BK291"/>
  <c r="J243"/>
  <c r="J228"/>
  <c r="BK212"/>
  <c r="J204"/>
  <c r="BK187"/>
  <c r="J172"/>
  <c r="J162"/>
  <c r="J145"/>
  <c r="J295"/>
  <c r="BK280"/>
  <c r="J272"/>
  <c r="BK253"/>
  <c r="J247"/>
  <c r="BK235"/>
  <c r="J198"/>
  <c r="J164"/>
  <c r="BK145"/>
  <c r="BK139"/>
  <c r="J129"/>
  <c r="J297"/>
  <c r="BK289"/>
  <c r="J280"/>
  <c r="J257"/>
  <c r="BK239"/>
  <c r="BK222"/>
  <c r="J216"/>
  <c r="BK204"/>
  <c r="BK182"/>
  <c r="BK176"/>
  <c r="J155"/>
  <c r="J274"/>
  <c r="J261"/>
  <c r="BK255"/>
  <c r="BK243"/>
  <c r="BK228"/>
  <c r="BK208"/>
  <c r="J192"/>
  <c r="BK180"/>
  <c r="J166"/>
  <c r="BK155"/>
  <c r="J139"/>
  <c r="J131"/>
  <c i="10" r="BK155"/>
  <c r="BK146"/>
  <c r="J158"/>
  <c r="BK138"/>
  <c i="2" r="BK1012"/>
  <c r="BK986"/>
  <c r="BK965"/>
  <c r="J949"/>
  <c r="BK935"/>
  <c r="BK922"/>
  <c r="BK912"/>
  <c r="J886"/>
  <c r="BK856"/>
  <c r="BK842"/>
  <c r="BK834"/>
  <c r="J809"/>
  <c r="BK717"/>
  <c r="BK679"/>
  <c r="J619"/>
  <c r="BK607"/>
  <c r="BK551"/>
  <c r="J544"/>
  <c r="BK518"/>
  <c r="BK499"/>
  <c r="J389"/>
  <c r="BK362"/>
  <c r="BK290"/>
  <c r="BK244"/>
  <c r="J195"/>
  <c r="J140"/>
  <c r="BK1000"/>
  <c r="BK949"/>
  <c r="BK932"/>
  <c r="J910"/>
  <c r="BK886"/>
  <c r="BK858"/>
  <c r="BK825"/>
  <c r="BK785"/>
  <c r="J717"/>
  <c r="BK686"/>
  <c r="J629"/>
  <c r="BK594"/>
  <c r="BK569"/>
  <c r="J551"/>
  <c r="J536"/>
  <c r="BK527"/>
  <c r="J501"/>
  <c r="J460"/>
  <c r="BK416"/>
  <c r="BK406"/>
  <c r="BK396"/>
  <c r="BK367"/>
  <c r="J276"/>
  <c r="BK249"/>
  <c r="BK195"/>
  <c r="J145"/>
  <c r="J1006"/>
  <c r="BK983"/>
  <c r="BK968"/>
  <c r="BK946"/>
  <c r="BK902"/>
  <c r="BK894"/>
  <c r="J850"/>
  <c r="BK844"/>
  <c r="J815"/>
  <c r="J686"/>
  <c r="BK629"/>
  <c r="J587"/>
  <c r="J540"/>
  <c r="BK523"/>
  <c r="BK497"/>
  <c r="BK433"/>
  <c r="BK382"/>
  <c r="J324"/>
  <c r="J296"/>
  <c r="BK276"/>
  <c r="J223"/>
  <c r="BK173"/>
  <c r="BK1018"/>
  <c r="BK1009"/>
  <c r="J879"/>
  <c r="J858"/>
  <c r="BK846"/>
  <c r="J836"/>
  <c r="BK815"/>
  <c r="BK809"/>
  <c r="J754"/>
  <c r="BK714"/>
  <c r="J626"/>
  <c r="J594"/>
  <c r="J579"/>
  <c r="BK544"/>
  <c r="J532"/>
  <c r="J503"/>
  <c r="J484"/>
  <c r="BK460"/>
  <c r="BK385"/>
  <c r="J347"/>
  <c r="BK286"/>
  <c r="BK240"/>
  <c r="J157"/>
  <c i="3" r="J291"/>
  <c r="BK285"/>
  <c r="J276"/>
  <c r="BK268"/>
  <c r="BK257"/>
  <c r="BK249"/>
  <c r="J236"/>
  <c r="BK220"/>
  <c r="BK202"/>
  <c r="BK194"/>
  <c r="J186"/>
  <c r="J172"/>
  <c r="J152"/>
  <c r="J142"/>
  <c r="BK291"/>
  <c r="J270"/>
  <c r="BK247"/>
  <c r="J222"/>
  <c r="BK206"/>
  <c r="J194"/>
  <c r="J165"/>
  <c r="J154"/>
  <c r="J297"/>
  <c r="BK278"/>
  <c r="J255"/>
  <c r="BK243"/>
  <c r="BK226"/>
  <c r="J210"/>
  <c r="BK198"/>
  <c r="BK181"/>
  <c r="J168"/>
  <c r="J295"/>
  <c r="J278"/>
  <c r="J268"/>
  <c r="BK262"/>
  <c r="J249"/>
  <c r="BK236"/>
  <c r="BK218"/>
  <c r="J183"/>
  <c r="BK168"/>
  <c r="J156"/>
  <c r="BK142"/>
  <c r="BK133"/>
  <c i="4" r="J148"/>
  <c r="BK146"/>
  <c r="J144"/>
  <c r="BK142"/>
  <c r="J140"/>
  <c r="J137"/>
  <c r="J135"/>
  <c r="J133"/>
  <c r="BK130"/>
  <c r="BK127"/>
  <c r="BK124"/>
  <c r="BK122"/>
  <c r="BK144"/>
  <c r="J142"/>
  <c r="BK140"/>
  <c r="BK138"/>
  <c r="BK137"/>
  <c r="BK135"/>
  <c r="J130"/>
  <c r="J127"/>
  <c r="J124"/>
  <c i="5" r="J285"/>
  <c r="J281"/>
  <c r="BK278"/>
  <c r="J274"/>
  <c r="J272"/>
  <c r="J270"/>
  <c r="BK251"/>
  <c r="J241"/>
  <c r="J228"/>
  <c r="BK206"/>
  <c r="BK194"/>
  <c r="BK186"/>
  <c r="BK165"/>
  <c r="BK151"/>
  <c r="BK137"/>
  <c r="BK127"/>
  <c r="BK282"/>
  <c r="BK276"/>
  <c r="BK270"/>
  <c r="J257"/>
  <c r="J230"/>
  <c r="J218"/>
  <c r="BK202"/>
  <c r="BK188"/>
  <c r="BK177"/>
  <c r="J163"/>
  <c r="J135"/>
  <c r="J127"/>
  <c r="BK281"/>
  <c r="J264"/>
  <c r="J251"/>
  <c r="BK230"/>
  <c r="J220"/>
  <c r="BK198"/>
  <c r="J183"/>
  <c r="BK161"/>
  <c r="J153"/>
  <c r="J141"/>
  <c r="BK285"/>
  <c r="J262"/>
  <c r="BK245"/>
  <c r="BK232"/>
  <c r="BK216"/>
  <c r="J186"/>
  <c r="BK131"/>
  <c i="6" r="J243"/>
  <c r="BK229"/>
  <c r="J219"/>
  <c r="BK198"/>
  <c r="J188"/>
  <c r="J166"/>
  <c r="J153"/>
  <c r="BK132"/>
  <c r="J124"/>
  <c r="BK260"/>
  <c r="BK247"/>
  <c r="J231"/>
  <c r="J215"/>
  <c r="BK196"/>
  <c r="J178"/>
  <c r="J172"/>
  <c r="J164"/>
  <c r="BK153"/>
  <c r="BK149"/>
  <c r="J266"/>
  <c r="J256"/>
  <c r="J239"/>
  <c r="BK221"/>
  <c r="BK188"/>
  <c r="BK170"/>
  <c r="BK145"/>
  <c r="J134"/>
  <c r="J247"/>
  <c r="J223"/>
  <c r="BK208"/>
  <c r="J180"/>
  <c r="J140"/>
  <c r="J130"/>
  <c i="7" r="BK353"/>
  <c r="J347"/>
  <c r="BK332"/>
  <c r="J322"/>
  <c r="BK314"/>
  <c r="BK302"/>
  <c r="J287"/>
  <c r="BK281"/>
  <c r="BK237"/>
  <c r="BK212"/>
  <c r="BK202"/>
  <c r="J192"/>
  <c r="BK169"/>
  <c r="J160"/>
  <c r="BK138"/>
  <c r="BK345"/>
  <c r="BK310"/>
  <c r="BK289"/>
  <c r="J277"/>
  <c r="BK259"/>
  <c r="BK250"/>
  <c r="J233"/>
  <c r="J216"/>
  <c r="J204"/>
  <c r="J183"/>
  <c r="BK171"/>
  <c r="BK150"/>
  <c r="BK142"/>
  <c r="J353"/>
  <c r="BK334"/>
  <c r="BK318"/>
  <c r="J293"/>
  <c r="BK273"/>
  <c r="J261"/>
  <c r="BK248"/>
  <c r="J237"/>
  <c r="BK227"/>
  <c r="BK206"/>
  <c r="J181"/>
  <c r="J158"/>
  <c r="BK152"/>
  <c r="BK146"/>
  <c r="J144"/>
  <c r="BK132"/>
  <c r="BK339"/>
  <c r="J328"/>
  <c r="J314"/>
  <c r="BK283"/>
  <c r="J273"/>
  <c r="J263"/>
  <c r="BK233"/>
  <c r="J214"/>
  <c r="BK177"/>
  <c r="BK167"/>
  <c r="BK130"/>
  <c r="BK128"/>
  <c i="8" r="J267"/>
  <c r="BK239"/>
  <c r="BK207"/>
  <c r="J185"/>
  <c r="J175"/>
  <c r="BK165"/>
  <c r="J155"/>
  <c r="BK127"/>
  <c r="J121"/>
  <c r="BK271"/>
  <c r="J259"/>
  <c r="J245"/>
  <c r="J239"/>
  <c r="J225"/>
  <c r="BK203"/>
  <c r="BK181"/>
  <c r="BK153"/>
  <c r="J147"/>
  <c r="J137"/>
  <c r="J123"/>
  <c r="J273"/>
  <c r="BK261"/>
  <c r="BK249"/>
  <c r="J227"/>
  <c r="BK221"/>
  <c r="BK213"/>
  <c r="J205"/>
  <c r="J199"/>
  <c r="BK185"/>
  <c r="J181"/>
  <c r="BK167"/>
  <c r="J145"/>
  <c r="BK137"/>
  <c r="BK121"/>
  <c r="J269"/>
  <c r="BK267"/>
  <c r="BK247"/>
  <c r="J229"/>
  <c r="BK215"/>
  <c r="BK201"/>
  <c r="J193"/>
  <c r="BK187"/>
  <c r="BK177"/>
  <c r="J167"/>
  <c r="J161"/>
  <c r="J131"/>
  <c i="9" r="BK299"/>
  <c r="BK285"/>
  <c r="J253"/>
  <c r="J224"/>
  <c r="BK218"/>
  <c r="BK200"/>
  <c r="J194"/>
  <c r="BK178"/>
  <c r="BK166"/>
  <c r="BK147"/>
  <c r="BK129"/>
  <c r="J283"/>
  <c r="BK268"/>
  <c r="BK251"/>
  <c r="J241"/>
  <c r="BK226"/>
  <c r="BK192"/>
  <c r="BK153"/>
  <c r="BK143"/>
  <c r="BK137"/>
  <c r="BK127"/>
  <c r="BK295"/>
  <c r="BK287"/>
  <c r="BK276"/>
  <c r="J259"/>
  <c r="BK245"/>
  <c r="J231"/>
  <c r="J208"/>
  <c r="BK194"/>
  <c r="J178"/>
  <c r="J170"/>
  <c r="BK141"/>
  <c r="BK272"/>
  <c r="J264"/>
  <c r="J251"/>
  <c r="J233"/>
  <c r="J220"/>
  <c r="J202"/>
  <c r="J190"/>
  <c r="J176"/>
  <c r="BK172"/>
  <c r="BK159"/>
  <c r="J147"/>
  <c r="BK133"/>
  <c i="10" r="BK156"/>
  <c r="BK151"/>
  <c r="BK140"/>
  <c r="BK148"/>
  <c r="J132"/>
  <c r="J156"/>
  <c r="J144"/>
  <c r="BK130"/>
  <c r="BK158"/>
  <c r="J138"/>
  <c r="BK132"/>
  <c i="2" r="J1000"/>
  <c r="BK991"/>
  <c r="BK977"/>
  <c r="J961"/>
  <c r="J946"/>
  <c r="BK929"/>
  <c r="BK919"/>
  <c r="BK910"/>
  <c r="BK888"/>
  <c r="J872"/>
  <c r="BK848"/>
  <c r="J838"/>
  <c r="J785"/>
  <c r="BK747"/>
  <c r="BK698"/>
  <c r="J644"/>
  <c r="J616"/>
  <c r="BK576"/>
  <c r="J548"/>
  <c r="J534"/>
  <c r="J511"/>
  <c r="J475"/>
  <c r="BK374"/>
  <c r="BK324"/>
  <c r="BK256"/>
  <c r="J219"/>
  <c r="J151"/>
  <c r="J1015"/>
  <c r="J955"/>
  <c r="BK940"/>
  <c r="J922"/>
  <c r="J906"/>
  <c r="J891"/>
  <c r="BK879"/>
  <c r="BK864"/>
  <c r="J854"/>
  <c r="BK806"/>
  <c r="J732"/>
  <c r="J670"/>
  <c r="BK619"/>
  <c r="J591"/>
  <c r="J576"/>
  <c r="BK555"/>
  <c r="BK532"/>
  <c r="BK525"/>
  <c r="J517"/>
  <c r="BK467"/>
  <c r="BK445"/>
  <c r="J401"/>
  <c r="J385"/>
  <c r="J355"/>
  <c r="BK268"/>
  <c r="J244"/>
  <c r="BK216"/>
  <c r="BK157"/>
  <c r="J997"/>
  <c r="J977"/>
  <c r="J965"/>
  <c r="BK955"/>
  <c r="J914"/>
  <c r="J898"/>
  <c r="J846"/>
  <c r="J828"/>
  <c r="J745"/>
  <c r="BK648"/>
  <c r="BK626"/>
  <c r="J600"/>
  <c r="BK542"/>
  <c r="J525"/>
  <c r="BK501"/>
  <c r="BK440"/>
  <c r="J406"/>
  <c r="BK364"/>
  <c r="BK292"/>
  <c r="BK219"/>
  <c r="J154"/>
  <c r="J974"/>
  <c r="BK937"/>
  <c r="J919"/>
  <c r="BK875"/>
  <c r="J856"/>
  <c r="J842"/>
  <c r="BK832"/>
  <c r="BK812"/>
  <c r="J757"/>
  <c r="BK732"/>
  <c r="J624"/>
  <c r="J597"/>
  <c r="J582"/>
  <c r="J569"/>
  <c r="BK534"/>
  <c r="BK511"/>
  <c r="BK493"/>
  <c r="BK464"/>
  <c r="J433"/>
  <c r="BK401"/>
  <c r="BK355"/>
  <c r="J273"/>
  <c r="BK236"/>
  <c r="BK154"/>
  <c i="1" r="AS94"/>
  <c i="3" r="J262"/>
  <c r="BK238"/>
  <c r="J224"/>
  <c r="J212"/>
  <c r="BK196"/>
  <c r="J188"/>
  <c r="BK179"/>
  <c r="BK154"/>
  <c r="J133"/>
  <c r="BK297"/>
  <c r="J274"/>
  <c r="J257"/>
  <c r="BK228"/>
  <c r="BK210"/>
  <c r="J202"/>
  <c r="J174"/>
  <c r="J159"/>
  <c r="J148"/>
  <c r="BK293"/>
  <c r="J285"/>
  <c r="J266"/>
  <c r="BK241"/>
  <c r="J218"/>
  <c r="BK208"/>
  <c r="BK188"/>
  <c r="BK174"/>
  <c r="J150"/>
  <c r="BK272"/>
  <c r="BK264"/>
  <c r="J251"/>
  <c r="J238"/>
  <c r="BK230"/>
  <c r="J206"/>
  <c r="BK165"/>
  <c r="BK148"/>
  <c r="BK137"/>
  <c r="BK131"/>
  <c i="4" r="J146"/>
  <c r="J122"/>
  <c i="5" r="J255"/>
  <c r="J243"/>
  <c r="J232"/>
  <c r="J210"/>
  <c r="J188"/>
  <c r="BK173"/>
  <c r="J167"/>
  <c r="BK155"/>
  <c r="BK141"/>
  <c r="J131"/>
  <c r="BK286"/>
  <c r="BK274"/>
  <c r="BK262"/>
  <c r="J245"/>
  <c r="BK220"/>
  <c r="J212"/>
  <c r="BK196"/>
  <c r="BK167"/>
  <c r="BK149"/>
  <c r="J137"/>
  <c r="J125"/>
  <c r="J280"/>
  <c r="BK255"/>
  <c r="BK238"/>
  <c r="BK224"/>
  <c r="J208"/>
  <c r="J191"/>
  <c r="BK171"/>
  <c r="J157"/>
  <c r="BK147"/>
  <c r="J286"/>
  <c r="J282"/>
  <c r="BK257"/>
  <c r="BK243"/>
  <c r="BK228"/>
  <c r="BK208"/>
  <c r="BK159"/>
  <c i="6" r="J262"/>
  <c r="J233"/>
  <c r="J221"/>
  <c r="J213"/>
  <c r="J206"/>
  <c r="J196"/>
  <c r="BK176"/>
  <c r="J160"/>
  <c r="J149"/>
  <c r="J136"/>
  <c r="BK262"/>
  <c r="BK258"/>
  <c r="J245"/>
  <c r="BK233"/>
  <c r="BK219"/>
  <c r="J190"/>
  <c r="J176"/>
  <c r="J168"/>
  <c r="BK162"/>
  <c r="BK151"/>
  <c r="BK130"/>
  <c r="BK249"/>
  <c r="J229"/>
  <c r="BK200"/>
  <c r="J186"/>
  <c r="BK168"/>
  <c r="BK140"/>
  <c r="J251"/>
  <c r="J237"/>
  <c r="J210"/>
  <c r="J200"/>
  <c r="BK186"/>
  <c r="J170"/>
  <c r="BK136"/>
  <c r="BK124"/>
  <c i="7" r="BK349"/>
  <c r="J334"/>
  <c r="J326"/>
  <c r="J318"/>
  <c r="BK312"/>
  <c r="J291"/>
  <c r="BK285"/>
  <c r="J240"/>
  <c r="J220"/>
  <c r="BK208"/>
  <c r="BK198"/>
  <c r="J187"/>
  <c r="J167"/>
  <c r="BK156"/>
  <c r="BK136"/>
  <c r="J339"/>
  <c r="BK299"/>
  <c r="J285"/>
  <c r="BK261"/>
  <c r="J253"/>
  <c r="J235"/>
  <c r="J227"/>
  <c r="J212"/>
  <c r="J200"/>
  <c r="BK190"/>
  <c r="J173"/>
  <c r="J152"/>
  <c r="BK144"/>
  <c r="BK126"/>
  <c r="BK341"/>
  <c r="J324"/>
  <c r="J299"/>
  <c r="BK295"/>
  <c r="BK291"/>
  <c r="J271"/>
  <c r="BK263"/>
  <c r="BK253"/>
  <c r="BK244"/>
  <c r="J223"/>
  <c r="J210"/>
  <c r="BK192"/>
  <c r="BK179"/>
  <c r="J156"/>
  <c r="J150"/>
  <c r="BK134"/>
  <c r="J349"/>
  <c r="J341"/>
  <c r="BK326"/>
  <c r="J308"/>
  <c r="BK277"/>
  <c r="J269"/>
  <c r="J244"/>
  <c r="BK216"/>
  <c r="J190"/>
  <c r="BK173"/>
  <c r="BK165"/>
  <c r="J136"/>
  <c i="8" r="BK279"/>
  <c r="J253"/>
  <c r="BK245"/>
  <c r="J235"/>
  <c r="BK211"/>
  <c r="BK205"/>
  <c r="J177"/>
  <c r="J157"/>
  <c r="BK147"/>
  <c r="BK133"/>
  <c r="BK125"/>
  <c r="BK119"/>
  <c r="BK269"/>
  <c r="BK257"/>
  <c r="BK235"/>
  <c r="BK227"/>
  <c r="J215"/>
  <c r="BK193"/>
  <c r="BK175"/>
  <c r="BK159"/>
  <c r="J151"/>
  <c r="J139"/>
  <c r="J133"/>
  <c r="J271"/>
  <c r="BK251"/>
  <c r="BK225"/>
  <c r="J217"/>
  <c r="J201"/>
  <c r="J183"/>
  <c r="BK161"/>
  <c r="J143"/>
  <c r="BK131"/>
  <c r="BK277"/>
  <c r="BK259"/>
  <c r="J243"/>
  <c r="J213"/>
  <c r="BK197"/>
  <c r="BK183"/>
  <c r="J129"/>
  <c i="9" r="J293"/>
  <c r="BK270"/>
  <c r="BK237"/>
  <c r="BK220"/>
  <c r="BK210"/>
  <c r="BK198"/>
  <c r="J182"/>
  <c r="BK170"/>
  <c r="J159"/>
  <c r="J143"/>
  <c r="BK125"/>
  <c r="J287"/>
  <c r="BK278"/>
  <c r="J266"/>
  <c r="J249"/>
  <c r="J237"/>
  <c r="BK224"/>
  <c r="J214"/>
  <c r="BK168"/>
  <c r="J149"/>
  <c r="J141"/>
  <c r="J299"/>
  <c r="J291"/>
  <c r="BK283"/>
  <c r="BK266"/>
  <c r="BK247"/>
  <c r="J235"/>
  <c r="J218"/>
  <c r="J206"/>
  <c r="BK185"/>
  <c r="J157"/>
  <c r="J278"/>
  <c r="J268"/>
  <c r="BK257"/>
  <c r="BK249"/>
  <c r="J226"/>
  <c r="J212"/>
  <c r="J196"/>
  <c r="J187"/>
  <c r="BK174"/>
  <c r="BK157"/>
  <c r="J153"/>
  <c r="J135"/>
  <c i="10" r="BK144"/>
  <c r="J142"/>
  <c r="J130"/>
  <c r="J153"/>
  <c r="J134"/>
  <c r="BK124"/>
  <c r="J146"/>
  <c r="BK134"/>
  <c r="BK127"/>
  <c i="2" l="1" r="BK139"/>
  <c r="J139"/>
  <c r="J98"/>
  <c r="BK164"/>
  <c r="J164"/>
  <c r="J99"/>
  <c r="BK194"/>
  <c r="J194"/>
  <c r="J100"/>
  <c r="BK222"/>
  <c r="J222"/>
  <c r="J101"/>
  <c r="T248"/>
  <c r="BK403"/>
  <c r="J403"/>
  <c r="J103"/>
  <c r="R522"/>
  <c r="T554"/>
  <c r="T602"/>
  <c r="T628"/>
  <c r="BK669"/>
  <c r="J669"/>
  <c r="J110"/>
  <c r="P811"/>
  <c r="T827"/>
  <c r="R893"/>
  <c r="P918"/>
  <c r="R957"/>
  <c r="T985"/>
  <c r="R1011"/>
  <c i="3" r="T130"/>
  <c r="T129"/>
  <c r="R141"/>
  <c r="R158"/>
  <c r="P167"/>
  <c r="P178"/>
  <c r="BK185"/>
  <c r="J185"/>
  <c r="J105"/>
  <c r="BK240"/>
  <c r="J240"/>
  <c r="J106"/>
  <c r="T261"/>
  <c r="T280"/>
  <c i="4" r="T121"/>
  <c r="T132"/>
  <c i="5" r="BK122"/>
  <c r="R193"/>
  <c r="T269"/>
  <c i="6" r="R123"/>
  <c r="R155"/>
  <c r="R212"/>
  <c r="P253"/>
  <c i="7" r="BK125"/>
  <c r="J125"/>
  <c r="J97"/>
  <c r="P164"/>
  <c r="R189"/>
  <c r="P222"/>
  <c r="P239"/>
  <c r="T252"/>
  <c r="BK301"/>
  <c r="J301"/>
  <c r="J103"/>
  <c r="P338"/>
  <c i="8" r="P118"/>
  <c r="P117"/>
  <c i="1" r="AU101"/>
  <c i="9" r="BK124"/>
  <c r="J124"/>
  <c r="J97"/>
  <c r="BK161"/>
  <c r="J161"/>
  <c r="J98"/>
  <c r="BK184"/>
  <c r="J184"/>
  <c r="J99"/>
  <c r="BK189"/>
  <c r="J189"/>
  <c r="J100"/>
  <c r="BK230"/>
  <c r="J230"/>
  <c r="J101"/>
  <c r="BK263"/>
  <c r="J263"/>
  <c r="J102"/>
  <c r="BK282"/>
  <c r="J282"/>
  <c r="J103"/>
  <c i="10" r="BK123"/>
  <c r="J123"/>
  <c r="J98"/>
  <c r="P129"/>
  <c i="2" r="P139"/>
  <c r="R164"/>
  <c r="P194"/>
  <c r="R222"/>
  <c r="R248"/>
  <c r="R403"/>
  <c r="BK522"/>
  <c r="J522"/>
  <c r="J104"/>
  <c r="BK554"/>
  <c r="J554"/>
  <c r="J107"/>
  <c r="BK602"/>
  <c r="J602"/>
  <c r="J108"/>
  <c r="BK628"/>
  <c r="J628"/>
  <c r="J109"/>
  <c r="T669"/>
  <c r="T811"/>
  <c r="P827"/>
  <c r="P893"/>
  <c r="BK918"/>
  <c r="J918"/>
  <c r="J114"/>
  <c r="BK957"/>
  <c r="J957"/>
  <c r="J115"/>
  <c r="BK985"/>
  <c r="J985"/>
  <c r="J116"/>
  <c r="BK1011"/>
  <c r="J1011"/>
  <c r="J117"/>
  <c i="3" r="R130"/>
  <c r="R129"/>
  <c r="BK141"/>
  <c r="BK158"/>
  <c r="J158"/>
  <c r="J102"/>
  <c r="R167"/>
  <c r="R178"/>
  <c r="R185"/>
  <c r="R240"/>
  <c r="R261"/>
  <c r="R280"/>
  <c i="4" r="BK121"/>
  <c r="J121"/>
  <c r="J98"/>
  <c r="BK132"/>
  <c r="J132"/>
  <c r="J99"/>
  <c i="5" r="P122"/>
  <c r="P121"/>
  <c r="P120"/>
  <c i="1" r="AU98"/>
  <c i="5" r="P193"/>
  <c r="P269"/>
  <c i="6" r="BK155"/>
  <c r="J155"/>
  <c r="J99"/>
  <c i="7" r="T125"/>
  <c r="R164"/>
  <c r="P189"/>
  <c r="R222"/>
  <c r="BK239"/>
  <c r="J239"/>
  <c r="J101"/>
  <c r="R252"/>
  <c r="R301"/>
  <c r="T338"/>
  <c i="8" r="T118"/>
  <c r="T117"/>
  <c i="9" r="P124"/>
  <c r="P161"/>
  <c r="T184"/>
  <c r="R189"/>
  <c r="T230"/>
  <c r="R263"/>
  <c r="R282"/>
  <c i="10" r="P123"/>
  <c r="T123"/>
  <c r="T129"/>
  <c r="T150"/>
  <c i="2" r="R139"/>
  <c r="P164"/>
  <c r="R194"/>
  <c r="P222"/>
  <c r="P248"/>
  <c r="P403"/>
  <c r="T522"/>
  <c r="P554"/>
  <c r="P602"/>
  <c r="P628"/>
  <c r="R669"/>
  <c r="R811"/>
  <c r="BK827"/>
  <c r="J827"/>
  <c r="J112"/>
  <c r="T893"/>
  <c r="T918"/>
  <c r="T957"/>
  <c r="R985"/>
  <c r="P1011"/>
  <c i="3" r="BK130"/>
  <c r="J130"/>
  <c r="J98"/>
  <c r="T141"/>
  <c r="T158"/>
  <c r="T167"/>
  <c r="T178"/>
  <c r="P185"/>
  <c r="T240"/>
  <c r="P261"/>
  <c r="P280"/>
  <c i="4" r="P121"/>
  <c r="P132"/>
  <c i="5" r="R122"/>
  <c r="R121"/>
  <c r="BK193"/>
  <c r="J193"/>
  <c r="J99"/>
  <c r="BK269"/>
  <c r="J269"/>
  <c r="J100"/>
  <c i="6" r="P123"/>
  <c r="P155"/>
  <c r="BK212"/>
  <c r="J212"/>
  <c r="J100"/>
  <c r="T212"/>
  <c r="T253"/>
  <c i="7" r="P125"/>
  <c r="BK164"/>
  <c r="J164"/>
  <c r="J98"/>
  <c r="BK189"/>
  <c r="J189"/>
  <c r="J99"/>
  <c r="BK222"/>
  <c r="J222"/>
  <c r="J100"/>
  <c r="R239"/>
  <c r="P252"/>
  <c r="P301"/>
  <c r="R338"/>
  <c i="8" r="R118"/>
  <c r="R117"/>
  <c i="9" r="T124"/>
  <c r="T161"/>
  <c r="R184"/>
  <c r="T189"/>
  <c r="P230"/>
  <c r="P263"/>
  <c r="P282"/>
  <c i="10" r="BK129"/>
  <c r="J129"/>
  <c r="J99"/>
  <c r="BK150"/>
  <c r="J150"/>
  <c r="J100"/>
  <c r="R150"/>
  <c i="2" r="T139"/>
  <c r="T164"/>
  <c r="T194"/>
  <c r="T222"/>
  <c r="BK248"/>
  <c r="J248"/>
  <c r="J102"/>
  <c r="T403"/>
  <c r="P522"/>
  <c r="R554"/>
  <c r="R602"/>
  <c r="R628"/>
  <c r="P669"/>
  <c r="BK811"/>
  <c r="J811"/>
  <c r="J111"/>
  <c r="R827"/>
  <c r="BK893"/>
  <c r="J893"/>
  <c r="J113"/>
  <c r="R918"/>
  <c r="P957"/>
  <c r="P985"/>
  <c r="T1011"/>
  <c i="3" r="P130"/>
  <c r="P129"/>
  <c r="P141"/>
  <c r="P158"/>
  <c r="BK167"/>
  <c r="J167"/>
  <c r="J103"/>
  <c r="BK178"/>
  <c r="J178"/>
  <c r="J104"/>
  <c r="T185"/>
  <c r="P240"/>
  <c r="BK261"/>
  <c r="J261"/>
  <c r="J107"/>
  <c r="BK280"/>
  <c r="J280"/>
  <c r="J108"/>
  <c i="4" r="R121"/>
  <c r="R132"/>
  <c i="5" r="T122"/>
  <c r="T121"/>
  <c r="T120"/>
  <c r="T193"/>
  <c r="R269"/>
  <c i="6" r="BK123"/>
  <c r="T123"/>
  <c r="T155"/>
  <c r="P212"/>
  <c r="BK253"/>
  <c r="J253"/>
  <c r="J101"/>
  <c r="R253"/>
  <c i="7" r="R125"/>
  <c r="R124"/>
  <c r="T164"/>
  <c r="T189"/>
  <c r="T222"/>
  <c r="T239"/>
  <c r="BK252"/>
  <c r="J252"/>
  <c r="J102"/>
  <c r="T301"/>
  <c r="BK338"/>
  <c r="J338"/>
  <c r="J104"/>
  <c i="8" r="BK118"/>
  <c r="BK117"/>
  <c r="J117"/>
  <c r="J96"/>
  <c i="9" r="R124"/>
  <c r="R161"/>
  <c r="P184"/>
  <c r="P189"/>
  <c r="R230"/>
  <c r="T263"/>
  <c r="T282"/>
  <c i="10" r="R123"/>
  <c r="R129"/>
  <c r="P150"/>
  <c i="2" r="BK550"/>
  <c r="J550"/>
  <c r="J105"/>
  <c i="10" r="BK157"/>
  <c r="J157"/>
  <c r="J101"/>
  <c r="J89"/>
  <c r="BE127"/>
  <c r="BE138"/>
  <c r="BE140"/>
  <c r="BE151"/>
  <c r="BE153"/>
  <c r="BE155"/>
  <c r="F118"/>
  <c r="BE142"/>
  <c r="E85"/>
  <c r="F91"/>
  <c r="J118"/>
  <c r="BE124"/>
  <c r="BE130"/>
  <c r="BE144"/>
  <c r="BE156"/>
  <c r="J91"/>
  <c r="BE132"/>
  <c r="BE134"/>
  <c r="BE136"/>
  <c r="BE146"/>
  <c r="BE148"/>
  <c r="BE158"/>
  <c i="8" r="J118"/>
  <c r="J97"/>
  <c i="9" r="J91"/>
  <c r="F120"/>
  <c r="BE129"/>
  <c r="BE139"/>
  <c r="BE143"/>
  <c r="BE149"/>
  <c r="BE151"/>
  <c r="BE157"/>
  <c r="BE168"/>
  <c r="BE178"/>
  <c r="BE180"/>
  <c r="BE182"/>
  <c r="BE190"/>
  <c r="BE192"/>
  <c r="BE212"/>
  <c r="BE214"/>
  <c r="BE216"/>
  <c r="BE222"/>
  <c r="BE237"/>
  <c r="BE245"/>
  <c r="BE247"/>
  <c r="BE253"/>
  <c r="BE280"/>
  <c r="J89"/>
  <c r="J92"/>
  <c r="BE125"/>
  <c r="BE127"/>
  <c r="BE135"/>
  <c r="BE141"/>
  <c r="BE145"/>
  <c r="BE162"/>
  <c r="BE164"/>
  <c r="BE172"/>
  <c r="BE187"/>
  <c r="BE196"/>
  <c r="BE198"/>
  <c r="BE200"/>
  <c r="BE206"/>
  <c r="BE210"/>
  <c r="BE224"/>
  <c r="BE226"/>
  <c r="BE235"/>
  <c r="BE243"/>
  <c r="BE249"/>
  <c r="BE261"/>
  <c r="BE266"/>
  <c r="BE270"/>
  <c r="BE278"/>
  <c r="BE283"/>
  <c r="BE289"/>
  <c r="BE291"/>
  <c r="BE297"/>
  <c r="BE299"/>
  <c r="E113"/>
  <c r="F119"/>
  <c r="BE133"/>
  <c r="BE147"/>
  <c r="BE155"/>
  <c r="BE159"/>
  <c r="BE166"/>
  <c r="BE170"/>
  <c r="BE174"/>
  <c r="BE176"/>
  <c r="BE185"/>
  <c r="BE194"/>
  <c r="BE202"/>
  <c r="BE204"/>
  <c r="BE208"/>
  <c r="BE218"/>
  <c r="BE220"/>
  <c r="BE251"/>
  <c r="BE259"/>
  <c r="BE264"/>
  <c r="BE272"/>
  <c r="BE274"/>
  <c r="BE285"/>
  <c r="BE287"/>
  <c r="BE293"/>
  <c r="BE131"/>
  <c r="BE137"/>
  <c r="BE153"/>
  <c r="BE228"/>
  <c r="BE231"/>
  <c r="BE233"/>
  <c r="BE239"/>
  <c r="BE241"/>
  <c r="BE255"/>
  <c r="BE257"/>
  <c r="BE268"/>
  <c r="BE276"/>
  <c r="BE295"/>
  <c i="8" r="E85"/>
  <c r="F91"/>
  <c r="J111"/>
  <c r="F114"/>
  <c r="J114"/>
  <c r="BE121"/>
  <c r="BE131"/>
  <c r="BE135"/>
  <c r="BE145"/>
  <c r="BE151"/>
  <c r="BE155"/>
  <c r="BE167"/>
  <c r="BE169"/>
  <c r="BE173"/>
  <c r="BE175"/>
  <c r="BE189"/>
  <c r="BE203"/>
  <c r="BE205"/>
  <c r="BE209"/>
  <c r="BE217"/>
  <c r="BE223"/>
  <c r="BE231"/>
  <c r="BE237"/>
  <c r="BE239"/>
  <c r="BE247"/>
  <c r="BE251"/>
  <c r="BE257"/>
  <c r="BE265"/>
  <c r="BE123"/>
  <c r="BE127"/>
  <c r="BE141"/>
  <c r="BE157"/>
  <c r="BE159"/>
  <c r="BE163"/>
  <c r="BE171"/>
  <c r="BE177"/>
  <c r="BE195"/>
  <c r="BE199"/>
  <c r="BE215"/>
  <c r="BE229"/>
  <c r="BE233"/>
  <c r="BE235"/>
  <c r="BE243"/>
  <c r="BE245"/>
  <c r="BE253"/>
  <c r="BE263"/>
  <c r="BE277"/>
  <c i="7" r="BK124"/>
  <c r="J124"/>
  <c r="J96"/>
  <c i="8" r="J91"/>
  <c r="BE119"/>
  <c r="BE125"/>
  <c r="BE129"/>
  <c r="BE133"/>
  <c r="BE139"/>
  <c r="BE147"/>
  <c r="BE153"/>
  <c r="BE165"/>
  <c r="BE185"/>
  <c r="BE187"/>
  <c r="BE207"/>
  <c r="BE211"/>
  <c r="BE221"/>
  <c r="BE241"/>
  <c r="BE261"/>
  <c r="BE267"/>
  <c r="BE137"/>
  <c r="BE143"/>
  <c r="BE149"/>
  <c r="BE161"/>
  <c r="BE179"/>
  <c r="BE181"/>
  <c r="BE183"/>
  <c r="BE191"/>
  <c r="BE193"/>
  <c r="BE197"/>
  <c r="BE201"/>
  <c r="BE213"/>
  <c r="BE219"/>
  <c r="BE225"/>
  <c r="BE227"/>
  <c r="BE249"/>
  <c r="BE255"/>
  <c r="BE259"/>
  <c r="BE269"/>
  <c r="BE271"/>
  <c r="BE273"/>
  <c r="BE275"/>
  <c r="BE279"/>
  <c i="6" r="J123"/>
  <c r="J98"/>
  <c i="7" r="F92"/>
  <c r="E114"/>
  <c r="J118"/>
  <c r="F120"/>
  <c r="J121"/>
  <c r="BE142"/>
  <c r="BE144"/>
  <c r="BE148"/>
  <c r="BE156"/>
  <c r="BE160"/>
  <c r="BE162"/>
  <c r="BE169"/>
  <c r="BE179"/>
  <c r="BE181"/>
  <c r="BE194"/>
  <c r="BE198"/>
  <c r="BE204"/>
  <c r="BE208"/>
  <c r="BE216"/>
  <c r="BE218"/>
  <c r="BE220"/>
  <c r="BE237"/>
  <c r="BE248"/>
  <c r="BE250"/>
  <c r="BE259"/>
  <c r="BE263"/>
  <c r="BE265"/>
  <c r="BE287"/>
  <c r="BE289"/>
  <c r="BE291"/>
  <c r="BE293"/>
  <c r="BE297"/>
  <c r="BE304"/>
  <c r="BE308"/>
  <c r="BE314"/>
  <c r="BE332"/>
  <c r="BE334"/>
  <c r="BE351"/>
  <c r="BE136"/>
  <c r="BE173"/>
  <c r="BE177"/>
  <c r="BE187"/>
  <c r="BE192"/>
  <c r="BE196"/>
  <c r="BE200"/>
  <c r="BE202"/>
  <c r="BE210"/>
  <c r="BE229"/>
  <c r="BE255"/>
  <c r="BE277"/>
  <c r="BE279"/>
  <c r="BE281"/>
  <c r="BE283"/>
  <c r="BE285"/>
  <c r="BE306"/>
  <c r="BE312"/>
  <c r="BE320"/>
  <c r="BE322"/>
  <c r="BE326"/>
  <c r="BE330"/>
  <c r="BE345"/>
  <c r="BE347"/>
  <c r="BE349"/>
  <c r="J120"/>
  <c r="BE128"/>
  <c r="BE130"/>
  <c r="BE134"/>
  <c r="BE152"/>
  <c r="BE154"/>
  <c r="BE165"/>
  <c r="BE167"/>
  <c r="BE185"/>
  <c r="BE235"/>
  <c r="BE240"/>
  <c r="BE246"/>
  <c r="BE269"/>
  <c r="BE273"/>
  <c r="BE302"/>
  <c r="BE316"/>
  <c r="BE318"/>
  <c r="BE324"/>
  <c r="BE328"/>
  <c r="BE336"/>
  <c r="BE341"/>
  <c r="BE343"/>
  <c r="BE126"/>
  <c r="BE132"/>
  <c r="BE138"/>
  <c r="BE140"/>
  <c r="BE146"/>
  <c r="BE150"/>
  <c r="BE158"/>
  <c r="BE171"/>
  <c r="BE175"/>
  <c r="BE183"/>
  <c r="BE190"/>
  <c r="BE206"/>
  <c r="BE212"/>
  <c r="BE214"/>
  <c r="BE223"/>
  <c r="BE225"/>
  <c r="BE227"/>
  <c r="BE231"/>
  <c r="BE233"/>
  <c r="BE242"/>
  <c r="BE244"/>
  <c r="BE253"/>
  <c r="BE257"/>
  <c r="BE261"/>
  <c r="BE267"/>
  <c r="BE271"/>
  <c r="BE275"/>
  <c r="BE295"/>
  <c r="BE299"/>
  <c r="BE310"/>
  <c r="BE339"/>
  <c r="BE353"/>
  <c i="5" r="J122"/>
  <c r="J98"/>
  <c i="6" r="E85"/>
  <c r="BE140"/>
  <c r="BE160"/>
  <c r="BE164"/>
  <c r="BE166"/>
  <c r="BE172"/>
  <c r="BE174"/>
  <c r="BE188"/>
  <c r="BE194"/>
  <c r="BE204"/>
  <c r="BE217"/>
  <c r="BE225"/>
  <c r="BE229"/>
  <c r="BE231"/>
  <c r="BE233"/>
  <c r="BE243"/>
  <c r="BE256"/>
  <c r="BE260"/>
  <c r="BE262"/>
  <c r="J89"/>
  <c r="J118"/>
  <c r="BE128"/>
  <c r="BE130"/>
  <c r="BE134"/>
  <c r="BE142"/>
  <c r="BE147"/>
  <c r="BE153"/>
  <c r="BE156"/>
  <c r="BE176"/>
  <c r="BE178"/>
  <c r="BE182"/>
  <c r="BE190"/>
  <c r="BE196"/>
  <c r="BE202"/>
  <c r="BE208"/>
  <c r="BE210"/>
  <c r="BE213"/>
  <c r="BE215"/>
  <c r="BE219"/>
  <c r="BE223"/>
  <c r="BE239"/>
  <c r="BE249"/>
  <c r="BE258"/>
  <c r="F92"/>
  <c r="BE126"/>
  <c r="BE132"/>
  <c r="BE136"/>
  <c r="BE138"/>
  <c r="BE145"/>
  <c r="BE168"/>
  <c r="BE186"/>
  <c r="BE192"/>
  <c r="BE198"/>
  <c r="BE200"/>
  <c r="BE206"/>
  <c r="BE221"/>
  <c r="BE227"/>
  <c r="BE235"/>
  <c r="BE264"/>
  <c r="BE266"/>
  <c r="BE124"/>
  <c r="BE149"/>
  <c r="BE151"/>
  <c r="BE158"/>
  <c r="BE162"/>
  <c r="BE170"/>
  <c r="BE180"/>
  <c r="BE184"/>
  <c r="BE237"/>
  <c r="BE241"/>
  <c r="BE245"/>
  <c r="BE247"/>
  <c r="BE251"/>
  <c r="BE254"/>
  <c i="5" r="E110"/>
  <c r="BE127"/>
  <c r="BE135"/>
  <c r="BE141"/>
  <c r="BE147"/>
  <c r="BE151"/>
  <c r="BE157"/>
  <c r="BE165"/>
  <c r="BE167"/>
  <c r="BE173"/>
  <c r="BE175"/>
  <c r="BE183"/>
  <c r="BE200"/>
  <c r="BE210"/>
  <c r="BE214"/>
  <c r="BE222"/>
  <c r="BE236"/>
  <c r="BE264"/>
  <c r="BE280"/>
  <c r="J89"/>
  <c r="F92"/>
  <c r="BE123"/>
  <c r="BE125"/>
  <c r="BE131"/>
  <c r="BE133"/>
  <c r="BE137"/>
  <c r="BE153"/>
  <c r="BE163"/>
  <c r="BE180"/>
  <c r="BE186"/>
  <c r="BE194"/>
  <c r="BE198"/>
  <c r="BE204"/>
  <c r="BE206"/>
  <c r="BE212"/>
  <c r="BE220"/>
  <c r="BE232"/>
  <c r="BE238"/>
  <c r="BE241"/>
  <c r="BE245"/>
  <c r="BE259"/>
  <c r="BE262"/>
  <c r="BE274"/>
  <c r="BE285"/>
  <c r="BE129"/>
  <c r="BE139"/>
  <c r="BE149"/>
  <c r="BE159"/>
  <c r="BE171"/>
  <c r="BE177"/>
  <c r="BE188"/>
  <c r="BE191"/>
  <c r="BE208"/>
  <c r="BE226"/>
  <c r="BE230"/>
  <c r="BE249"/>
  <c r="BE251"/>
  <c r="BE255"/>
  <c r="BE267"/>
  <c r="BE272"/>
  <c r="BE278"/>
  <c r="BE281"/>
  <c r="BE283"/>
  <c r="BE286"/>
  <c r="BE143"/>
  <c r="BE145"/>
  <c r="BE155"/>
  <c r="BE161"/>
  <c r="BE169"/>
  <c r="BE196"/>
  <c r="BE202"/>
  <c r="BE216"/>
  <c r="BE218"/>
  <c r="BE224"/>
  <c r="BE228"/>
  <c r="BE234"/>
  <c r="BE243"/>
  <c r="BE247"/>
  <c r="BE253"/>
  <c r="BE257"/>
  <c r="BE270"/>
  <c r="BE276"/>
  <c r="BE282"/>
  <c i="3" r="J141"/>
  <c r="J101"/>
  <c i="4" r="E85"/>
  <c r="J89"/>
  <c r="BE127"/>
  <c r="BE135"/>
  <c r="BE140"/>
  <c r="F92"/>
  <c r="BE122"/>
  <c r="BE130"/>
  <c r="BE133"/>
  <c r="BE137"/>
  <c r="BE138"/>
  <c r="BE144"/>
  <c r="BE146"/>
  <c r="BE124"/>
  <c r="BE142"/>
  <c r="BE148"/>
  <c i="3" r="F92"/>
  <c r="J122"/>
  <c r="J125"/>
  <c r="BE156"/>
  <c r="BE179"/>
  <c r="BE186"/>
  <c r="BE188"/>
  <c r="BE190"/>
  <c r="BE192"/>
  <c r="BE198"/>
  <c r="BE202"/>
  <c r="BE210"/>
  <c r="BE224"/>
  <c r="BE232"/>
  <c r="BE243"/>
  <c r="BE247"/>
  <c r="BE257"/>
  <c r="BE268"/>
  <c r="BE274"/>
  <c r="BE287"/>
  <c r="BE289"/>
  <c r="E85"/>
  <c r="BE131"/>
  <c r="BE133"/>
  <c r="BE137"/>
  <c r="BE152"/>
  <c r="BE154"/>
  <c r="BE168"/>
  <c r="BE170"/>
  <c r="BE172"/>
  <c r="BE183"/>
  <c r="BE194"/>
  <c r="BE200"/>
  <c r="BE204"/>
  <c r="BE216"/>
  <c r="BE218"/>
  <c r="BE220"/>
  <c r="BE222"/>
  <c r="BE234"/>
  <c r="BE236"/>
  <c r="BE238"/>
  <c r="BE253"/>
  <c r="BE259"/>
  <c r="BE266"/>
  <c r="BE270"/>
  <c r="BE281"/>
  <c r="BE142"/>
  <c r="BE144"/>
  <c r="BE148"/>
  <c r="BE150"/>
  <c r="BE163"/>
  <c r="BE165"/>
  <c r="BE176"/>
  <c r="BE181"/>
  <c r="BE196"/>
  <c r="BE212"/>
  <c r="BE214"/>
  <c r="BE230"/>
  <c r="BE241"/>
  <c r="BE249"/>
  <c r="BE251"/>
  <c r="BE255"/>
  <c r="BE262"/>
  <c r="BE278"/>
  <c r="BE283"/>
  <c r="BE299"/>
  <c r="BE135"/>
  <c r="BE146"/>
  <c r="BE159"/>
  <c r="BE161"/>
  <c r="BE174"/>
  <c r="BE206"/>
  <c r="BE208"/>
  <c r="BE226"/>
  <c r="BE228"/>
  <c r="BE245"/>
  <c r="BE264"/>
  <c r="BE272"/>
  <c r="BE276"/>
  <c r="BE285"/>
  <c r="BE291"/>
  <c r="BE293"/>
  <c r="BE295"/>
  <c r="BE297"/>
  <c i="2" r="F92"/>
  <c r="BE145"/>
  <c r="BE178"/>
  <c r="BE182"/>
  <c r="BE187"/>
  <c r="BE216"/>
  <c r="BE219"/>
  <c r="BE223"/>
  <c r="BE256"/>
  <c r="BE290"/>
  <c r="BE324"/>
  <c r="BE374"/>
  <c r="BE382"/>
  <c r="BE392"/>
  <c r="BE499"/>
  <c r="BE513"/>
  <c r="BE518"/>
  <c r="BE525"/>
  <c r="BE536"/>
  <c r="BE546"/>
  <c r="BE548"/>
  <c r="BE551"/>
  <c r="BE576"/>
  <c r="BE667"/>
  <c r="BE670"/>
  <c r="BE679"/>
  <c r="BE686"/>
  <c r="BE717"/>
  <c r="BE757"/>
  <c r="BE825"/>
  <c r="BE828"/>
  <c r="BE836"/>
  <c r="BE868"/>
  <c r="BE891"/>
  <c r="BE906"/>
  <c r="BE929"/>
  <c r="BE935"/>
  <c r="BE949"/>
  <c r="BE965"/>
  <c r="BE968"/>
  <c r="BE977"/>
  <c r="BE980"/>
  <c r="BE983"/>
  <c r="BE994"/>
  <c r="BE1006"/>
  <c r="BE1012"/>
  <c r="BE1015"/>
  <c r="BE1018"/>
  <c r="J89"/>
  <c r="BE140"/>
  <c r="BE154"/>
  <c r="BE195"/>
  <c r="BE209"/>
  <c r="BE236"/>
  <c r="BE240"/>
  <c r="BE244"/>
  <c r="BE249"/>
  <c r="BE265"/>
  <c r="BE268"/>
  <c r="BE355"/>
  <c r="BE367"/>
  <c r="BE385"/>
  <c r="BE389"/>
  <c r="BE401"/>
  <c r="BE406"/>
  <c r="BE460"/>
  <c r="BE467"/>
  <c r="BE507"/>
  <c r="BE517"/>
  <c r="BE530"/>
  <c r="BE532"/>
  <c r="BE534"/>
  <c r="BE544"/>
  <c r="BE555"/>
  <c r="BE569"/>
  <c r="BE579"/>
  <c r="BE587"/>
  <c r="BE594"/>
  <c r="BE610"/>
  <c r="BE613"/>
  <c r="BE619"/>
  <c r="BE663"/>
  <c r="BE692"/>
  <c r="BE714"/>
  <c r="BE723"/>
  <c r="BE747"/>
  <c r="BE754"/>
  <c r="BE782"/>
  <c r="BE806"/>
  <c r="BE809"/>
  <c r="BE812"/>
  <c r="BE821"/>
  <c r="BE838"/>
  <c r="BE840"/>
  <c r="BE854"/>
  <c r="BE856"/>
  <c r="BE858"/>
  <c r="BE860"/>
  <c r="BE862"/>
  <c r="BE872"/>
  <c r="BE879"/>
  <c r="BE888"/>
  <c r="BE908"/>
  <c r="BE914"/>
  <c r="BE919"/>
  <c r="BE922"/>
  <c r="BE926"/>
  <c r="BE932"/>
  <c r="BE940"/>
  <c r="BE958"/>
  <c r="BE961"/>
  <c r="BE971"/>
  <c r="BE991"/>
  <c r="BE997"/>
  <c r="BE1000"/>
  <c r="BE1021"/>
  <c r="E85"/>
  <c r="J92"/>
  <c r="BE151"/>
  <c r="BE173"/>
  <c r="BE254"/>
  <c r="BE276"/>
  <c r="BE286"/>
  <c r="BE292"/>
  <c r="BE299"/>
  <c r="BE335"/>
  <c r="BE362"/>
  <c r="BE433"/>
  <c r="BE484"/>
  <c r="BE493"/>
  <c r="BE497"/>
  <c r="BE511"/>
  <c r="BE538"/>
  <c r="BE540"/>
  <c r="BE542"/>
  <c r="BE597"/>
  <c r="BE600"/>
  <c r="BE607"/>
  <c r="BE616"/>
  <c r="BE624"/>
  <c r="BE644"/>
  <c r="BE698"/>
  <c r="BE745"/>
  <c r="BE830"/>
  <c r="BE832"/>
  <c r="BE834"/>
  <c r="BE842"/>
  <c r="BE848"/>
  <c r="BE875"/>
  <c r="BE894"/>
  <c r="BE902"/>
  <c r="BE910"/>
  <c r="BE912"/>
  <c r="BE916"/>
  <c r="BE937"/>
  <c r="BE943"/>
  <c r="BE946"/>
  <c r="BE986"/>
  <c r="BE1003"/>
  <c r="BE1009"/>
  <c r="BE157"/>
  <c r="BE165"/>
  <c r="BE258"/>
  <c r="BE273"/>
  <c r="BE296"/>
  <c r="BE347"/>
  <c r="BE364"/>
  <c r="BE396"/>
  <c r="BE404"/>
  <c r="BE408"/>
  <c r="BE412"/>
  <c r="BE416"/>
  <c r="BE440"/>
  <c r="BE445"/>
  <c r="BE452"/>
  <c r="BE464"/>
  <c r="BE475"/>
  <c r="BE501"/>
  <c r="BE503"/>
  <c r="BE523"/>
  <c r="BE527"/>
  <c r="BE559"/>
  <c r="BE573"/>
  <c r="BE582"/>
  <c r="BE591"/>
  <c r="BE603"/>
  <c r="BE626"/>
  <c r="BE629"/>
  <c r="BE648"/>
  <c r="BE732"/>
  <c r="BE761"/>
  <c r="BE785"/>
  <c r="BE815"/>
  <c r="BE844"/>
  <c r="BE846"/>
  <c r="BE850"/>
  <c r="BE852"/>
  <c r="BE864"/>
  <c r="BE886"/>
  <c r="BE898"/>
  <c r="BE952"/>
  <c r="BE955"/>
  <c r="BE974"/>
  <c r="F37"/>
  <c i="1" r="BD95"/>
  <c i="3" r="F36"/>
  <c i="1" r="BC96"/>
  <c i="4" r="F35"/>
  <c i="1" r="BB97"/>
  <c i="5" r="J34"/>
  <c i="1" r="AW98"/>
  <c i="5" r="F34"/>
  <c i="1" r="BA98"/>
  <c i="6" r="F34"/>
  <c i="1" r="BA99"/>
  <c i="7" r="F36"/>
  <c i="1" r="BC100"/>
  <c i="8" r="F34"/>
  <c i="1" r="BA101"/>
  <c i="8" r="F35"/>
  <c i="1" r="BB101"/>
  <c i="9" r="F34"/>
  <c i="1" r="BA102"/>
  <c i="8" r="J30"/>
  <c i="10" r="F37"/>
  <c i="1" r="BD103"/>
  <c i="10" r="F36"/>
  <c i="1" r="BC103"/>
  <c i="2" r="F34"/>
  <c i="1" r="BA95"/>
  <c i="2" r="J34"/>
  <c i="1" r="AW95"/>
  <c i="3" r="J34"/>
  <c i="1" r="AW96"/>
  <c i="3" r="F37"/>
  <c i="1" r="BD96"/>
  <c i="5" r="F35"/>
  <c i="1" r="BB98"/>
  <c i="6" r="F36"/>
  <c i="1" r="BC99"/>
  <c i="7" r="F35"/>
  <c i="1" r="BB100"/>
  <c i="8" r="J34"/>
  <c i="1" r="AW101"/>
  <c i="9" r="F35"/>
  <c i="1" r="BB102"/>
  <c i="10" r="F34"/>
  <c i="1" r="BA103"/>
  <c i="10" r="J34"/>
  <c i="1" r="AW103"/>
  <c i="2" r="F36"/>
  <c i="1" r="BC95"/>
  <c i="3" r="F34"/>
  <c i="1" r="BA96"/>
  <c i="4" r="F34"/>
  <c i="1" r="BA97"/>
  <c i="4" r="F36"/>
  <c i="1" r="BC97"/>
  <c i="5" r="F37"/>
  <c i="1" r="BD98"/>
  <c i="6" r="F35"/>
  <c i="1" r="BB99"/>
  <c i="7" r="F34"/>
  <c i="1" r="BA100"/>
  <c i="7" r="J34"/>
  <c i="1" r="AW100"/>
  <c i="8" r="F37"/>
  <c i="1" r="BD101"/>
  <c i="9" r="F37"/>
  <c i="1" r="BD102"/>
  <c i="9" r="F36"/>
  <c i="1" r="BC102"/>
  <c i="2" r="F35"/>
  <c i="1" r="BB95"/>
  <c i="3" r="F35"/>
  <c i="1" r="BB96"/>
  <c i="4" r="J34"/>
  <c i="1" r="AW97"/>
  <c i="4" r="F37"/>
  <c i="1" r="BD97"/>
  <c i="5" r="F36"/>
  <c i="1" r="BC98"/>
  <c i="6" r="J34"/>
  <c i="1" r="AW99"/>
  <c i="6" r="F37"/>
  <c i="1" r="BD99"/>
  <c i="7" r="F37"/>
  <c i="1" r="BD100"/>
  <c i="8" r="F36"/>
  <c i="1" r="BC101"/>
  <c i="9" r="J34"/>
  <c i="1" r="AW102"/>
  <c i="10" r="F35"/>
  <c i="1" r="BB103"/>
  <c i="9" l="1" r="T123"/>
  <c i="5" r="R120"/>
  <c i="2" r="P553"/>
  <c r="P138"/>
  <c r="P137"/>
  <c i="1" r="AU95"/>
  <c i="2" r="T553"/>
  <c i="10" r="R122"/>
  <c r="R121"/>
  <c i="3" r="BK140"/>
  <c r="J140"/>
  <c r="J100"/>
  <c i="4" r="T120"/>
  <c r="T119"/>
  <c i="9" r="R123"/>
  <c i="6" r="BK122"/>
  <c r="J122"/>
  <c r="J97"/>
  <c i="2" r="R553"/>
  <c i="7" r="P124"/>
  <c i="1" r="AU100"/>
  <c i="4" r="P120"/>
  <c r="P119"/>
  <c i="1" r="AU97"/>
  <c i="2" r="R138"/>
  <c r="R137"/>
  <c i="10" r="T122"/>
  <c r="T121"/>
  <c i="9" r="P123"/>
  <c i="1" r="AU102"/>
  <c i="5" r="BK121"/>
  <c r="J121"/>
  <c r="J97"/>
  <c i="3" r="R140"/>
  <c r="R139"/>
  <c r="R128"/>
  <c i="6" r="T122"/>
  <c r="T121"/>
  <c i="4" r="R120"/>
  <c r="R119"/>
  <c i="3" r="P140"/>
  <c r="P139"/>
  <c r="P128"/>
  <c i="1" r="AU96"/>
  <c i="2" r="T138"/>
  <c r="T137"/>
  <c i="6" r="P122"/>
  <c r="P121"/>
  <c i="1" r="AU99"/>
  <c i="3" r="T140"/>
  <c r="T139"/>
  <c i="10" r="P122"/>
  <c r="P121"/>
  <c i="1" r="AU103"/>
  <c i="7" r="T124"/>
  <c i="6" r="R122"/>
  <c r="R121"/>
  <c i="3" r="T128"/>
  <c i="2" r="BK553"/>
  <c r="J553"/>
  <c r="J106"/>
  <c i="3" r="BK129"/>
  <c r="J129"/>
  <c r="J97"/>
  <c i="9" r="BK123"/>
  <c r="J123"/>
  <c i="2" r="BK138"/>
  <c r="J138"/>
  <c r="J97"/>
  <c i="4" r="BK120"/>
  <c r="J120"/>
  <c r="J97"/>
  <c i="10" r="BK122"/>
  <c r="J122"/>
  <c r="J97"/>
  <c i="1" r="AG101"/>
  <c i="9" r="J30"/>
  <c i="1" r="AG102"/>
  <c i="3" r="F33"/>
  <c i="1" r="AZ96"/>
  <c i="4" r="J33"/>
  <c i="1" r="AV97"/>
  <c r="AT97"/>
  <c i="5" r="J33"/>
  <c i="1" r="AV98"/>
  <c r="AT98"/>
  <c i="6" r="J33"/>
  <c i="1" r="AV99"/>
  <c r="AT99"/>
  <c i="7" r="F33"/>
  <c i="1" r="AZ100"/>
  <c i="8" r="F33"/>
  <c i="1" r="AZ101"/>
  <c i="9" r="F33"/>
  <c i="1" r="AZ102"/>
  <c i="10" r="F33"/>
  <c i="1" r="AZ103"/>
  <c i="2" r="F33"/>
  <c i="1" r="AZ95"/>
  <c r="BB94"/>
  <c r="W31"/>
  <c r="BD94"/>
  <c r="W33"/>
  <c i="2" r="J33"/>
  <c i="1" r="AV95"/>
  <c r="AT95"/>
  <c i="7" r="J30"/>
  <c i="1" r="AG100"/>
  <c i="8" r="J33"/>
  <c i="1" r="AV101"/>
  <c r="AT101"/>
  <c r="AN101"/>
  <c i="10" r="J33"/>
  <c i="1" r="AV103"/>
  <c r="AT103"/>
  <c i="3" r="J33"/>
  <c i="1" r="AV96"/>
  <c r="AT96"/>
  <c i="4" r="F33"/>
  <c i="1" r="AZ97"/>
  <c i="5" r="F33"/>
  <c i="1" r="AZ98"/>
  <c i="6" r="F33"/>
  <c i="1" r="AZ99"/>
  <c i="7" r="J33"/>
  <c i="1" r="AV100"/>
  <c r="AT100"/>
  <c i="9" r="J33"/>
  <c i="1" r="AV102"/>
  <c r="AT102"/>
  <c r="AN102"/>
  <c r="BC94"/>
  <c r="AY94"/>
  <c r="BA94"/>
  <c r="W30"/>
  <c i="4" l="1" r="BK119"/>
  <c r="J119"/>
  <c r="J96"/>
  <c i="3" r="BK139"/>
  <c r="J139"/>
  <c r="J99"/>
  <c i="9" r="J96"/>
  <c i="10" r="BK121"/>
  <c r="J121"/>
  <c r="J96"/>
  <c i="5" r="BK120"/>
  <c r="J120"/>
  <c i="2" r="BK137"/>
  <c r="J137"/>
  <c i="6" r="BK121"/>
  <c r="J121"/>
  <c r="J96"/>
  <c i="9" r="J39"/>
  <c i="1" r="AN100"/>
  <c i="8" r="J39"/>
  <c i="7" r="J39"/>
  <c i="1" r="AU94"/>
  <c i="5" r="J30"/>
  <c i="1" r="AG98"/>
  <c r="AX94"/>
  <c r="AZ94"/>
  <c r="W29"/>
  <c i="2" r="J30"/>
  <c i="1" r="AG95"/>
  <c r="AW94"/>
  <c r="AK30"/>
  <c r="W32"/>
  <c i="5" l="1" r="J39"/>
  <c i="2" r="J39"/>
  <c i="5" r="J96"/>
  <c i="2" r="J96"/>
  <c i="3" r="BK128"/>
  <c r="J128"/>
  <c i="1" r="AN98"/>
  <c r="AN95"/>
  <c i="10" r="J30"/>
  <c i="1" r="AG103"/>
  <c i="6" r="J30"/>
  <c i="1" r="AG99"/>
  <c r="AN99"/>
  <c i="3" r="J30"/>
  <c i="1" r="AG96"/>
  <c r="AN96"/>
  <c i="4" r="J30"/>
  <c i="1" r="AG97"/>
  <c r="AV94"/>
  <c r="AK29"/>
  <c i="3" l="1" r="J96"/>
  <c r="J39"/>
  <c i="6" r="J39"/>
  <c i="10" r="J39"/>
  <c i="4" r="J39"/>
  <c i="1" r="AN97"/>
  <c r="AN103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<sst xmlns="http://schemas.openxmlformats.org/spreadsheetml/2006/main">
  <si>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</si>
  <si>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</si>
  <si>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</si>
  <si>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</si>
  <si>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</si>
  <si>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{9a8a78fd-b6d2-4687-8758-9df0e57aa571}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</si>
  <si>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</si>
  <si>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</si>
  <si>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</si>
  <si>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</si>
  <si>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</si>
  <si>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</si>
  <si>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</si>
  <si>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</si>
  <si>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</si>
  <si>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</si>
  <si>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</si>
  <si>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Švermova - přestavba bazénové vany</t>
  </si>
  <si>
    <t>KSO:</t>
  </si>
  <si>
    <t>CC-CZ:</t>
  </si>
  <si>
    <t>Místo:</t>
  </si>
  <si>
    <t>Švermova 403/40, Liberec 10</t>
  </si>
  <si>
    <t>Datum:</t>
  </si>
  <si>
    <t>2. 8. 2023</t>
  </si>
  <si>
    <t>Zadavatel:</t>
  </si>
  <si>
    <t>IČ:</t>
  </si>
  <si>
    <t>Město Liberec</t>
  </si>
  <si>
    <t>DIČ:</t>
  </si>
  <si>
    <t>Uchazeč:</t>
  </si>
  <si>
    <t>Vyplň údaj</t>
  </si>
  <si>
    <t>Projektant:</t>
  </si>
  <si>
    <t>DIGITRONIC CZ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</si>
  <si>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</si>
  <si>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</si>
  <si>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</si>
  <si>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</si>
  <si>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</si>
  <si>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</si>
  <si>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</si>
  <si>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</si>
  <si>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</si>
  <si>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</si>
  <si>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</si>
  <si>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</si>
  <si>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</si>
  <si>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</si>
  <si>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</si>
  <si>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</si>
  <si>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</si>
  <si>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</si>
  <si>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</si>
  <si>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</si>
  <si>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</si>
  <si>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</si>
  <si>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</si>
  <si>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</si>
  <si>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</si>
  <si>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</si>
  <si>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</si>
  <si>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</si>
  <si>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</si>
  <si>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</si>
  <si>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</si>
  <si>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</si>
  <si>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</si>
  <si>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</si>
  <si>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</si>
  <si>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</si>
  <si>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</si>
  <si>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</si>
  <si>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</si>
  <si>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</si>
  <si>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</si>
  <si>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</si>
  <si>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</si>
  <si>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</si>
  <si>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</si>
  <si>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</si>
  <si>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</si>
  <si>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</si>
  <si>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</si>
  <si>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D.1.1.A</t>
  </si>
  <si>
    <t>Architektonicko-stavební řešení</t>
  </si>
  <si>
    <t>STA</t>
  </si>
  <si>
    <t>1</t>
  </si>
  <si>
    <t>{32caa59a-ab82-46a3-85f2-379d7a666e76}</t>
  </si>
  <si>
    <t>2</t>
  </si>
  <si>
    <t>D.1.4.A</t>
  </si>
  <si>
    <t>Vytápění</t>
  </si>
  <si>
    <t>{db0a7467-c188-4375-85ed-35687b6110a6}</t>
  </si>
  <si>
    <t>D.1.4.B</t>
  </si>
  <si>
    <t>Chlazení</t>
  </si>
  <si>
    <t>{3f6e5748-a870-4c2b-9b21-982ba4fb1002}</t>
  </si>
  <si>
    <t>D.1.4.C</t>
  </si>
  <si>
    <t>Vzduchotechnika</t>
  </si>
  <si>
    <t>{3050736e-6526-47dd-b6e4-336492c0642e}</t>
  </si>
  <si>
    <t>D.1.4.E</t>
  </si>
  <si>
    <t>Zařizení technických instalací</t>
  </si>
  <si>
    <t>{0ee8c5c5-b652-43fc-a591-10b5e0383110}</t>
  </si>
  <si>
    <t>D.1.4.G</t>
  </si>
  <si>
    <t>Elektroinstalace</t>
  </si>
  <si>
    <t>{0427da9d-c11e-4c6c-9695-1c5f862110e1}</t>
  </si>
  <si>
    <t>D.1.4.H</t>
  </si>
  <si>
    <t>Elektronické komunikace</t>
  </si>
  <si>
    <t>{d500c575-3444-4523-982f-7a00d7f9e4ce}</t>
  </si>
  <si>
    <t>D.1.4.I</t>
  </si>
  <si>
    <t>MaR</t>
  </si>
  <si>
    <t>{5e373a0d-60b6-4cbd-9989-81f2636d80e6}</t>
  </si>
  <si>
    <t>VRN</t>
  </si>
  <si>
    <t>Vedlejší rozpočtové náklady</t>
  </si>
  <si>
    <t>{7f2b5c5b-9db7-4af0-9988-41dac967a5a4}</t>
  </si>
  <si>
    <t>F1_součet_podlah</t>
  </si>
  <si>
    <t>plocha nových podlah</t>
  </si>
  <si>
    <t>829,25</t>
  </si>
  <si>
    <t>3</t>
  </si>
  <si>
    <t>F2_obvod_místn</t>
  </si>
  <si>
    <t>581,5</t>
  </si>
  <si>
    <t>KRYCÍ LIST SOUPISU PRACÍ</t>
  </si>
  <si>
    <t>F3_ker_dlaz</t>
  </si>
  <si>
    <t>128,46</t>
  </si>
  <si>
    <t>F3_ker_sokl</t>
  </si>
  <si>
    <t>58,79</t>
  </si>
  <si>
    <t>F4_PVC</t>
  </si>
  <si>
    <t>665,54</t>
  </si>
  <si>
    <t>F4_PVC_sokl</t>
  </si>
  <si>
    <t>406,23</t>
  </si>
  <si>
    <t>Objekt:</t>
  </si>
  <si>
    <t>F5_ker_obkl</t>
  </si>
  <si>
    <t>192,977</t>
  </si>
  <si>
    <t>D.1.1.A - Architektonicko-stavební řešení</t>
  </si>
  <si>
    <t>F6_HI_pásky</t>
  </si>
  <si>
    <t>101,69</t>
  </si>
  <si>
    <t>F6_hydroiz_podlaha</t>
  </si>
  <si>
    <t>68,33</t>
  </si>
  <si>
    <t>F6_hydroiz_stěny</t>
  </si>
  <si>
    <t>24,495</t>
  </si>
  <si>
    <t>F7_sten_malba</t>
  </si>
  <si>
    <t>1686,043</t>
  </si>
  <si>
    <t>F7_sten_oskrab</t>
  </si>
  <si>
    <t>243,845</t>
  </si>
  <si>
    <t>F8_ETICS</t>
  </si>
  <si>
    <t>580,37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</si>
  <si>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</si>
  <si>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</si>
  <si>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</si>
  <si>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</si>
  <si>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</si>
  <si>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</si>
  <si>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</si>
  <si>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</si>
  <si>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</si>
  <si>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</si>
  <si>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</si>
  <si>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</si>
  <si>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</si>
  <si>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</si>
  <si>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</si>
  <si>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</si>
  <si>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</si>
  <si>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714 - Akustická a protiotřesová opatření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</si>
  <si>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</si>
  <si>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</si>
  <si>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</si>
  <si>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</si>
  <si>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</si>
  <si>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</si>
  <si>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</si>
  <si>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</si>
  <si>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</si>
  <si>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</si>
  <si>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</si>
  <si>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</si>
  <si>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</si>
  <si>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</si>
  <si>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</si>
  <si>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</si>
  <si>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</si>
  <si>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</si>
  <si>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</si>
  <si>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</si>
  <si>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</si>
  <si>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</si>
  <si>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</si>
  <si>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</si>
  <si>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</si>
  <si>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</si>
  <si>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132253103</t>
  </si>
  <si>
    <t xml:space="preserve">Hloubení rýh nezapažených  š do 800 mm v hornině třídy těžitelnosti I, skupiny 3 objem do 100 m3 strojně v omezeném prostoru</t>
  </si>
  <si>
    <t>m3</t>
  </si>
  <si>
    <t>CS ÚRS 2023 02</t>
  </si>
  <si>
    <t>4</t>
  </si>
  <si>
    <t>-1769322625</t>
  </si>
  <si>
    <t>PP</t>
  </si>
  <si>
    <t>Hloubení nezapažených rýh šířky do 800 mm strojně s urovnáním dna do předepsaného profilu a spádu v omezeném prostoru v hornině třídy těžitelnosti I skupiny 3 přes 50 do 100 m3</t>
  </si>
  <si>
    <t>VV</t>
  </si>
  <si>
    <t xml:space="preserve">zateplení soklu výkop kolem objektu v š.  800 mm</t>
  </si>
  <si>
    <t>obvod cad - bet. schody + zateplení vstupní šachty po bazénem * 800 mm * hl. 1100 mm</t>
  </si>
  <si>
    <t>(153,83-2,075-4,960+1,23*2)*0,8*1,1</t>
  </si>
  <si>
    <t>162651112</t>
  </si>
  <si>
    <t>Vodorovné přemístění do 5000 m výkopku/sypaniny z horniny třídy těžitelnosti I, skupiny 1 až 3</t>
  </si>
  <si>
    <t>1007961786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</si>
  <si>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</si>
  <si>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zateplení soklu</t>
  </si>
  <si>
    <t>(153,83-2,075-4,960+1,23*2)*0,9*0,16</t>
  </si>
  <si>
    <t>nakypření 18%</t>
  </si>
  <si>
    <t>21,493*1,18</t>
  </si>
  <si>
    <t>171201231</t>
  </si>
  <si>
    <t>Poplatek za uložení zeminy a kamení na recyklační skládce (skládkovné) kód odpadu 17 05 04</t>
  </si>
  <si>
    <t>t</t>
  </si>
  <si>
    <t>-1302364737</t>
  </si>
  <si>
    <t>Poplatek za uložení stavebního odpadu na recyklační skládce (skládkovné) zeminy a kamení zatříděného do Katalogu odpadů pod kódem 17 05 04</t>
  </si>
  <si>
    <t>21,493*1,8</t>
  </si>
  <si>
    <t>171251201</t>
  </si>
  <si>
    <t>Uložení sypaniny na skládky nebo meziskládky</t>
  </si>
  <si>
    <t>-1917832223</t>
  </si>
  <si>
    <t>Uložení sypaniny na skládky nebo meziskládky bez hutnění s upravením uložené sypaniny do předepsaného tvaru</t>
  </si>
  <si>
    <t>25,362</t>
  </si>
  <si>
    <t>5</t>
  </si>
  <si>
    <t>174151101</t>
  </si>
  <si>
    <t>Zásyp jam, šachet rýh nebo kolem objektů sypaninou se zhutněním</t>
  </si>
  <si>
    <t>-468147700</t>
  </si>
  <si>
    <t>Zásyp sypaninou z jakékoliv horniny strojně s uložením výkopku ve vrstvách se zhutněním jam, šachet, rýh nebo kolem objektů v těchto vykopávkách</t>
  </si>
  <si>
    <t>129,180</t>
  </si>
  <si>
    <t>- odečet zateplení soklu</t>
  </si>
  <si>
    <t>-21,493</t>
  </si>
  <si>
    <t>Součet</t>
  </si>
  <si>
    <t>Zakládání</t>
  </si>
  <si>
    <t>6</t>
  </si>
  <si>
    <t>273321411</t>
  </si>
  <si>
    <t>Základové desky ze ŽB bez zvýšených nároků na prostředí tř. C 20/25</t>
  </si>
  <si>
    <t>-299000716</t>
  </si>
  <si>
    <t>Základy z betonu železového (bez výztuže) desky z betonu bez zvláštních nároků na prostředí tř. C 20/25</t>
  </si>
  <si>
    <t>deska D3</t>
  </si>
  <si>
    <t>v prostoru bourání příček + technické zázemí v úrovni +0,000 vyjma místn. č. 126 v novém stavu - plocha cad</t>
  </si>
  <si>
    <t>247,22*0,200</t>
  </si>
  <si>
    <t>deska na násypech</t>
  </si>
  <si>
    <t>94,50*0,200</t>
  </si>
  <si>
    <t>7</t>
  </si>
  <si>
    <t>273362021</t>
  </si>
  <si>
    <t>Výztuž základových desek svařovanými sítěmi Kari</t>
  </si>
  <si>
    <t>768415987</t>
  </si>
  <si>
    <t>Výztuž základů desek ze svařovaných sítí z drátů typu KARI</t>
  </si>
  <si>
    <t>2237,760/1000</t>
  </si>
  <si>
    <t>8</t>
  </si>
  <si>
    <t>274361821</t>
  </si>
  <si>
    <t>Výztuž základových pasů betonářskou ocelí 10 505 (R)</t>
  </si>
  <si>
    <t>-765884732</t>
  </si>
  <si>
    <t>Výztuž základů pasů z betonářské oceli 10 505 (R) nebo BSt 500</t>
  </si>
  <si>
    <t>1704,603/1000</t>
  </si>
  <si>
    <t>9</t>
  </si>
  <si>
    <t>985331213</t>
  </si>
  <si>
    <t>Dodatečné vlepování betonářské výztuže D 12 mm do chemické malty včetně vyvrtání otvoru</t>
  </si>
  <si>
    <t>m</t>
  </si>
  <si>
    <t>452115534</t>
  </si>
  <si>
    <t>Dodatečné vlepování betonářské výztuže včetně vyvrtání a vyčištění otvoru chemickou maltou průměr výztuže 12 mm</t>
  </si>
  <si>
    <t>Smykové propojení žb podkladních desek se stávajícími konstrukcemi</t>
  </si>
  <si>
    <t>75 m a´ 200 mm, trn 350 mm navrtán 150 mm</t>
  </si>
  <si>
    <t>75,0/0,200*0,150</t>
  </si>
  <si>
    <t>10</t>
  </si>
  <si>
    <t>M</t>
  </si>
  <si>
    <t>13021013</t>
  </si>
  <si>
    <t>tyč ocelová kruhová žebírková DIN 488 jakost B500B (10 505) výztuž do betonu D 12mm</t>
  </si>
  <si>
    <t>-817870951</t>
  </si>
  <si>
    <t>P</t>
  </si>
  <si>
    <t>Poznámka k položce:_x000d_
Hmotnost: 0,89 kg/m</t>
  </si>
  <si>
    <t>75,0/0,200*0,350*0,888/1000</t>
  </si>
  <si>
    <t>0,117*1,05 'Přepočtené koeficientem množství</t>
  </si>
  <si>
    <t>Svislé a kompletní konstrukce</t>
  </si>
  <si>
    <t>11</t>
  </si>
  <si>
    <t>317944321</t>
  </si>
  <si>
    <t>Válcované nosníky do č.12 dodatečně osazované do připravených otvorů</t>
  </si>
  <si>
    <t>652312184</t>
  </si>
  <si>
    <t>Válcované nosníky dodatečně osazované do připravených otvorů bez zazdění hlav do č. 12</t>
  </si>
  <si>
    <t>viz výkaz materiálu ocelových konstrukcí</t>
  </si>
  <si>
    <t>IPE 120</t>
  </si>
  <si>
    <t>254,905/1000</t>
  </si>
  <si>
    <t>U 80</t>
  </si>
  <si>
    <t>333,656/1000</t>
  </si>
  <si>
    <t>145,068/1000</t>
  </si>
  <si>
    <t>2704,482/1000</t>
  </si>
  <si>
    <t>Mezisoučet</t>
  </si>
  <si>
    <t>překlady nad otvory pro VZT - 6X IPE 120 dl. 2400 mm - 2 otvory</t>
  </si>
  <si>
    <t>2,4*10,4*6/1000*2</t>
  </si>
  <si>
    <t>3,738*1,1 'Přepočtené koeficientem množství</t>
  </si>
  <si>
    <t>317998143</t>
  </si>
  <si>
    <t>Tepelná izolace mezi překlady jakékoliv výšky z XPS tl 80 mm</t>
  </si>
  <si>
    <t>m2</t>
  </si>
  <si>
    <t>128794849</t>
  </si>
  <si>
    <t>Izolace tepelná mezi překlady z extrudovaného polystyrenu jakékoliv výšky, tloušťky 80 mm</t>
  </si>
  <si>
    <t>nadpražní nosníky U80</t>
  </si>
  <si>
    <t>0,24*1,61*12</t>
  </si>
  <si>
    <t>0,24*2,1*4</t>
  </si>
  <si>
    <t>0,24*2,9*54</t>
  </si>
  <si>
    <t>13</t>
  </si>
  <si>
    <t>319201252</t>
  </si>
  <si>
    <t>Dodatečná izolace zdiva tl do 300 mm zaražením nerezových plechů chrom-nikl</t>
  </si>
  <si>
    <t>-1954205113</t>
  </si>
  <si>
    <t>Dodatečná izolace zdiva zarážením nerezových chrom-niklových plechů do zdiva s průběžnou spárou, tloušťky do 300 mm</t>
  </si>
  <si>
    <t>16,02*2</t>
  </si>
  <si>
    <t>14</t>
  </si>
  <si>
    <t>319201253</t>
  </si>
  <si>
    <t>Dodatečná izolace zdiva tl přes 300 do 600 mm zaražením nerezových plechů chrom-nikl</t>
  </si>
  <si>
    <t>-1680940360</t>
  </si>
  <si>
    <t>Dodatečná izolace zdiva zarážením nerezových chrom-niklových plechů do zdiva s průběžnou spárou, tloušťky přes 300 do 600 mm</t>
  </si>
  <si>
    <t>9,0*2</t>
  </si>
  <si>
    <t>Vodorovné konstrukce</t>
  </si>
  <si>
    <t>4.R.ok strop</t>
  </si>
  <si>
    <t>Ocelová konstrukce stropu - materiál, výroba, montáž vč. kotvení, povrchová úprava</t>
  </si>
  <si>
    <t>kg</t>
  </si>
  <si>
    <t>703119403</t>
  </si>
  <si>
    <t>Poznámka k položce:_x000d_
hmotnost oceli včetně přídavku</t>
  </si>
  <si>
    <t>8161,4</t>
  </si>
  <si>
    <t>1107,0</t>
  </si>
  <si>
    <t>4627,6</t>
  </si>
  <si>
    <t>2626,1</t>
  </si>
  <si>
    <t>8791,4</t>
  </si>
  <si>
    <t>1095,3</t>
  </si>
  <si>
    <t>1838,5</t>
  </si>
  <si>
    <t>533,6</t>
  </si>
  <si>
    <t>16</t>
  </si>
  <si>
    <t>411322525</t>
  </si>
  <si>
    <t>Stropy trámové nebo kazetové ze ŽB tř. C 20/25</t>
  </si>
  <si>
    <t>332374900</t>
  </si>
  <si>
    <t>Stropy z betonu železového (bez výztuže) trámových, žebrových, kazetových nebo vložkových z tvárnic nebo z hraněných či zaoblených vln zabudovaného plechového bednění tř. C 20/25</t>
  </si>
  <si>
    <t>ŽB deska D1</t>
  </si>
  <si>
    <t>547,02*0,110</t>
  </si>
  <si>
    <t>17</t>
  </si>
  <si>
    <t>411361821</t>
  </si>
  <si>
    <t>Výztuž stropů betonářskou ocelí 10 505</t>
  </si>
  <si>
    <t>291992131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</si>
  <si>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</si>
  <si>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351,574/1000</t>
  </si>
  <si>
    <t>18</t>
  </si>
  <si>
    <t>411362021</t>
  </si>
  <si>
    <t>Výztuž stropů svařovanými sítěmi Kari</t>
  </si>
  <si>
    <t>118475878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</si>
  <si>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</si>
  <si>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1977,360/1000</t>
  </si>
  <si>
    <t>Úpravy povrchů, podlahy a osazování výplní</t>
  </si>
  <si>
    <t>19</t>
  </si>
  <si>
    <t>622111111</t>
  </si>
  <si>
    <t>Vyspravení celoplošné cementovou maltou vnějších stěn betonových nebo železobetonových</t>
  </si>
  <si>
    <t>868579518</t>
  </si>
  <si>
    <t xml:space="preserve">Vyspravení povrchu neomítaných vnějších ploch  betonových nebo železobetonových konstrukcí s rozetřením vysprávky do ztracena maltou cementovou celoplošně stěn</t>
  </si>
  <si>
    <t>vyrovnání soklu po odstranění obkladu a podklad pro hydroizolaci na SZ + zateplení soklu</t>
  </si>
  <si>
    <t>obvod cad - bet. schody * 800 + 1100 mm</t>
  </si>
  <si>
    <t>(153,83-2,075-4,960+1,23*2)*(0,8+1,1)</t>
  </si>
  <si>
    <t>20</t>
  </si>
  <si>
    <t>622142001</t>
  </si>
  <si>
    <t>Potažení vnějších stěn sklovláknitým pletivem vtlačeným do tenkovrstvé hmoty</t>
  </si>
  <si>
    <t>-511614327</t>
  </si>
  <si>
    <t xml:space="preserve">Potažení vnějších ploch pletivem  v ploše nebo pruzích, na plném podkladu sklovláknitým vtlačením do tmelu stěn</t>
  </si>
  <si>
    <t>622151001</t>
  </si>
  <si>
    <t>Penetrační akrylátový nátěr vnějších pastovitých tenkovrstvých omítek stěn</t>
  </si>
  <si>
    <t>2005944572</t>
  </si>
  <si>
    <t>Penetrační nátěr vnějších pastovitých tenkovrstvých omítek akrylátový stěn</t>
  </si>
  <si>
    <t>22</t>
  </si>
  <si>
    <t>622511112</t>
  </si>
  <si>
    <t>Tenkovrstvá akrylátová mozaiková střednězrnná omítka vnějších stěn</t>
  </si>
  <si>
    <t>-464670870</t>
  </si>
  <si>
    <t>Omítka tenkovrstvá akrylátová vnějších ploch probarvená bez penetrace mozaiková střednězrnná stěn</t>
  </si>
  <si>
    <t>sokl</t>
  </si>
  <si>
    <t>S,J,V,Z</t>
  </si>
  <si>
    <t>16,5+16,5+6,1+6,1</t>
  </si>
  <si>
    <t>1,23*2*0,5</t>
  </si>
  <si>
    <t>23</t>
  </si>
  <si>
    <t>622325101</t>
  </si>
  <si>
    <t>Oprava vnější vápenocementové hladké omítky složitosti 1 stěn v rozsahu do 10%</t>
  </si>
  <si>
    <t>-1618295447</t>
  </si>
  <si>
    <t>Oprava vápenocementové omítky vnějších ploch stupně členitosti 1 hladké stěn, v rozsahu opravované plochy do 10%</t>
  </si>
  <si>
    <t>24</t>
  </si>
  <si>
    <t>622221011</t>
  </si>
  <si>
    <t>Montáž kontaktního zateplení vnějších stěn lepením a mechanickým kotvením desek z minerální vlny s podélnou orientací vláken tl do 80 mm</t>
  </si>
  <si>
    <t>-1337147048</t>
  </si>
  <si>
    <t>Montáž kontaktního zateplení lepením a mechanickým kotvením z desek z minerální vlny s podélnou orientací vláken na vnější stěny, tloušťky desek přes 40 do 80 mm</t>
  </si>
  <si>
    <t>římsy š. 300, v. 80 mm</t>
  </si>
  <si>
    <t>sever a jih</t>
  </si>
  <si>
    <t>((0,3+0,08+0,3)*53,8)*2</t>
  </si>
  <si>
    <t>25</t>
  </si>
  <si>
    <t>63151526</t>
  </si>
  <si>
    <t>deska tepelně izolační minerální kontaktních fasád podélné vlákno λ=0,036 tl 80mm</t>
  </si>
  <si>
    <t>88478119</t>
  </si>
  <si>
    <t>73,168*1,02 'Přepočtené koeficientem množství</t>
  </si>
  <si>
    <t>26</t>
  </si>
  <si>
    <t>622221041</t>
  </si>
  <si>
    <t>Montáž kontaktního zateplení vnějších stěn lepením a mechanickým kotvením desek z minerální vlny s podélnou orientací tl přes 160 mm</t>
  </si>
  <si>
    <t>-1978620231</t>
  </si>
  <si>
    <t>ostění dveří a oken (lepidlo, perlinka)</t>
  </si>
  <si>
    <t>(2,0+2,4+2,0)*0,2*27</t>
  </si>
  <si>
    <t>(2,0+1,11+2,0)*0,2*6</t>
  </si>
  <si>
    <t>(2,32+1,6+2,32)*0,2*2</t>
  </si>
  <si>
    <t>(2,32+1,6+2,32)*0,2</t>
  </si>
  <si>
    <t>(2,87+1,64+2,87)*0,2</t>
  </si>
  <si>
    <t>27</t>
  </si>
  <si>
    <t>63151539</t>
  </si>
  <si>
    <t>deska tepelně izolační minerální kontaktních fasád podélné vlákno λ=0,036 tl 180mm</t>
  </si>
  <si>
    <t>999097770</t>
  </si>
  <si>
    <t>580,37*1,02 'Přepočtené koeficientem množství</t>
  </si>
  <si>
    <t>28</t>
  </si>
  <si>
    <t>622251105</t>
  </si>
  <si>
    <t>Příplatek k cenám kontaktního zateplení stěn za použití tepelněizolačních zátek z minerální vlny</t>
  </si>
  <si>
    <t>433001050</t>
  </si>
  <si>
    <t>29</t>
  </si>
  <si>
    <t>622252001</t>
  </si>
  <si>
    <t>Montáž profilů kontaktního zateplení připevněných mechanicky</t>
  </si>
  <si>
    <t>40645817</t>
  </si>
  <si>
    <t xml:space="preserve">obvod cad - bet. schody </t>
  </si>
  <si>
    <t>153,83-2,075-4,960</t>
  </si>
  <si>
    <t>30</t>
  </si>
  <si>
    <t>59051655</t>
  </si>
  <si>
    <t>profil zakládací Al tl 0,7mm pro ETICS pro izolant tl 180mm</t>
  </si>
  <si>
    <t>1124781576</t>
  </si>
  <si>
    <t>146,795*1,05 'Přepočtené koeficientem množství</t>
  </si>
  <si>
    <t>31</t>
  </si>
  <si>
    <t>622252002</t>
  </si>
  <si>
    <t>Montáž profilů kontaktního zateplení lepených</t>
  </si>
  <si>
    <t>-188643911</t>
  </si>
  <si>
    <t>okenní apu lišty oboustranně</t>
  </si>
  <si>
    <t>(2,0+2,4+2,0)*27</t>
  </si>
  <si>
    <t>(2,0+1,11+2,0)*6</t>
  </si>
  <si>
    <t>(2,32+1,6+2,32)*2</t>
  </si>
  <si>
    <t>(2,32+1,6+2,32)</t>
  </si>
  <si>
    <t>(2,87+1,64+2,87)</t>
  </si>
  <si>
    <t>229,560</t>
  </si>
  <si>
    <t>rohové lišty</t>
  </si>
  <si>
    <t>2,0*2*(27+6)</t>
  </si>
  <si>
    <t>2,32*2*3</t>
  </si>
  <si>
    <t>2,87*2</t>
  </si>
  <si>
    <t>nadpraží</t>
  </si>
  <si>
    <t>2,4*27+1,11*6</t>
  </si>
  <si>
    <t>1,11*6</t>
  </si>
  <si>
    <t>1,6*3+1,64</t>
  </si>
  <si>
    <t>parapet</t>
  </si>
  <si>
    <t>ostatní rohové lišty</t>
  </si>
  <si>
    <t>13,3*3*4</t>
  </si>
  <si>
    <t>53,8*2</t>
  </si>
  <si>
    <t>32</t>
  </si>
  <si>
    <t>59051486</t>
  </si>
  <si>
    <t>profil rohový PVC 15x15mm s výztužnou tkaninou š 100mm pro ETICS</t>
  </si>
  <si>
    <t>387625426</t>
  </si>
  <si>
    <t>418,86*1,05 'Přepočtené koeficientem množství</t>
  </si>
  <si>
    <t>33</t>
  </si>
  <si>
    <t>59051476</t>
  </si>
  <si>
    <t>profil začišťovací PVC 9mm s výztužnou tkaninou pro ostění ETICS</t>
  </si>
  <si>
    <t>-1448777616</t>
  </si>
  <si>
    <t>459,12*1,05 'Přepočtené koeficientem množství</t>
  </si>
  <si>
    <t>34</t>
  </si>
  <si>
    <t>59051510</t>
  </si>
  <si>
    <t>profil začišťovací s okapnicí PVC s výztužnou tkaninou pro nadpraží ETICS</t>
  </si>
  <si>
    <t>-698805383</t>
  </si>
  <si>
    <t>84,56*1,05 'Přepočtené koeficientem množství</t>
  </si>
  <si>
    <t>35</t>
  </si>
  <si>
    <t>59051512</t>
  </si>
  <si>
    <t>profil začišťovací s okapnicí PVC s výztužnou tkaninou pro parapet ETICS</t>
  </si>
  <si>
    <t>1531594596</t>
  </si>
  <si>
    <t>78,12*1,05 'Přepočtené koeficientem množství</t>
  </si>
  <si>
    <t>36</t>
  </si>
  <si>
    <t>62215103.R.1</t>
  </si>
  <si>
    <t>Penetrační silikonsilikátový nátěr vnějších pastovitých tenkovrstvých omítek stěn</t>
  </si>
  <si>
    <t>-201437346</t>
  </si>
  <si>
    <t>37</t>
  </si>
  <si>
    <t>622541022</t>
  </si>
  <si>
    <t>Tenkovrstvá silikonsilikátová zatíraná omítka zrnitost 2,0 mm vnějších stěn</t>
  </si>
  <si>
    <t>267203454</t>
  </si>
  <si>
    <t>Omítka tenkovrstvá silikonsilikátová vnějších ploch probarvená bez penetrace, zatíraná (škrábaná), tloušťky 2,0 mm stěn</t>
  </si>
  <si>
    <t>626,282</t>
  </si>
  <si>
    <t>38</t>
  </si>
  <si>
    <t>632451214</t>
  </si>
  <si>
    <t>Potěr cementový samonivelační litý C20 tl přes 45 do 50 mm</t>
  </si>
  <si>
    <t>1514702586</t>
  </si>
  <si>
    <t>Potěr cementový samonivelační litý tř. C 20, tl. přes 45 do 50 mm</t>
  </si>
  <si>
    <t>113m</t>
  </si>
  <si>
    <t>11,14</t>
  </si>
  <si>
    <t>123m</t>
  </si>
  <si>
    <t>24,11</t>
  </si>
  <si>
    <t>39</t>
  </si>
  <si>
    <t>635321212</t>
  </si>
  <si>
    <t>Násyp pod podlahy z betonového recyklátu se zhutněním</t>
  </si>
  <si>
    <t>-672373574</t>
  </si>
  <si>
    <t>Násyp z recyklátu pod podlahy se zhutněním, z recyklátu betonového</t>
  </si>
  <si>
    <t xml:space="preserve">plocha násypů cad </t>
  </si>
  <si>
    <t>"spodní úroveň -1,040"</t>
  </si>
  <si>
    <t>83,32*0,675</t>
  </si>
  <si>
    <t>"spodní úroveň -2,800"</t>
  </si>
  <si>
    <t>11,16*2,435</t>
  </si>
  <si>
    <t>40</t>
  </si>
  <si>
    <t>632481213</t>
  </si>
  <si>
    <t>Separační vrstva z PE fólie</t>
  </si>
  <si>
    <t>-449192189</t>
  </si>
  <si>
    <t>Separační vrstva k oddělení podlahových vrstev z polyetylénové fólie</t>
  </si>
  <si>
    <t>41</t>
  </si>
  <si>
    <t>631311134</t>
  </si>
  <si>
    <t>Mazanina tl přes 120 do 240 mm z betonu prostého bez zvýšených nároků na prostředí tř. C 16/20</t>
  </si>
  <si>
    <t>-1751153346</t>
  </si>
  <si>
    <t>Mazanina z betonu prostého bez zvýšených nároků na prostředí tl. přes 120 do 240 mm tř. C 16/20</t>
  </si>
  <si>
    <t>829,250*0,05</t>
  </si>
  <si>
    <t>42</t>
  </si>
  <si>
    <t>631362021</t>
  </si>
  <si>
    <t>Výztuž mazanin svařovanými sítěmi Kari</t>
  </si>
  <si>
    <t>611762555</t>
  </si>
  <si>
    <t>Výztuž mazanin ze svařovaných sítí z drátů typu KARI</t>
  </si>
  <si>
    <t>F1_součet_podlah*4,335/1000</t>
  </si>
  <si>
    <t>43</t>
  </si>
  <si>
    <t>632681.R.1</t>
  </si>
  <si>
    <t xml:space="preserve">Vyspravení betonových podlah opravnou směsí, finální cem. stěrka, vč. předchozího očištění </t>
  </si>
  <si>
    <t>36155859</t>
  </si>
  <si>
    <t>m.č. 126</t>
  </si>
  <si>
    <t>82,47</t>
  </si>
  <si>
    <t>44</t>
  </si>
  <si>
    <t>637211122</t>
  </si>
  <si>
    <t>Okapový chodník z betonových dlaždic tl 60 mm kladených do písku se zalitím spár MC</t>
  </si>
  <si>
    <t>1577680289</t>
  </si>
  <si>
    <t xml:space="preserve">Okapový chodník z dlaždic  betonových se zalitím spár cementovou maltou do písku, tl. dlaždic 60 mm</t>
  </si>
  <si>
    <t xml:space="preserve">kolem objektu v š.  500 mm</t>
  </si>
  <si>
    <t>obvod cad - bet. schody * 500 mm</t>
  </si>
  <si>
    <t>(153,83-2,075-4,960)*0,5</t>
  </si>
  <si>
    <t>45</t>
  </si>
  <si>
    <t>564750011</t>
  </si>
  <si>
    <t>Podklad z kameniva hrubého drceného vel. 8-16 mm tl 150 mm</t>
  </si>
  <si>
    <t>597184119</t>
  </si>
  <si>
    <t xml:space="preserve">Podklad nebo kryt z kameniva hrubého drceného  vel. 8-16 mm s rozprostřením a zhutněním, po zhutnění tl. 150 mm</t>
  </si>
  <si>
    <t>Ostatní konstrukce a práce, bourání</t>
  </si>
  <si>
    <t>46</t>
  </si>
  <si>
    <t>899102211</t>
  </si>
  <si>
    <t>Demontáž poklopů litinových nebo ocelových včetně rámů hmotnosti přes 50 do 100 kg</t>
  </si>
  <si>
    <t>kus</t>
  </si>
  <si>
    <t>-1985526065</t>
  </si>
  <si>
    <t>Demontáž poklopů litinových a ocelových včetně rámů, hmotnosti jednotlivě přes 50 do 100 Kg</t>
  </si>
  <si>
    <t>47</t>
  </si>
  <si>
    <t>9.R.1</t>
  </si>
  <si>
    <t>Odstaranění stávajícího bazénu - vybourání bazénové vany, ochozů (tl. stěn 8 mm), příslušenství, potrubí, žebříků a podpůrné ocelové konstrukce, včetně likvidace suti</t>
  </si>
  <si>
    <t>kpl.</t>
  </si>
  <si>
    <t>1118625641</t>
  </si>
  <si>
    <t>48</t>
  </si>
  <si>
    <t>961055111</t>
  </si>
  <si>
    <t>Bourání základů ze ŽB</t>
  </si>
  <si>
    <t>-1209280614</t>
  </si>
  <si>
    <t>Bourání základů z betonu železového</t>
  </si>
  <si>
    <t>betonový práh po délce bazénu</t>
  </si>
  <si>
    <t>1,055*0,300*(28,017+29,50)</t>
  </si>
  <si>
    <t>49</t>
  </si>
  <si>
    <t>962031133</t>
  </si>
  <si>
    <t>Bourání příček z cihel pálených na MVC tl do 150 mm</t>
  </si>
  <si>
    <t>1633309766</t>
  </si>
  <si>
    <t>Bourání příček z cihel, tvárnic nebo příčkovek z cihel pálených, plných nebo dutých na maltu vápennou nebo vápenocementovou, tl. do 150 mm</t>
  </si>
  <si>
    <t>č.m. 119</t>
  </si>
  <si>
    <t>5,11*(4,1+1,04)</t>
  </si>
  <si>
    <t>50</t>
  </si>
  <si>
    <t>962032431</t>
  </si>
  <si>
    <t>Bourání zdiva cihelných z dutých nebo plných cihel pálených i nepálených na MV nebo MVC do 1 m3</t>
  </si>
  <si>
    <t>-397443135</t>
  </si>
  <si>
    <t>Bourání zdiva nadzákladového z cihel nebo tvárnic z dutých cihel nebo tvárnic pálených nebo nepálených, na maltu vápennou nebo vápenocementovou, objemu do 1 m3</t>
  </si>
  <si>
    <t>od objemu zdiva nejsou odečítány výplně otvorů, a tyto nejsou tedy ani vykázány v bourání</t>
  </si>
  <si>
    <t>v. 4100 mm * tl.</t>
  </si>
  <si>
    <t>16,612*4,1*0,180</t>
  </si>
  <si>
    <t>3,55*6*4,1*0,180</t>
  </si>
  <si>
    <t>(0,765+0,500+0,330+1,3+4,4)*4,1*0,180</t>
  </si>
  <si>
    <t>(0,180+2,750+0,180+2,440+0,180)*4,1*0,180</t>
  </si>
  <si>
    <t>(0,180+2,38+0,180+1,4)*4,1*0,180</t>
  </si>
  <si>
    <t>(4,080+1,29+0,380+0,830+0,650+9,660)*4,1*0,180</t>
  </si>
  <si>
    <t>(2,36*2+3,44*2+0,775+1,52+0,700)*4,1*0,180</t>
  </si>
  <si>
    <t>(0,180+3,63+0,180+1,97)*3*4,1*0,180</t>
  </si>
  <si>
    <t>2,75*4,1*0,180</t>
  </si>
  <si>
    <t>(0,180+2,99+0,180+2,4+0,180+2,75+0,180)*4,1*0,180</t>
  </si>
  <si>
    <t>(0,180+4,4+2,47+0,180+0,945+2,33+0,8*2+0,9+0,5+0,9)*4,1*0,180</t>
  </si>
  <si>
    <t>(6,150+2,12*2)*4,1*0,180</t>
  </si>
  <si>
    <t>51</t>
  </si>
  <si>
    <t>965042141</t>
  </si>
  <si>
    <t>Bourání podkladů pod dlažby nebo mazanin betonových nebo z litého asfaltu tl do 100 mm pl přes 4 m2</t>
  </si>
  <si>
    <t>-1105610235</t>
  </si>
  <si>
    <t>Bourání mazanin betonových nebo z litého asfaltu tl. do 100 mm, plochy přes 4 m2</t>
  </si>
  <si>
    <t>bourání podlahy v prostoru bourání příček + technické zázemí v úrovni +0,000 vyjma místn. č. 126 v novém stavu - v tl. 50 mm plocha cad</t>
  </si>
  <si>
    <t>247,22*0,050</t>
  </si>
  <si>
    <t>v technické části, kde se nepředpoklád TI dalších 50 mm betonové mazaniny</t>
  </si>
  <si>
    <t>41,42*0,050</t>
  </si>
  <si>
    <t>52</t>
  </si>
  <si>
    <t>269995029</t>
  </si>
  <si>
    <t xml:space="preserve">okapový chodník kolem objektu v š.  600 mm</t>
  </si>
  <si>
    <t>obvod cad - bet. schody * 600 mm</t>
  </si>
  <si>
    <t>(153,83-2,075-4,960+1,23*2)*0,6*0,1</t>
  </si>
  <si>
    <t>53</t>
  </si>
  <si>
    <t>966080103</t>
  </si>
  <si>
    <t>Bourání kontaktního zateplení z polystyrenových desek tl přes 60 do 120 mm</t>
  </si>
  <si>
    <t>1110877300</t>
  </si>
  <si>
    <t>Bourání kontaktního zateplení včetně povrchové úpravy omítkou nebo nátěrem z polystyrénových desek, tloušťky přes 60 do 120 mm</t>
  </si>
  <si>
    <t>pohled severní a jižní</t>
  </si>
  <si>
    <t>(271,68-(1,91*30+4,7))*2</t>
  </si>
  <si>
    <t>východní a západní</t>
  </si>
  <si>
    <t>(97,64-1,6*2,32)*2</t>
  </si>
  <si>
    <t>54</t>
  </si>
  <si>
    <t>968062246</t>
  </si>
  <si>
    <t>Vybourání dřevěných rámů oken jednoduchých včetně křídel pl do 4 m2</t>
  </si>
  <si>
    <t>331964861</t>
  </si>
  <si>
    <t>Vybourání dřevěných rámů oken s křídly, dveřních zárubní, vrat, stěn, ostění nebo obkladů rámů oken s křídly jednoduchých, plochy do 4 m2</t>
  </si>
  <si>
    <t>dveře</t>
  </si>
  <si>
    <t>1,64*2,87</t>
  </si>
  <si>
    <t>1,6*2,1</t>
  </si>
  <si>
    <t>1,7*4,1</t>
  </si>
  <si>
    <t>2,05*4,1</t>
  </si>
  <si>
    <t>55</t>
  </si>
  <si>
    <t>968072455</t>
  </si>
  <si>
    <t>Vybourání kovových dveřních zárubní pl do 2 m2</t>
  </si>
  <si>
    <t>797671454</t>
  </si>
  <si>
    <t>Vybourání kovových rámů oken s křídly, dveřních zárubní, vrat, stěn, ostění nebo obkladů dveřních zárubní, plochy do 2 m2</t>
  </si>
  <si>
    <t>118m</t>
  </si>
  <si>
    <t>0,9*2,02</t>
  </si>
  <si>
    <t>56</t>
  </si>
  <si>
    <t>968082016</t>
  </si>
  <si>
    <t>Vybourání plastových rámů oken včetně křídel plochy přes 1 do 2 m2</t>
  </si>
  <si>
    <t>1751180108</t>
  </si>
  <si>
    <t>Vybourání plastových rámů oken s křídly, dveřních zárubní, vrat rámu oken s křídly, plochy přes 1 do 2 m2</t>
  </si>
  <si>
    <t>1,11*1,73*(30+29)</t>
  </si>
  <si>
    <t>57</t>
  </si>
  <si>
    <t>971033441</t>
  </si>
  <si>
    <t>Vybourání otvorů ve zdivu cihelném pl do 0,25 m2 na MVC nebo MV tl do 300 mm</t>
  </si>
  <si>
    <t>1112981368</t>
  </si>
  <si>
    <t>Vybourání otvorů ve zdivu základovém nebo nadzákladovém z cihel, tvárnic, příčkovek z cihel pálených na maltu vápennou nebo vápenocementovou plochy do 0,25 m2, tl. do 300 mm</t>
  </si>
  <si>
    <t>překlad ocel. nad novými otvory</t>
  </si>
  <si>
    <t>108</t>
  </si>
  <si>
    <t>58</t>
  </si>
  <si>
    <t>971033641</t>
  </si>
  <si>
    <t>Vybourání otvorů ve zdivu cihelném pl do 4 m2 na MVC nebo MV tl do 300 mm</t>
  </si>
  <si>
    <t>-990361436</t>
  </si>
  <si>
    <t>Vybourání otvorů ve zdivu základovém nebo nadzákladovém z cihel, tvárnic, příčkovek z cihel pálených na maltu vápennou nebo vápenocementovou plochy do 4 m2, tl. do 300 mm</t>
  </si>
  <si>
    <t>bourání otvorů pro posun výplní otvorů</t>
  </si>
  <si>
    <t>plocha zdiva cad * tl. zdiva</t>
  </si>
  <si>
    <t>"jih"(4,70+2,3+2,3+1,15+0,9+2,4+0,90+2,41*8+2,6+2,7+3,75)*0,300</t>
  </si>
  <si>
    <t>"sever"12,894*0,300</t>
  </si>
  <si>
    <t>"východ"2,320*1,6*0,300</t>
  </si>
  <si>
    <t>"západ"2,320*1,6*0,300</t>
  </si>
  <si>
    <t>59</t>
  </si>
  <si>
    <t>967031132</t>
  </si>
  <si>
    <t>Přisekání rovných ostění v cihelném zdivu na MV nebo MVC</t>
  </si>
  <si>
    <t>1718233062</t>
  </si>
  <si>
    <t>Přisekání (špicování) plošné nebo rovných ostění zdiva z cihel pálených rovných ostění, bez odstupu, po hrubém vybourání otvorů, na maltu vápennou nebo vápenocementovou</t>
  </si>
  <si>
    <t>celk. výška otvoru * tl. zdiva</t>
  </si>
  <si>
    <t>"jih"(2,9*2+2,05*2*3+2,05+0,85*5+2,05*2*15)*0,300</t>
  </si>
  <si>
    <t>"sever"25,77</t>
  </si>
  <si>
    <t>"východ"2,320*0,3*2</t>
  </si>
  <si>
    <t>"západ"2,320*0,3*2</t>
  </si>
  <si>
    <t>60</t>
  </si>
  <si>
    <t>971033651</t>
  </si>
  <si>
    <t>Vybourání otvorů ve zdivu cihelném pl do 4 m2 na MVC nebo MV tl do 600 mm</t>
  </si>
  <si>
    <t>1679383677</t>
  </si>
  <si>
    <t>Vybourání otvorů ve zdivu základovém nebo nadzákladovém z cihel, tvárnic, příčkovek z cihel pálených na maltu vápennou nebo vápenocementovou plochy do 4 m2, tl. do 600 mm</t>
  </si>
  <si>
    <t>VZT</t>
  </si>
  <si>
    <t>1,86*0,800*0,450*2</t>
  </si>
  <si>
    <t>61</t>
  </si>
  <si>
    <t>975021311</t>
  </si>
  <si>
    <t>Podchycení nadzákladového zdiva pod stropem tl zdiva přes 450 do 600 mm</t>
  </si>
  <si>
    <t>-194404616</t>
  </si>
  <si>
    <t>Podchycení nadzákladového zdiva pod stropem dřevěnou výztuhou nad vybouraným otvorem, pro jakoukoliv délku podchycení, při tl. zdiva přes 450 do 600 mm</t>
  </si>
  <si>
    <t>62</t>
  </si>
  <si>
    <t>993111111</t>
  </si>
  <si>
    <t>Dovoz a odvoz lešení řadového do 10 km včetně naložení a složení</t>
  </si>
  <si>
    <t>1218163333</t>
  </si>
  <si>
    <t>Dovoz a odvoz lešení včetně naložení a složení řadového, na vzdálenost do 10 km</t>
  </si>
  <si>
    <t>63</t>
  </si>
  <si>
    <t>941111311</t>
  </si>
  <si>
    <t>Odborná prohlídka lešení řadového trubkového lehkého s podlahami zatížení do 200 kg/m2 š od 0,6 do 1,5 m v do 25 m pl do 500 m2 nezakrytého</t>
  </si>
  <si>
    <t>-1985933449</t>
  </si>
  <si>
    <t>Odborná prohlídka lešení řadového trubkového lehkého pracovního s podlahami s provozním zatížením tř. 3 do 200 kg/m2 šířky tř. W06 až W12 od 0,6 m do 1,5 m výšky do 25 m, celkové plochy do 500 m2 nezakrytého</t>
  </si>
  <si>
    <t>64</t>
  </si>
  <si>
    <t>941111112</t>
  </si>
  <si>
    <t>Montáž lešení řadového trubkového lehkého s podlahami zatížení do 200 kg/m2 š do 0,9 m v do 25 m</t>
  </si>
  <si>
    <t>-1977906828</t>
  </si>
  <si>
    <t xml:space="preserve">Montáž lešení řadového trubkového lehkého pracovního s podlahami  s provozním zatížením tř. 3 do 200 kg/m2 šířky tř. W06 od 0,6 do 0,9 m, výšky přes 10 do 25 m</t>
  </si>
  <si>
    <t>S, J, V, Z</t>
  </si>
  <si>
    <t>352,45</t>
  </si>
  <si>
    <t>65</t>
  </si>
  <si>
    <t>941111212</t>
  </si>
  <si>
    <t>Příplatek k lešení řadovému trubkovému lehkému s podlahami š 0,9 m v 25 m za první a ZKD den použití</t>
  </si>
  <si>
    <t>803379624</t>
  </si>
  <si>
    <t xml:space="preserve">Montáž lešení řadového trubkového lehkého pracovního s podlahami  s provozním zatížením tř. 3 do 200 kg/m2 Příplatek za první a každý další den použití lešení k ceně -1112</t>
  </si>
  <si>
    <t>3 měsíce</t>
  </si>
  <si>
    <t>352,45*30*3</t>
  </si>
  <si>
    <t>66</t>
  </si>
  <si>
    <t>941111812</t>
  </si>
  <si>
    <t>Demontáž lešení řadového trubkového lehkého s podlahami zatížení do 200 kg/m2 š do 0,9 m v do 25 m</t>
  </si>
  <si>
    <t>1247115226</t>
  </si>
  <si>
    <t xml:space="preserve">Demontáž lešení řadového trubkového lehkého pracovního s podlahami  s provozním zatížením tř. 3 do 200 kg/m2 šířky tř. W06 od 0,6 do 0,9 m, výšky přes 10 do 25 m</t>
  </si>
  <si>
    <t>67</t>
  </si>
  <si>
    <t>949101111</t>
  </si>
  <si>
    <t>Lešení pomocné pro objekty pozemních staveb s lešeňovou podlahou v do 1,9 m zatížení do 150 kg/m2</t>
  </si>
  <si>
    <t>389074455</t>
  </si>
  <si>
    <t xml:space="preserve">Lešení pomocné pracovní pro objekty pozemních staveb  pro zatížení do 150 kg/m2, o výšce lešeňové podlahy do 1,9 m</t>
  </si>
  <si>
    <t>součet ploch</t>
  </si>
  <si>
    <t>911,72</t>
  </si>
  <si>
    <t>68</t>
  </si>
  <si>
    <t>619991.R</t>
  </si>
  <si>
    <t>Zakrytí podlah a výplní otvorů před znečištěním fólií přilepenou lepící páskou</t>
  </si>
  <si>
    <t>750981938</t>
  </si>
  <si>
    <t>69</t>
  </si>
  <si>
    <t>952901111</t>
  </si>
  <si>
    <t>Vyčištění budov bytové a občanské výstavby při výšce podlaží do 4 m</t>
  </si>
  <si>
    <t>-347750733</t>
  </si>
  <si>
    <t xml:space="preserve">Vyčištění budov nebo objektů před předáním do užívání  budov bytové nebo občanské výstavby, světlé výšky podlaží do 4 m</t>
  </si>
  <si>
    <t>997</t>
  </si>
  <si>
    <t>Přesun sutě</t>
  </si>
  <si>
    <t>70</t>
  </si>
  <si>
    <t>997013151</t>
  </si>
  <si>
    <t>Vnitrostaveništní doprava suti a vybouraných hmot pro budovy v do 6 m s omezením mechanizace</t>
  </si>
  <si>
    <t>180904573</t>
  </si>
  <si>
    <t>Vnitrostaveništní doprava suti a vybouraných hmot vodorovně do 50 m svisle s omezením mechanizace pro budovy a haly výšky do 6 m</t>
  </si>
  <si>
    <t>71</t>
  </si>
  <si>
    <t>997013501</t>
  </si>
  <si>
    <t>Odvoz suti a vybouraných hmot na skládku nebo meziskládku do 1 km se složením</t>
  </si>
  <si>
    <t>1924305090</t>
  </si>
  <si>
    <t>Odvoz suti a vybouraných hmot na skládku nebo meziskládku se složením, na vzdálenost do 1 km</t>
  </si>
  <si>
    <t>72</t>
  </si>
  <si>
    <t>997013509</t>
  </si>
  <si>
    <t>Příplatek k odvozu suti a vybouraných hmot na skládku ZKD 1 km přes 1 km</t>
  </si>
  <si>
    <t>-1855333999</t>
  </si>
  <si>
    <t>Odvoz suti a vybouraných hmot na skládku nebo meziskládku se složením, na vzdálenost Příplatek k ceně za každý další i započatý 1 km přes 1 km</t>
  </si>
  <si>
    <t>381,852*4 'Přepočtené koeficientem množství</t>
  </si>
  <si>
    <t>73</t>
  </si>
  <si>
    <t>997013811</t>
  </si>
  <si>
    <t>Poplatek za uložení na skládce (skládkovné) stavebního odpadu dřevěného kód odpadu 17 02 01</t>
  </si>
  <si>
    <t>658730737</t>
  </si>
  <si>
    <t>Poplatek za uložení stavebního odpadu na skládce (skládkovné) dřevěného zatříděného do Katalogu odpadů pod kódem 17 02 01</t>
  </si>
  <si>
    <t>74</t>
  </si>
  <si>
    <t>997013812</t>
  </si>
  <si>
    <t>Poplatek za uložení na skládce (skládkovné) stavebního odpadu na bázi sádry kód odpadu 17 08 02</t>
  </si>
  <si>
    <t>-1157169779</t>
  </si>
  <si>
    <t>Poplatek za uložení stavebního odpadu na skládce (skládkovné) z materiálů na bázi sádry zatříděného do Katalogu odpadů pod kódem 17 08 02</t>
  </si>
  <si>
    <t>75</t>
  </si>
  <si>
    <t>997013813</t>
  </si>
  <si>
    <t>Poplatek za uložení na skládce (skládkovné) stavebního odpadu z plastických hmot kód odpadu 17 02 03</t>
  </si>
  <si>
    <t>-1073122388</t>
  </si>
  <si>
    <t>Poplatek za uložení stavebního odpadu na skládce (skládkovné) z plastických hmot zatříděného do Katalogu odpadů pod kódem 17 02 03</t>
  </si>
  <si>
    <t>76</t>
  </si>
  <si>
    <t>997013814</t>
  </si>
  <si>
    <t>Poplatek za uložení na skládce (skládkovné) stavebního odpadu izolací kód odpadu 17 06 04</t>
  </si>
  <si>
    <t>-2144393990</t>
  </si>
  <si>
    <t>Poplatek za uložení stavebního odpadu na skládce (skládkovné) z izolačních materiálů zatříděného do Katalogu odpadů pod kódem 17 06 04</t>
  </si>
  <si>
    <t>77</t>
  </si>
  <si>
    <t>997013861</t>
  </si>
  <si>
    <t>Poplatek za uložení stavebního odpadu na recyklační skládce (skládkovné) z prostého betonu kód odpadu 17 01 01</t>
  </si>
  <si>
    <t>607303147</t>
  </si>
  <si>
    <t>Poplatek za uložení stavebního odpadu na recyklační skládce (skládkovné) z prostého betonu zatříděného do Katalogu odpadů pod kódem 17 01 01</t>
  </si>
  <si>
    <t>78</t>
  </si>
  <si>
    <t>997013862</t>
  </si>
  <si>
    <t>Poplatek za uložení stavebního odpadu na recyklační skládce (skládkovné) z armovaného betonu kód odpadu 17 01 01</t>
  </si>
  <si>
    <t>-1031894102</t>
  </si>
  <si>
    <t>Poplatek za uložení stavebního odpadu na recyklační skládce (skládkovné) z armovaného betonu zatříděného do Katalogu odpadů pod kódem 17 01 01</t>
  </si>
  <si>
    <t>79</t>
  </si>
  <si>
    <t>997013863</t>
  </si>
  <si>
    <t>Poplatek za uložení stavebního odpadu na recyklační skládce (skládkovné) cihelného kód odpadu 17 01 02</t>
  </si>
  <si>
    <t>201384489</t>
  </si>
  <si>
    <t>Poplatek za uložení stavebního odpadu na recyklační skládce (skládkovné) cihelného zatříděného do Katalogu odpadů pod kódem 17 01 02</t>
  </si>
  <si>
    <t>80</t>
  </si>
  <si>
    <t>997013867</t>
  </si>
  <si>
    <t>Poplatek za uložení stavebního odpadu na recyklační skládce (skládkovné) z tašek a keramických výrobků kód odpadu 17 01 03</t>
  </si>
  <si>
    <t>-613016038</t>
  </si>
  <si>
    <t>Poplatek za uložení stavebního odpadu na recyklační skládce (skládkovné) z tašek a keramických výrobků zatříděného do Katalogu odpadů pod kódem 17 01 03</t>
  </si>
  <si>
    <t>81</t>
  </si>
  <si>
    <t>997013871</t>
  </si>
  <si>
    <t>Poplatek za uložení stavebního odpadu na recyklační skládce (skládkovné) směsného stavebního a demoličního kód odpadu 17 09 04</t>
  </si>
  <si>
    <t>623058866</t>
  </si>
  <si>
    <t>Poplatek za uložení stavebního odpadu na recyklační skládce (skládkovné) směsného stavebního a demoličního zatříděného do Katalogu odpadů pod kódem 17 09 04</t>
  </si>
  <si>
    <t>82</t>
  </si>
  <si>
    <t>997013875</t>
  </si>
  <si>
    <t>Poplatek za uložení stavebního odpadu na recyklační skládce (skládkovné) asfaltového bez obsahu dehtu zatříděného do Katalogu odpadů pod kódem 17 03 02</t>
  </si>
  <si>
    <t>-1727717921</t>
  </si>
  <si>
    <t>998</t>
  </si>
  <si>
    <t>Přesun hmot</t>
  </si>
  <si>
    <t>83</t>
  </si>
  <si>
    <t>998017002</t>
  </si>
  <si>
    <t>Přesun hmot s omezením mechanizace pro budovy v přes 6 do 12 m</t>
  </si>
  <si>
    <t>-1243577455</t>
  </si>
  <si>
    <t>Přesun hmot pro budovy občanské výstavby, bydlení, výrobu a služby s omezením mechanizace vodorovná dopravní vzdálenost do 100 m pro budovy s jakoukoliv nosnou konstrukcí výšky přes 6 do 12 m</t>
  </si>
  <si>
    <t>PSV</t>
  </si>
  <si>
    <t>Práce a dodávky PSV</t>
  </si>
  <si>
    <t>711</t>
  </si>
  <si>
    <t>Izolace proti vodě, vlhkosti a plynům</t>
  </si>
  <si>
    <t>84</t>
  </si>
  <si>
    <t>711131811</t>
  </si>
  <si>
    <t>Odstranění izolace proti zemní vlhkosti vodorovné</t>
  </si>
  <si>
    <t>1710797708</t>
  </si>
  <si>
    <t>Odstranění izolace proti zemní vlhkosti na ploše vodorovné V</t>
  </si>
  <si>
    <t>bourání podlahy v prostoru bourání příček + technické zázemí v úrovni +0,000 vyjma místn. č. 126 v novém stavu - plocha cad</t>
  </si>
  <si>
    <t>247,22</t>
  </si>
  <si>
    <t>85</t>
  </si>
  <si>
    <t>711111002</t>
  </si>
  <si>
    <t>Provedení izolace proti zemní vlhkosti vodorovné za studena lakem asfaltovým</t>
  </si>
  <si>
    <t>-556829278</t>
  </si>
  <si>
    <t>Provedení izolace proti zemní vlhkosti natěradly a tmely za studena na ploše vodorovné V nátěrem lakem asfaltovým</t>
  </si>
  <si>
    <t>součet nových podlahových desek</t>
  </si>
  <si>
    <t>547,02</t>
  </si>
  <si>
    <t>94,50</t>
  </si>
  <si>
    <t>86</t>
  </si>
  <si>
    <t>11163152</t>
  </si>
  <si>
    <t>lak hydroizolační asfaltový</t>
  </si>
  <si>
    <t>1231218045</t>
  </si>
  <si>
    <t>Poznámka k položce:_x000d_
Spotřeba: 0,3-0,5 kg/m2</t>
  </si>
  <si>
    <t>888,74*0,00039 'Přepočtené koeficientem množství</t>
  </si>
  <si>
    <t>87</t>
  </si>
  <si>
    <t>711141559</t>
  </si>
  <si>
    <t>Provedení izolace proti zemní vlhkosti pásy přitavením vodorovné NAIP</t>
  </si>
  <si>
    <t>351886674</t>
  </si>
  <si>
    <t>Provedení izolace proti zemní vlhkosti pásy přitavením NAIP na ploše vodorovné V</t>
  </si>
  <si>
    <t>888,74*2 'Přepočtené koeficientem množství</t>
  </si>
  <si>
    <t>88</t>
  </si>
  <si>
    <t>62853004</t>
  </si>
  <si>
    <t>pás asfaltový natavitelný modifikovaný SBS s vložkou ze skleněné tkaniny a spalitelnou PE fólií nebo jemnozrnným minerálním posypem na horním povrchu tl 4,0mm</t>
  </si>
  <si>
    <t>-1653350625</t>
  </si>
  <si>
    <t>888,74*1,1655 'Přepočtené koeficientem množství</t>
  </si>
  <si>
    <t>89</t>
  </si>
  <si>
    <t>62855001</t>
  </si>
  <si>
    <t>pás asfaltový natavitelný modifikovaný SBS s vložkou z polyesterové rohože a spalitelnou PE fólií nebo jemnozrnným minerálním posypem na horním povrchu tl 4,0mm</t>
  </si>
  <si>
    <t>-770434625</t>
  </si>
  <si>
    <t>90</t>
  </si>
  <si>
    <t>711112002</t>
  </si>
  <si>
    <t>Provedení izolace proti zemní vlhkosti svislé za studena lakem asfaltovým</t>
  </si>
  <si>
    <t>-1767001499</t>
  </si>
  <si>
    <t>Provedení izolace proti zemní vlhkosti natěradly a tmely za studena na ploše svislé S nátěrem lakem asfaltovým</t>
  </si>
  <si>
    <t>zateplení soklu v. 900 + 300 mm</t>
  </si>
  <si>
    <t>(153,83-2,075-4,960)*(0,9+0,3)</t>
  </si>
  <si>
    <t>91</t>
  </si>
  <si>
    <t>1728641910</t>
  </si>
  <si>
    <t>176,154*0,00041 'Přepočtené koeficientem množství</t>
  </si>
  <si>
    <t>92</t>
  </si>
  <si>
    <t>711142559</t>
  </si>
  <si>
    <t>Provedení izolace proti zemní vlhkosti pásy přitavením svislé NAIP</t>
  </si>
  <si>
    <t>1940743182</t>
  </si>
  <si>
    <t>Provedení izolace proti zemní vlhkosti pásy přitavením NAIP na ploše svislé S</t>
  </si>
  <si>
    <t>176,154</t>
  </si>
  <si>
    <t>93</t>
  </si>
  <si>
    <t>1987503126</t>
  </si>
  <si>
    <t>176,154*1,221 'Přepočtené koeficientem množství</t>
  </si>
  <si>
    <t>94</t>
  </si>
  <si>
    <t>-1561478781</t>
  </si>
  <si>
    <t>95</t>
  </si>
  <si>
    <t>998711102</t>
  </si>
  <si>
    <t>Přesun hmot tonážní pro izolace proti vodě, vlhkosti a plynům v objektech v přes 6 do 12 m</t>
  </si>
  <si>
    <t>348991944</t>
  </si>
  <si>
    <t>Přesun hmot pro izolace proti vodě, vlhkosti a plynům stanovený z hmotnosti přesunovaného materiálu vodorovná dopravní vzdálenost do 50 m v objektech výšky přes 6 do 12 m</t>
  </si>
  <si>
    <t>713</t>
  </si>
  <si>
    <t>Izolace tepelné</t>
  </si>
  <si>
    <t>96</t>
  </si>
  <si>
    <t>713120822</t>
  </si>
  <si>
    <t>Odstranění tepelné izolace podlah volně kladené z polystyrenu nasáklého vodou tl do 100 mm</t>
  </si>
  <si>
    <t>1724821160</t>
  </si>
  <si>
    <t>Odstranění tepelné izolace podlah z rohoží, pásů, dílců, desek, bloků podlah volně kladených nebo mezi trámy z polystyrenu, tloušťka izolace nasáklého vodou, tloušťka izolace do 100 mm</t>
  </si>
  <si>
    <t xml:space="preserve">bourání podlahy v prostoru bourání příček </t>
  </si>
  <si>
    <t>247,22-41,42</t>
  </si>
  <si>
    <t>97</t>
  </si>
  <si>
    <t>713121111</t>
  </si>
  <si>
    <t>Montáž izolace tepelné podlah volně kladenými rohožemi, pásy, dílci, deskami 1 vrstva</t>
  </si>
  <si>
    <t>-467823296</t>
  </si>
  <si>
    <t>Montáž tepelné izolace podlah rohožemi, pásy, deskami, dílci, bloky (izolační materiál ve specifikaci) kladenými volně jednovrstvá</t>
  </si>
  <si>
    <t>98</t>
  </si>
  <si>
    <t>28372309</t>
  </si>
  <si>
    <t>deska EPS 100 pro konstrukce s běžným zatížením λ=0,037 tl 100mm</t>
  </si>
  <si>
    <t>-4564880</t>
  </si>
  <si>
    <t>829,25*1,05 'Přepočtené koeficientem množství</t>
  </si>
  <si>
    <t>99</t>
  </si>
  <si>
    <t>713121211</t>
  </si>
  <si>
    <t>Montáž izolace tepelné podlah volně kladenými okrajovými pásky</t>
  </si>
  <si>
    <t>227369817</t>
  </si>
  <si>
    <t>Montáž tepelné izolace podlah okrajovými pásky kladenými volně</t>
  </si>
  <si>
    <t>100</t>
  </si>
  <si>
    <t>63152004</t>
  </si>
  <si>
    <t>pásek izolační minerální podlahový λ=0,036 15x100x1000mm</t>
  </si>
  <si>
    <t>1484956538</t>
  </si>
  <si>
    <t>581,5*1,05 'Přepočtené koeficientem množství</t>
  </si>
  <si>
    <t>101</t>
  </si>
  <si>
    <t>713131141</t>
  </si>
  <si>
    <t>Montáž izolace tepelné stěn a základů lepením celoplošně rohoží, pásů, dílců, desek</t>
  </si>
  <si>
    <t>957345598</t>
  </si>
  <si>
    <t>Montáž tepelné izolace stěn rohožemi, pásy, deskami, dílci, bloky (izolační materiál ve specifikaci) lepením celoplošně</t>
  </si>
  <si>
    <t>zateplení soklu výkop kolem objektu v 900+300 mm</t>
  </si>
  <si>
    <t>obvod cad - bet. schody * 1,2 m</t>
  </si>
  <si>
    <t>(153,83-2,075-4,960)*1,2</t>
  </si>
  <si>
    <t>102</t>
  </si>
  <si>
    <t>2837644.R.1</t>
  </si>
  <si>
    <t>deska z polystyrénu XPS, λ=0,032 tl 160mm</t>
  </si>
  <si>
    <t>-222108814</t>
  </si>
  <si>
    <t>176,154*1,02 'Přepočtené koeficientem množství</t>
  </si>
  <si>
    <t>103</t>
  </si>
  <si>
    <t>998713102</t>
  </si>
  <si>
    <t>Přesun hmot tonážní pro izolace tepelné v objektech v přes 6 do 12 m</t>
  </si>
  <si>
    <t>-49819705</t>
  </si>
  <si>
    <t>Přesun hmot pro izolace tepelné stanovený z hmotnosti přesunovaného materiálu vodorovná dopravní vzdálenost do 50 m v objektech výšky přes 6 m do 12 m</t>
  </si>
  <si>
    <t>714</t>
  </si>
  <si>
    <t>Akustická a protiotřesová opatření</t>
  </si>
  <si>
    <t>104</t>
  </si>
  <si>
    <t>714121001</t>
  </si>
  <si>
    <t>Montáž podstropních nárazuvzdorných akustických panelů třídy 2A zavěšených na viditelný rošt</t>
  </si>
  <si>
    <t>-1711124026</t>
  </si>
  <si>
    <t>Montáž akustických minerálních panelů podstropních nárazuvzdorných zavěšených na viditelný rošt odolnosti proti nárazu třídy 2A</t>
  </si>
  <si>
    <t>102m</t>
  </si>
  <si>
    <t>6,48</t>
  </si>
  <si>
    <t>103m</t>
  </si>
  <si>
    <t>104m</t>
  </si>
  <si>
    <t>105m</t>
  </si>
  <si>
    <t>106m</t>
  </si>
  <si>
    <t>107m</t>
  </si>
  <si>
    <t>105</t>
  </si>
  <si>
    <t>63126445</t>
  </si>
  <si>
    <t>panel akustický stěnový povrch silně mechanicky odolný hrana nezatřená rovná αw=0,95 viditelný rastr bílý tl 40mm</t>
  </si>
  <si>
    <t>30211358</t>
  </si>
  <si>
    <t>Poznámka k položce:_x000d_
A2-s1,d0</t>
  </si>
  <si>
    <t>38,88*1,05 'Přepočtené koeficientem množství</t>
  </si>
  <si>
    <t>106</t>
  </si>
  <si>
    <t>714121011</t>
  </si>
  <si>
    <t>Montáž podstropních panelů s rozšířenou zvukovou pohltivostí zavěšených na viditelný rošt</t>
  </si>
  <si>
    <t>-1896721956</t>
  </si>
  <si>
    <t>Montáž akustických minerálních panelů podstropních s rozšířenou pohltivostí zvuku zavěšených na rošt viditelný</t>
  </si>
  <si>
    <t>63,10</t>
  </si>
  <si>
    <t>64,72</t>
  </si>
  <si>
    <t>63,01</t>
  </si>
  <si>
    <t>59,72</t>
  </si>
  <si>
    <t>107</t>
  </si>
  <si>
    <t>63126384</t>
  </si>
  <si>
    <t>panel akustický povrch velice porézní skelná tkanina hrana zatřená rovná αw=0,95 Dnfw=42dB viditelný rastr š 24mm bílý tl 50mm</t>
  </si>
  <si>
    <t>-559349678</t>
  </si>
  <si>
    <t>378,37*1,05 'Přepočtené koeficientem množství</t>
  </si>
  <si>
    <t>998714102</t>
  </si>
  <si>
    <t>Přesun hmot tonážní pro akustická a protiotřesová opatření v objektech v do 12 m</t>
  </si>
  <si>
    <t>-179644518</t>
  </si>
  <si>
    <t>Přesun hmot pro akustická a protiotřesová opatření stanovený z hmotnosti přesunovaného materiálu vodorovná dopravní vzdálenost do 50 m v objektech výšky přes 6 do 12 m</t>
  </si>
  <si>
    <t>763</t>
  </si>
  <si>
    <t>Konstrukce suché výstavby</t>
  </si>
  <si>
    <t>109</t>
  </si>
  <si>
    <t>763121811</t>
  </si>
  <si>
    <t>Demontáž SDK předsazené/šachtové stěny s jednoduchou nosnou kcí opláštění jednoduché</t>
  </si>
  <si>
    <t>-1920099484</t>
  </si>
  <si>
    <t>Demontáž předsazených nebo šachtových stěn ze sádrokartonových desek s nosnou konstrukcí z ocelových profilů jednoduchých, opláštění jednoduché</t>
  </si>
  <si>
    <t>obložení sloupů</t>
  </si>
  <si>
    <t>0,7*3*4,1</t>
  </si>
  <si>
    <t>(0,63*2+0,530)*4,1</t>
  </si>
  <si>
    <t>(0,59*2+0,5)*4,1</t>
  </si>
  <si>
    <t>1,0*3*4,1</t>
  </si>
  <si>
    <t>110</t>
  </si>
  <si>
    <t>763411811</t>
  </si>
  <si>
    <t>Demontáž sanitárních příček z desek</t>
  </si>
  <si>
    <t>522950037</t>
  </si>
  <si>
    <t>Demontáž sanitárních příček vhodných do mokrého nebo suchého prostředí z desek</t>
  </si>
  <si>
    <t>budka plavčíka</t>
  </si>
  <si>
    <t>(1,52+1,12+1,83)*4,1</t>
  </si>
  <si>
    <t>WC</t>
  </si>
  <si>
    <t>(1,1*3+2,2)*2,1</t>
  </si>
  <si>
    <t>111</t>
  </si>
  <si>
    <t>76311232.R.1</t>
  </si>
  <si>
    <t>SDK příčka mezibytová tl 205 mm zdvojený profil CW+UW 75 desky 2xDFH2 12,5 s dvojitou izolací 60 mm</t>
  </si>
  <si>
    <t>-1379572998</t>
  </si>
  <si>
    <t>(0,2+3,545+0,200+1,780*3+1,87*2+3,42+0,200*2+5,52+5,70+5,52+2,73*3+1,940*4+0,2*6+1,95+2,0+6,0*2+4,9+0,9+1,2)*4,1</t>
  </si>
  <si>
    <t>-0,9*2,02*6</t>
  </si>
  <si>
    <t>-1,0*2,02</t>
  </si>
  <si>
    <t>112</t>
  </si>
  <si>
    <t>76311232.R.2</t>
  </si>
  <si>
    <t>SDK příčka mezibytová tl 155 mm zdvojený profil CW+UW 50 desky 2xDFH2 12,5 s dvojitou izolací 40 mm</t>
  </si>
  <si>
    <t>-211165253</t>
  </si>
  <si>
    <t>4,7*4,1</t>
  </si>
  <si>
    <t>1,35*2*4,1</t>
  </si>
  <si>
    <t>-0,9*2,02</t>
  </si>
  <si>
    <t>113</t>
  </si>
  <si>
    <t>76311232.R.3</t>
  </si>
  <si>
    <t>SDK příčka mezibytová tl 205 mm zdvojený profil CW+UW 75 desky 2xDF 12,5 s dvojitou izolací 60 mm</t>
  </si>
  <si>
    <t>-993333940</t>
  </si>
  <si>
    <t>7,3*4,1*5</t>
  </si>
  <si>
    <t>(8,67+8,89+8,66+2,88+2,87+0,2*4)*4,1</t>
  </si>
  <si>
    <t>-1,0*2,02*5</t>
  </si>
  <si>
    <t>7,3*4,1*4</t>
  </si>
  <si>
    <t>-1,0*2,02*7</t>
  </si>
  <si>
    <t>(2,73+3,34+0,2)*4,1</t>
  </si>
  <si>
    <t>4,5*4,1*3</t>
  </si>
  <si>
    <t>-1,0*2,02*3</t>
  </si>
  <si>
    <t>1,41*4,1-1,0*2,02</t>
  </si>
  <si>
    <t>3,82*4,1-1,35*2,02</t>
  </si>
  <si>
    <t>2,7*4,1</t>
  </si>
  <si>
    <t>114</t>
  </si>
  <si>
    <t>763111752</t>
  </si>
  <si>
    <t>Příplatek k SDK příčce za zakřivení do plynulého oblouku</t>
  </si>
  <si>
    <t>-8442678</t>
  </si>
  <si>
    <t>Příčka ze sádrokartonových desek Příplatek k cenám za zakřivení příčky (plynulý oblouk)</t>
  </si>
  <si>
    <t>(2*3,14*(1,25+0,200)/4)*2</t>
  </si>
  <si>
    <t>115</t>
  </si>
  <si>
    <t>76311232.R.4</t>
  </si>
  <si>
    <t>SDK příčka mezibytová tl 155 mm zdvojený profil CW+UW 50 desky 2xDF 12,5 s dvojitou izolací 40 mm</t>
  </si>
  <si>
    <t>-1756297460</t>
  </si>
  <si>
    <t>6,3*4,1</t>
  </si>
  <si>
    <t>(13,3+0,9)*4,1-1,0*2,02*3</t>
  </si>
  <si>
    <t>116</t>
  </si>
  <si>
    <t>763121426</t>
  </si>
  <si>
    <t>SDK stěna předsazená tl 112,5 mm profil CW+UW 100 deska 1xH2 12,5 bez izolace EI 15</t>
  </si>
  <si>
    <t>1790603897</t>
  </si>
  <si>
    <t>Stěna předsazená ze sádrokartonových desek s nosnou konstrukcí z ocelových profilů CW, UW jednoduše opláštěná deskou impregnovanou H2 tl. 12,5 mm bez izolace, EI 15, stěna tl. 112,5 mm, profil 100</t>
  </si>
  <si>
    <t>u zařizovacích předmětů do v. 1,6 m</t>
  </si>
  <si>
    <t>1,04*3*1,6</t>
  </si>
  <si>
    <t>3,42*1,6</t>
  </si>
  <si>
    <t>0,9*2*1,6</t>
  </si>
  <si>
    <t>3,6*1,6</t>
  </si>
  <si>
    <t>4,7*1,6</t>
  </si>
  <si>
    <t>117</t>
  </si>
  <si>
    <t>763411111</t>
  </si>
  <si>
    <t>Sanitární příčky do mokrého prostředí, desky s HPL - laminátem tl 19,6 mm</t>
  </si>
  <si>
    <t>-725448970</t>
  </si>
  <si>
    <t>Sanitární příčky vhodné do mokrého prostředí dělící z dřevotřískových desek s HPL-laminátem tl. 19,6 mm</t>
  </si>
  <si>
    <t>1,040*2,1*3</t>
  </si>
  <si>
    <t>-0,7*1,97*3</t>
  </si>
  <si>
    <t>(3,42+1,2)*2,1</t>
  </si>
  <si>
    <t>-0,7*1,97*2</t>
  </si>
  <si>
    <t>1,94*2,1*2</t>
  </si>
  <si>
    <t>-0,79*1,97*2</t>
  </si>
  <si>
    <t>(0,95+1,7)*2,1</t>
  </si>
  <si>
    <t>-0,7*1,97</t>
  </si>
  <si>
    <t>1,65*2,1</t>
  </si>
  <si>
    <t>118</t>
  </si>
  <si>
    <t>763411121</t>
  </si>
  <si>
    <t>Dveře sanitárních příček, desky s HPL - laminátem tl 19,6 mm, š do 800 mm, v do 2000 mm</t>
  </si>
  <si>
    <t>279827766</t>
  </si>
  <si>
    <t>Sanitární příčky vhodné do mokrého prostředí dveře vnitřní do sanitárních příček šířky do 800 mm, výšky do 2 000 mm z dřevotřískových desek s HPL-laminátem včetně nerezového kování tl. 19,6 mm</t>
  </si>
  <si>
    <t>119</t>
  </si>
  <si>
    <t>763132261</t>
  </si>
  <si>
    <t>SDK podhled samostatný požární předěl 2xDF 12,5 mm bez TI EI 45 dvouvrstvá spodní kce CD+UD</t>
  </si>
  <si>
    <t>-804190785</t>
  </si>
  <si>
    <t>Podhled ze sádrokartonových desek – samostatný požární předěl dvouvrstvá nosná konstrukce z ocelových profilů CD, UD s požární odolností zdola bez izolace dvojitě opláštěná deskami protipožárními 2 x DF tl. 2 x 12,5 mm, EI 45</t>
  </si>
  <si>
    <t>celoplošný podhled stávajícího stropu plocha cad</t>
  </si>
  <si>
    <t>973,0-"odečet 112m a 114 m a 128m"(14,45+6,28+3,45)</t>
  </si>
  <si>
    <t xml:space="preserve">obklad vazníků </t>
  </si>
  <si>
    <t>30,0*5+15,0*2</t>
  </si>
  <si>
    <t>120</t>
  </si>
  <si>
    <t>763132271</t>
  </si>
  <si>
    <t>SDK podhled samostatný požární předěl 3xDF 15 mm bez TI EI 90 dvouvrstvá spodní kce CD+UD</t>
  </si>
  <si>
    <t>2123477715</t>
  </si>
  <si>
    <t>Podhled ze sádrokartonových desek – samostatný požární předěl dvouvrstvá nosná konstrukce z ocelových profilů CD, UD s požární odolností zdola bez izolace trojitě opláštěná deskami protipožárními 3 x DF tl. 3 x 15 mm, EI 90</t>
  </si>
  <si>
    <t>"112m a 114 m+128m"(14,45+6,28+3,45)</t>
  </si>
  <si>
    <t>121</t>
  </si>
  <si>
    <t>763164657</t>
  </si>
  <si>
    <t>SDK obklad kcí tvaru U š přes 1,2 m desky 2xDF 12,5</t>
  </si>
  <si>
    <t>1599908983</t>
  </si>
  <si>
    <t>Obklad konstrukcí sádrokartonovými deskami včetně ochranných úhelníků ve tvaru U rozvinuté šíře přes 1,2 m, opláštěný deskou protipožární DF, tl. 2 x 12,5 mm</t>
  </si>
  <si>
    <t>svislé části sloupů</t>
  </si>
  <si>
    <t>3,0*10*2</t>
  </si>
  <si>
    <t>122</t>
  </si>
  <si>
    <t>763135101</t>
  </si>
  <si>
    <t>Montáž SDK kazetového podhledu z kazet 600x600 mm na zavěšenou viditelnou nosnou konstrukci</t>
  </si>
  <si>
    <t>-702162040</t>
  </si>
  <si>
    <t>Montáž sádrokartonového podhledu kazetového demontovatelného, velikosti kazet 600x600 mm včetně zavěšené nosné konstrukce viditelné</t>
  </si>
  <si>
    <t>101m</t>
  </si>
  <si>
    <t>98,84</t>
  </si>
  <si>
    <t>108m</t>
  </si>
  <si>
    <t>21,00</t>
  </si>
  <si>
    <t>109m</t>
  </si>
  <si>
    <t>20,47</t>
  </si>
  <si>
    <t>111m</t>
  </si>
  <si>
    <t>18,42</t>
  </si>
  <si>
    <t>112m</t>
  </si>
  <si>
    <t>14,45</t>
  </si>
  <si>
    <t>9,11</t>
  </si>
  <si>
    <t>124m</t>
  </si>
  <si>
    <t>22,22</t>
  </si>
  <si>
    <t>125m</t>
  </si>
  <si>
    <t>22,52</t>
  </si>
  <si>
    <t>127m</t>
  </si>
  <si>
    <t>82,09</t>
  </si>
  <si>
    <t>123</t>
  </si>
  <si>
    <t>59030570</t>
  </si>
  <si>
    <t>podhled kazetový bez děrování viditelný rastr tl 10mm 600x600mm</t>
  </si>
  <si>
    <t>839242239</t>
  </si>
  <si>
    <t>309,12*1,05 'Přepočtené koeficientem množství</t>
  </si>
  <si>
    <t>124</t>
  </si>
  <si>
    <t>815611633</t>
  </si>
  <si>
    <t>110m</t>
  </si>
  <si>
    <t>31,90</t>
  </si>
  <si>
    <t>115m</t>
  </si>
  <si>
    <t>6,61</t>
  </si>
  <si>
    <t>116m</t>
  </si>
  <si>
    <t>18,49</t>
  </si>
  <si>
    <t>117m</t>
  </si>
  <si>
    <t>3,33</t>
  </si>
  <si>
    <t>119m</t>
  </si>
  <si>
    <t>5,30</t>
  </si>
  <si>
    <t>120m</t>
  </si>
  <si>
    <t>121m</t>
  </si>
  <si>
    <t>11,75</t>
  </si>
  <si>
    <t>122m</t>
  </si>
  <si>
    <t>14,10</t>
  </si>
  <si>
    <t>128m</t>
  </si>
  <si>
    <t>3,45</t>
  </si>
  <si>
    <t>125</t>
  </si>
  <si>
    <t>5903057.R.2</t>
  </si>
  <si>
    <t>podhled kazetový do vlhkého prostředí bez děrování viditelný rastr tl 10mm 600x600mm</t>
  </si>
  <si>
    <t>333252395</t>
  </si>
  <si>
    <t>100,23*1,05 'Přepočtené koeficientem množství</t>
  </si>
  <si>
    <t>126</t>
  </si>
  <si>
    <t>998763302</t>
  </si>
  <si>
    <t>Přesun hmot tonážní pro sádrokartonové konstrukce v objektech v přes 6 do 12 m</t>
  </si>
  <si>
    <t>1530718901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</si>
  <si>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</si>
  <si>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764</t>
  </si>
  <si>
    <t>Konstrukce klempířské</t>
  </si>
  <si>
    <t>127</t>
  </si>
  <si>
    <t>764002851</t>
  </si>
  <si>
    <t>Demontáž oplechování parapetů do suti</t>
  </si>
  <si>
    <t>563356749</t>
  </si>
  <si>
    <t>Demontáž klempířských konstrukcí oplechování parapetů do suti</t>
  </si>
  <si>
    <t>1,11*(30+29)</t>
  </si>
  <si>
    <t>128</t>
  </si>
  <si>
    <t>764216604</t>
  </si>
  <si>
    <t>Oplechování rovných parapetů mechanicky kotvené z Pz s povrchovou úpravou rš 330 mm</t>
  </si>
  <si>
    <t>-1787136707</t>
  </si>
  <si>
    <t>Oplechování parapetů z pozinkovaného plechu s povrchovou úpravou rovných mechanicky kotvené, bez rohů rš 330 mm</t>
  </si>
  <si>
    <t>K1</t>
  </si>
  <si>
    <t>2,4*27</t>
  </si>
  <si>
    <t>129</t>
  </si>
  <si>
    <t>764218604</t>
  </si>
  <si>
    <t>Oplechování rovné římsy mechanicky kotvené z Pz s upraveným povrchem rš 330 mm</t>
  </si>
  <si>
    <t>1562139497</t>
  </si>
  <si>
    <t>Oplechování říms a ozdobných prvků z pozinkovaného plechu s povrchovou úpravou rovných, bez rohů mechanicky kotvené rš 330 mm</t>
  </si>
  <si>
    <t>K3</t>
  </si>
  <si>
    <t>110,0</t>
  </si>
  <si>
    <t>130</t>
  </si>
  <si>
    <t>998764102</t>
  </si>
  <si>
    <t>Přesun hmot tonážní pro konstrukce klempířské v objektech v přes 6 do 12 m</t>
  </si>
  <si>
    <t>1295879493</t>
  </si>
  <si>
    <t>Přesun hmot pro konstrukce klempířské stanovený z hmotnosti přesunovaného materiálu vodorovná dopravní vzdálenost do 50 m v objektech výšky přes 6 do 12 m</t>
  </si>
  <si>
    <t>766</t>
  </si>
  <si>
    <t>Konstrukce truhlářské</t>
  </si>
  <si>
    <t>131</t>
  </si>
  <si>
    <t>766.R.D1</t>
  </si>
  <si>
    <t>Vnitřní dveře plné, zárubeň obložková, rozměry 800/1970 mm</t>
  </si>
  <si>
    <t>ks</t>
  </si>
  <si>
    <t>-1792045556</t>
  </si>
  <si>
    <t xml:space="preserve">Vnitřní dveře, zárubeň obložková, materiál MDF s výplní odlehčenou DTD, povrch laminát 0,8mm,
vzhled povrchu dle výběru investora. Kování nerez klika/klika, zámek s vložkou typu FAB.
Rozměry dveří : označení pravost, levost dle výkresu. Požární odolnost a samozavírač dle
popisu konkrétních dveří.
Dodávka + montáž
</t>
  </si>
  <si>
    <t>132</t>
  </si>
  <si>
    <t>766.R.D1p</t>
  </si>
  <si>
    <t>Vnitřní dveře plné, zárubeň obložková, rozměry 800/1970 mm, požární odolnost EI 30DP3, C3</t>
  </si>
  <si>
    <t>-1318547253</t>
  </si>
  <si>
    <t>133</t>
  </si>
  <si>
    <t>766.R.D2</t>
  </si>
  <si>
    <t>Vnitřní dveře částečně prosklené / průhledné, zárubeň obložková, rozměry 900/1970 mm</t>
  </si>
  <si>
    <t>2065777214</t>
  </si>
  <si>
    <t>134</t>
  </si>
  <si>
    <t>766.R.D2b</t>
  </si>
  <si>
    <t>Vnitřní dveře plné, s osazeným madlem ve výšce 800 - 900 mm,zárubeň obložková, rozměry 900/1970 mm</t>
  </si>
  <si>
    <t>-801050610</t>
  </si>
  <si>
    <t>135</t>
  </si>
  <si>
    <t>766.R.D2p</t>
  </si>
  <si>
    <t>Vnitřní dveře částečně prosklené / neprůhledné, zárubeň obložková, rozměry 900/1970 mm, požární odolnost EI 30DP3, C3</t>
  </si>
  <si>
    <t>-993636538</t>
  </si>
  <si>
    <t>136</t>
  </si>
  <si>
    <t>766.R.D3</t>
  </si>
  <si>
    <t>Vnitřní dveře, prosklené, průhledné, zárubeň ocelová, rozměr 1800x1970mm, požární odolností EI 30DP3, C3, K, dveřní křídlo hlavní světlý průchod 900mm, dveře na magnet s autonomními čidly</t>
  </si>
  <si>
    <t>196358198</t>
  </si>
  <si>
    <t xml:space="preserve">Vnitřní dveře, zárubeň ocelová, materiál dveřních křídel ocelo s barevným polyuretanovým
nástřikem, kování zapuštěné, fixace podružného křídla pomocí ocelových čepů do spodní a horní
hrany zárubně, s manuálními uzávěry, vzhled povrchu dle výběru investora. Kování klika/klika,
zámek s vložkou typu FAB.
Dodávka + montáž
</t>
  </si>
  <si>
    <t>137</t>
  </si>
  <si>
    <t>766.R.D4</t>
  </si>
  <si>
    <t>Vnitřní dveře plné, zárubeň obložková, rozměry 700/1970 mm</t>
  </si>
  <si>
    <t>-767557855</t>
  </si>
  <si>
    <t>138</t>
  </si>
  <si>
    <t>766.R.D5</t>
  </si>
  <si>
    <t xml:space="preserve">Vnitřní dveře, prosklené, průhledné, zárubeň ocelová, rozměr 1600x2100mm,  dveřní křídlo hlavní světlý průchod 900mm </t>
  </si>
  <si>
    <t>-1810272061</t>
  </si>
  <si>
    <t>139</t>
  </si>
  <si>
    <t>766.R.D6</t>
  </si>
  <si>
    <t xml:space="preserve">Vnitřní dveře, rozměr 1250x1970mm, dvoukřídlé, s požární odolností EI 45DP2, C3 </t>
  </si>
  <si>
    <t>-1461873361</t>
  </si>
  <si>
    <t>140</t>
  </si>
  <si>
    <t>766.R.D7</t>
  </si>
  <si>
    <t xml:space="preserve">Vnitřní dveře, rozměr 900x1970mm </t>
  </si>
  <si>
    <t>-559426375</t>
  </si>
  <si>
    <t>141</t>
  </si>
  <si>
    <t>766.R.D7p</t>
  </si>
  <si>
    <t>Vnitřní dveře, rozměr 900x1970mm, s požární odolností EI 45DP2, C3</t>
  </si>
  <si>
    <t>-1927755809</t>
  </si>
  <si>
    <t>142</t>
  </si>
  <si>
    <t>766.R.D8</t>
  </si>
  <si>
    <t xml:space="preserve">Venkovní dveře, rozměr 1600x2320mm, dvoukřídlé, Uwmax=1,2W/m2K </t>
  </si>
  <si>
    <t>-627030831</t>
  </si>
  <si>
    <t xml:space="preserve">Plastová sestava vchodových dveří a fixního nadsvětlíku. Zasklení izolačním dvojsklem Udmax = 1,2 W/m²K, vrstvené bezpečnostní sklo typu Connex. Madlo pro otevírání ve směru úniku (panikové kování), samozavírač. Vzhled sestavy, kování dle výběru investora při splnění požadavků PBŘ.
Dodávka + montáž
</t>
  </si>
  <si>
    <t>143</t>
  </si>
  <si>
    <t>766.R.D9</t>
  </si>
  <si>
    <t>Plastová sestava vchodových dveří a fixního nadsvětlíku (v. 300mm) pro stavební otvor 1600x2320mm. Světlý průchod hlavního křídla 900mm.</t>
  </si>
  <si>
    <t>-724340805</t>
  </si>
  <si>
    <t>144</t>
  </si>
  <si>
    <t>766.R.D10</t>
  </si>
  <si>
    <t>Plastová sestava vchodových dveří a fixního nadsvětlíku (v. 870mm) pro stavební otvor 1640x2870mm. Světlý průchod hlavního křídla 900mm.</t>
  </si>
  <si>
    <t>164367964</t>
  </si>
  <si>
    <t>145</t>
  </si>
  <si>
    <t>766.R.O1</t>
  </si>
  <si>
    <t>Plastové tepelně izolační okno, fixní a s ventilací, jednodílné 2400x2000mm</t>
  </si>
  <si>
    <t>729106964</t>
  </si>
  <si>
    <t>Plastové tepelně izolační okno, fixní a s ventilací, jednodílné
2400x2000mm. Zasklení izolačním dvojsklem Uwmax = 0,96
W/m²K. Barva bílá. Okna opatřeny na styku se
stěnou/stropem parotěsnou a difuzní páskou.
V místn. 1.09 okno s hliník. rámem (min. 1,2m) fixní s požární odolností
EW 30, v místn. 1.10 oknos hliník. rámem š. 2400mm fixní s požární
odolností EW 30. Osazení na zateplení podparapetní profil
(ref.výr. podokenní profil Toral)
+ vnitřní lamelové žaluzie, rozměry dle okna
Dodávka + montáž</t>
  </si>
  <si>
    <t>199</t>
  </si>
  <si>
    <t>766.R.O1p</t>
  </si>
  <si>
    <t>;</t>
  </si>
  <si>
    <t>-2108105871</t>
  </si>
  <si>
    <t>Hliníkové tepelně izolační okno, fixní a s ventilací, jednodílné
2400x2000mm. Zasklení izolačním dvojsklem Uwmax = 0,96
W/m²K. Barva bílá. Okna opatřeny na styku se
stěnou/stropem parotěsnou a difuzní páskou.
V místn. 1.09 okno s hliník. rámem (min. 1,2m) fixní s požární odolností
EW 30, v místn. 1.10 oknos hliník. rámem š. 2400mm fixní s požární
odolností EW 30. Osazení na zateplení podparapetní profil
(ref.výr. podokenní profil Toral)
+ vnitřní lamelové žaluzie, rozměry dle okna
Dodávka + montáž</t>
  </si>
  <si>
    <t>146</t>
  </si>
  <si>
    <t>766.R.O2</t>
  </si>
  <si>
    <t>Plastové tepelně izolační okno, fixní, jednodílné 1110x1730mm, sklo průsvitné-neprůhledné</t>
  </si>
  <si>
    <t>303520956</t>
  </si>
  <si>
    <t xml:space="preserve">Plastové tepelně izolační okno, fixní, jednodílné
1110x1730mm, sklo průsvitné-neprůhledné. Zasklení
izolačním dvojsklem Uwmax = 0,96 W/m²K. Barva bílá. Okna
opatřeny na styku se stěnou/stropem parotěsnou a difuzní
páskou. </t>
  </si>
  <si>
    <t>198</t>
  </si>
  <si>
    <t>766.R.02p</t>
  </si>
  <si>
    <t>Hliníkové tepelně izolační okno, fixní, jednodílné 1110x1730mm, sklo průsvitné-neprůhledné</t>
  </si>
  <si>
    <t>-1555962763</t>
  </si>
  <si>
    <t>Hliníkové tepelně izolační okno, fixní, jednodílné 1110x1730mm, sklo průsvitné-neprůhledné. Zasklení
izolačním dvojsklem Uwmax = 0,96 W/m²K. Barva bílá. Okna opatřeny na styku se stěnou/stropem parotěsnou a difuzní
páskou. V místn. 1.10 okno s hliník. rámem š.1110mm fixní s požární odolností EW 30.Osazení na zateplení podparapetní profil
(ref.výr. podokenní profil Toral)</t>
  </si>
  <si>
    <t>147</t>
  </si>
  <si>
    <t>766111820</t>
  </si>
  <si>
    <t>Demontáž truhlářských stěn dřevěných plných</t>
  </si>
  <si>
    <t>240904197</t>
  </si>
  <si>
    <t>Demontáž dřevěných stěn plných</t>
  </si>
  <si>
    <t>č.m. 121</t>
  </si>
  <si>
    <t>(0,9+0,9*2+0,9)*2,1</t>
  </si>
  <si>
    <t>148</t>
  </si>
  <si>
    <t>766411821</t>
  </si>
  <si>
    <t>Demontáž truhlářského obložení stěn z palubek</t>
  </si>
  <si>
    <t>-300098643</t>
  </si>
  <si>
    <t>Demontáž obložení stěn palubkami</t>
  </si>
  <si>
    <t>sedák po délce bazénu</t>
  </si>
  <si>
    <t>(0,6+0,3)*(28,017+29,50)</t>
  </si>
  <si>
    <t>149</t>
  </si>
  <si>
    <t>766441821</t>
  </si>
  <si>
    <t>Demontáž parapetních desek dřevěných nebo plastových šířky do 300 mm délky do 2000 mm</t>
  </si>
  <si>
    <t>-1757690587</t>
  </si>
  <si>
    <t>Demontáž parapetních desek dřevěných nebo plastových šířky do 300 mm, délky přes 1000 do 2000 mm</t>
  </si>
  <si>
    <t>30+29</t>
  </si>
  <si>
    <t>150</t>
  </si>
  <si>
    <t>766691914</t>
  </si>
  <si>
    <t>Vyvěšení nebo zavěšení dřevěných křídel dveří pl do 2 m2</t>
  </si>
  <si>
    <t>-1539147547</t>
  </si>
  <si>
    <t>Ostatní práce vyvěšení nebo zavěšení křídel dřevěných dveřních, plochy do 2 m2</t>
  </si>
  <si>
    <t>151</t>
  </si>
  <si>
    <t>766694116</t>
  </si>
  <si>
    <t>Montáž parapetních desek dřevěných nebo plastových š do 30 cm</t>
  </si>
  <si>
    <t>-1676579290</t>
  </si>
  <si>
    <t>Montáž ostatních truhlářských konstrukcí parapetních desek dřevěných nebo plastových šířky do 300 mm</t>
  </si>
  <si>
    <t>T1</t>
  </si>
  <si>
    <t>T2</t>
  </si>
  <si>
    <t>152</t>
  </si>
  <si>
    <t>61144403</t>
  </si>
  <si>
    <t>parapet plastový vnitřní komůrkový tl 20mm š 350mm</t>
  </si>
  <si>
    <t>-251980819</t>
  </si>
  <si>
    <t>153</t>
  </si>
  <si>
    <t>61140076</t>
  </si>
  <si>
    <t>koncovka k parapetu oboustranná š 600mm, barva bílá</t>
  </si>
  <si>
    <t>-2137010378</t>
  </si>
  <si>
    <t>27+6</t>
  </si>
  <si>
    <t>154</t>
  </si>
  <si>
    <t>998766102</t>
  </si>
  <si>
    <t>Přesun hmot tonážní pro kce truhlářské v objektech v přes 6 do 12 m</t>
  </si>
  <si>
    <t>1835236844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</si>
  <si>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</si>
  <si>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</si>
  <si>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</si>
  <si>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155</t>
  </si>
  <si>
    <t>767161813</t>
  </si>
  <si>
    <t>Demontáž zábradlí rovného nerozebíratelného hmotnosti 1 m zábradlí do 20 kg do suti</t>
  </si>
  <si>
    <t>-1397192893</t>
  </si>
  <si>
    <t>Demontáž zábradlí do suti rovného nerozebíratelný spoj hmotnosti 1 m zábradlí do 20 kg</t>
  </si>
  <si>
    <t>2,56+2,2+2,25+1,1+1,0*2+2,03+1,12+1,0+1,0*2+1,59+4,82</t>
  </si>
  <si>
    <t>156</t>
  </si>
  <si>
    <t>767211801</t>
  </si>
  <si>
    <t>Demontáž schodišťových stupňů z kompozitních pochůzných roštů</t>
  </si>
  <si>
    <t>1399924068</t>
  </si>
  <si>
    <t>Demontáž výrobků z kompozitů schodišťových stupňů</t>
  </si>
  <si>
    <t>5+5+5</t>
  </si>
  <si>
    <t>157</t>
  </si>
  <si>
    <t>767996701</t>
  </si>
  <si>
    <t>Demontáž atypických zámečnických konstrukcí řezáním hm jednotlivých dílů do 50 kg</t>
  </si>
  <si>
    <t>1887438103</t>
  </si>
  <si>
    <t>Demontáž ostatních zámečnických konstrukcí řezáním o hmotnosti jednotlivých dílů do 50 kg</t>
  </si>
  <si>
    <t>nosná konstrukce pro sedák po délce bazénu</t>
  </si>
  <si>
    <t>25,0*(28,017+29,50)</t>
  </si>
  <si>
    <t>158</t>
  </si>
  <si>
    <t>767.R.1</t>
  </si>
  <si>
    <t xml:space="preserve">Prosklená stěna do sborovny s požární odolností EI 60 DP1, rozměry 4,01 + 4,37 m, výška 3,0 m,  vč. dveří 800/1970 mm</t>
  </si>
  <si>
    <t>-1993148578</t>
  </si>
  <si>
    <t>159</t>
  </si>
  <si>
    <t>767.R.Z1</t>
  </si>
  <si>
    <t>Nové ocelové schodiště FeZn, schodnice z plechu P8, schodišť. stupně pororošt, kotveno chemickou kotvu do stávajících kce. závitová tyč Ø15</t>
  </si>
  <si>
    <t>-1105608555</t>
  </si>
  <si>
    <t>Nové ocelové schodiště FeZn, schodnice z plechu P8, schodišť. stupně pororošt, kotveno chemickou kotvu do stávajících kce. závitová tyč Ø15
Dodávka + montáž</t>
  </si>
  <si>
    <t>160</t>
  </si>
  <si>
    <t>767.R.Z2</t>
  </si>
  <si>
    <t>Invalidní rampa FeZn široká 1,5 m</t>
  </si>
  <si>
    <t>-601759608</t>
  </si>
  <si>
    <t>Invalidní rampa FeZn široká 1,5m. Podélný sklon rampy bude nejvýše v poměru 1:8 (12,5 %). Manipulační plocha bude o šířce 1500 mm a délce ve směru přístupu 3000 mm. Bezbariérové rampy a plochy pro manipulaci budou po obou stranách opatřeny madly ve výšce 900mm, druhé madlo ve výši 70mm, která musí přesahovat nejméně o 150mm začátek a konec rampy s vyznačením v jejich půdorysném průmětu. Madlo musí být odsazeno od svislé konstrukce ve vzdálenosti nejméně 60mm. Tvar madla musí umožnit uchopení rukou shora a jeho pevné sevření.
Dodávka + montáž</t>
  </si>
  <si>
    <t>161</t>
  </si>
  <si>
    <t>767.R.Z3</t>
  </si>
  <si>
    <t>Rampa FeZn, rozměry 1,6m x 1,5m na překonání převýšení 350mm</t>
  </si>
  <si>
    <t>20348788</t>
  </si>
  <si>
    <t>Rampa FeZn, rozměry 1,6m x 1,5m na překonání převýšení 350mm. Podélný sklon rampy bude nejvýše v poměru 1:6 (10°)
Dodávka + montáž</t>
  </si>
  <si>
    <t>162</t>
  </si>
  <si>
    <t>767.R.Z4</t>
  </si>
  <si>
    <t xml:space="preserve">Rampa FeZn, tvaru L, rozměry 2,85m x 1,5m </t>
  </si>
  <si>
    <t>-542144209</t>
  </si>
  <si>
    <t>Rampa FeZn, tvaru L, rozměry 2,85m x 1,5m na překonání převýšení 350mm. Podélný sklon rampy bude nejvýše v poměru 1:6 (10°) 
Dodávka + montáž</t>
  </si>
  <si>
    <t>163</t>
  </si>
  <si>
    <t>998767102</t>
  </si>
  <si>
    <t>Přesun hmot tonážní pro zámečnické konstrukce v objektech v přes 6 do 12 m</t>
  </si>
  <si>
    <t>979624069</t>
  </si>
  <si>
    <t>Přesun hmot pro zámečnické konstrukce stanovený z hmotnosti přesunovaného materiálu vodorovná dopravní vzdálenost do 50 m v objektech výšky přes 6 do 12 m</t>
  </si>
  <si>
    <t>771</t>
  </si>
  <si>
    <t>Podlahy z dlaždic</t>
  </si>
  <si>
    <t>164</t>
  </si>
  <si>
    <t>771111011</t>
  </si>
  <si>
    <t>Vysátí podkladu před pokládkou dlažby</t>
  </si>
  <si>
    <t>1808690290</t>
  </si>
  <si>
    <t>Příprava podkladu před provedením dlažby vysátí podlah</t>
  </si>
  <si>
    <t>165</t>
  </si>
  <si>
    <t>771121011</t>
  </si>
  <si>
    <t>Nátěr penetrační na podlahu</t>
  </si>
  <si>
    <t>-120615400</t>
  </si>
  <si>
    <t>Příprava podkladu před provedením dlažby nátěr penetrační na podlahu</t>
  </si>
  <si>
    <t>128,46*2 'Přepočtené koeficientem množství</t>
  </si>
  <si>
    <t>166</t>
  </si>
  <si>
    <t>771151012</t>
  </si>
  <si>
    <t>Samonivelační stěrka podlah pevnosti 20 MPa tl přes 3 do 5 mm</t>
  </si>
  <si>
    <t>-1850610078</t>
  </si>
  <si>
    <t>Příprava podkladu před provedením dlažby samonivelační stěrka min.pevnosti 20 MPa, tloušťky přes 3 do 5 mm</t>
  </si>
  <si>
    <t>167</t>
  </si>
  <si>
    <t>777111123</t>
  </si>
  <si>
    <t>Strojní broušení podkladu před provedením lité podlahy</t>
  </si>
  <si>
    <t>323312151</t>
  </si>
  <si>
    <t>Příprava podkladu před provedením litých podlah obroušení strojní</t>
  </si>
  <si>
    <t>168</t>
  </si>
  <si>
    <t>771591112</t>
  </si>
  <si>
    <t>Izolace pod dlažbu nátěrem nebo stěrkou ve dvou vrstvách</t>
  </si>
  <si>
    <t>-1019777140</t>
  </si>
  <si>
    <t>Izolace podlahy pod dlažbu nátěrem nebo stěrkou ve dvou vrstvách</t>
  </si>
  <si>
    <t>169</t>
  </si>
  <si>
    <t>771591241</t>
  </si>
  <si>
    <t>Izolace těsnícími pásy vnitřní kout</t>
  </si>
  <si>
    <t>1181249938</t>
  </si>
  <si>
    <t>Izolace podlahy pod dlažbu těsnícími izolačními pásy vnitřní kout</t>
  </si>
  <si>
    <t>170</t>
  </si>
  <si>
    <t>771591264</t>
  </si>
  <si>
    <t>Izolace těsnícími pásy mezi podlahou a stěnou</t>
  </si>
  <si>
    <t>1139565229</t>
  </si>
  <si>
    <t>Izolace podlahy pod dlažbu těsnícími izolačními pásy mezi podlahou a stěnu</t>
  </si>
  <si>
    <t>171</t>
  </si>
  <si>
    <t>771574616</t>
  </si>
  <si>
    <t>Montáž podlah keramických hladkých lepených cementovým standardním lepidlem přes 9 do 12 ks/m2</t>
  </si>
  <si>
    <t>1579972088</t>
  </si>
  <si>
    <t>Montáž podlah z dlaždic keramických lepených cementovým standardním lepidlem hladkých, tloušťky do 10 mm přes 9 do 12 ks/m2</t>
  </si>
  <si>
    <t>172</t>
  </si>
  <si>
    <t>59761166</t>
  </si>
  <si>
    <t>dlažba keramická slinutá mrazuvzdorná do interiéru i exteriéru R10/A povrch hladký/matný tl do 10mm přes 9 do 12ks/m2</t>
  </si>
  <si>
    <t>-91149373</t>
  </si>
  <si>
    <t>128,46*1,1 'Přepočtené koeficientem množství</t>
  </si>
  <si>
    <t>173</t>
  </si>
  <si>
    <t>771474112</t>
  </si>
  <si>
    <t>Montáž soklů z dlaždic keramických rovných lepených cementovým flexibilním lepidlem v přes 65 do 90 mm</t>
  </si>
  <si>
    <t>-911556652</t>
  </si>
  <si>
    <t>Montáž soklů z dlaždic keramických lepených cementovým flexibilním lepidlem rovných, výšky přes 65 do 90 mm</t>
  </si>
  <si>
    <t>174</t>
  </si>
  <si>
    <t>59761184</t>
  </si>
  <si>
    <t>sokl keramický mrazuvzdorný povrch hladký/matný tl do 10mm výšky přes 65 do 90mm</t>
  </si>
  <si>
    <t>-1957190664</t>
  </si>
  <si>
    <t>58,79*1,1 'Přepočtené koeficientem množství</t>
  </si>
  <si>
    <t>175</t>
  </si>
  <si>
    <t>771592011</t>
  </si>
  <si>
    <t>Čištění vnitřních ploch podlah nebo schodišť po položení dlažby chemickými prostředky</t>
  </si>
  <si>
    <t>-74749985</t>
  </si>
  <si>
    <t>Čištění vnitřních ploch po položení dlažby podlah nebo schodišť chemickými prostředky</t>
  </si>
  <si>
    <t>176</t>
  </si>
  <si>
    <t>998771102</t>
  </si>
  <si>
    <t>Přesun hmot tonážní pro podlahy z dlaždic v objektech v přes 6 do 12 m</t>
  </si>
  <si>
    <t>1816633779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</si>
  <si>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</si>
  <si>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</si>
  <si>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</si>
  <si>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177</t>
  </si>
  <si>
    <t>776111311</t>
  </si>
  <si>
    <t>Vysátí podkladu povlakových podlah</t>
  </si>
  <si>
    <t>-903332325</t>
  </si>
  <si>
    <t>Příprava podkladu vysátí podlah</t>
  </si>
  <si>
    <t>178</t>
  </si>
  <si>
    <t>776121112</t>
  </si>
  <si>
    <t>Vodou ředitelná penetrace savého podkladu povlakových podlah</t>
  </si>
  <si>
    <t>-413677574</t>
  </si>
  <si>
    <t>Příprava podkladu penetrace vodou ředitelná podlah</t>
  </si>
  <si>
    <t>665,54*2 'Přepočtené koeficientem množství</t>
  </si>
  <si>
    <t>179</t>
  </si>
  <si>
    <t>776141112</t>
  </si>
  <si>
    <t>Stěrka podlahová nivelační pro vyrovnání podkladu povlakových podlah pevnosti 20 MPa tl přes 3 do 5 mm</t>
  </si>
  <si>
    <t>-919673729</t>
  </si>
  <si>
    <t>Příprava podkladu vyrovnání samonivelační stěrkou podlah min.pevnosti 20 MPa, tloušťky přes 3 do 5 mm</t>
  </si>
  <si>
    <t>180</t>
  </si>
  <si>
    <t>776111112</t>
  </si>
  <si>
    <t>Broušení betonového podkladu povlakových podlah</t>
  </si>
  <si>
    <t>-771251766</t>
  </si>
  <si>
    <t>Příprava podkladu broušení podlah nového podkladu betonového</t>
  </si>
  <si>
    <t>181</t>
  </si>
  <si>
    <t>776231111</t>
  </si>
  <si>
    <t>Lepení lamel a čtverců z vinylu standardním lepidlem</t>
  </si>
  <si>
    <t>1445083078</t>
  </si>
  <si>
    <t>Montáž podlahovin z vinylu lepením lamel nebo čtverců standardním lepidlem</t>
  </si>
  <si>
    <t>182</t>
  </si>
  <si>
    <t>28411140</t>
  </si>
  <si>
    <t>PVC vinyl heterogenní protiskluzná se vsypem a výztuž. vrstvou tl 2,00mm nášlapná vrstva 0,9mm, hořlavost Bfl-s1, třída zátěže 34/43, útlum 4dB, bodová zátěž ≤ 0,10mm, protiskluznost R10</t>
  </si>
  <si>
    <t>-127823281</t>
  </si>
  <si>
    <t>183</t>
  </si>
  <si>
    <t>776411111</t>
  </si>
  <si>
    <t>Montáž obvodových soklíků výšky do 80 mm</t>
  </si>
  <si>
    <t>-403402654</t>
  </si>
  <si>
    <t>Montáž soklíků lepením obvodových, výšky do 80 mm</t>
  </si>
  <si>
    <t>184</t>
  </si>
  <si>
    <t>28411009</t>
  </si>
  <si>
    <t>lišta soklová PVC 18x80mm</t>
  </si>
  <si>
    <t>1593045291</t>
  </si>
  <si>
    <t>406,23*1,02 'Přepočtené koeficientem množství</t>
  </si>
  <si>
    <t>185</t>
  </si>
  <si>
    <t>998776102</t>
  </si>
  <si>
    <t>Přesun hmot tonážní pro podlahy povlakové v objektech v přes 6 do 12 m</t>
  </si>
  <si>
    <t>1463278833</t>
  </si>
  <si>
    <t>Přesun hmot pro podlahy povlakové stanovený z hmotnosti přesunovaného materiálu vodorovná dopravní vzdálenost do 50 m v objektech výšky přes 6 do 12 m</t>
  </si>
  <si>
    <t>781</t>
  </si>
  <si>
    <t>Dokončovací práce - obklady</t>
  </si>
  <si>
    <t>186</t>
  </si>
  <si>
    <t>781471810</t>
  </si>
  <si>
    <t>Demontáž obkladů z obkladaček keramických kladených do malty</t>
  </si>
  <si>
    <t>-1901061779</t>
  </si>
  <si>
    <t>Demontáž obkladů z dlaždic keramických kladených do malty</t>
  </si>
  <si>
    <t>ker. obklad po obvodu bazénu</t>
  </si>
  <si>
    <t>v. 1,720-0,300</t>
  </si>
  <si>
    <t>"obvod cad"(94,93-1,3)*(1,720-0,300)</t>
  </si>
  <si>
    <t>187</t>
  </si>
  <si>
    <t>781111011</t>
  </si>
  <si>
    <t>Ometení (oprášení) stěny při přípravě podkladu</t>
  </si>
  <si>
    <t>-1694732821</t>
  </si>
  <si>
    <t>Příprava podkladu před provedením obkladu oprášení (ometení) stěny</t>
  </si>
  <si>
    <t>188</t>
  </si>
  <si>
    <t>781121011</t>
  </si>
  <si>
    <t>Nátěr penetrační na stěnu</t>
  </si>
  <si>
    <t>1941650917</t>
  </si>
  <si>
    <t>Příprava podkladu před provedením obkladu nátěr penetrační na stěnu</t>
  </si>
  <si>
    <t>189</t>
  </si>
  <si>
    <t>781131112</t>
  </si>
  <si>
    <t>Izolace pod obklad nátěrem nebo stěrkou ve dvou vrstvách</t>
  </si>
  <si>
    <t>1265750860</t>
  </si>
  <si>
    <t>Izolace stěny pod obklad izolace nátěrem nebo stěrkou ve dvou vrstvách</t>
  </si>
  <si>
    <t>190</t>
  </si>
  <si>
    <t>781474112</t>
  </si>
  <si>
    <t>Montáž obkladů vnitřních keramických hladkých přes 9 do 12 ks/m2 lepených flexibilním lepidlem</t>
  </si>
  <si>
    <t>334032654</t>
  </si>
  <si>
    <t>Montáž obkladů vnitřních stěn z dlaždic keramických lepených flexibilním lepidlem maloformátových hladkých přes 9 do 12 ks/m2</t>
  </si>
  <si>
    <t>191</t>
  </si>
  <si>
    <t>59761026</t>
  </si>
  <si>
    <t>obklad keramický hladký do 12ks/m2</t>
  </si>
  <si>
    <t>704936923</t>
  </si>
  <si>
    <t>192,977*1,1 'Přepočtené koeficientem množství</t>
  </si>
  <si>
    <t>192</t>
  </si>
  <si>
    <t>781495211</t>
  </si>
  <si>
    <t>Čištění vnitřních ploch stěn po provedení obkladu chemickými prostředky</t>
  </si>
  <si>
    <t>-1341021006</t>
  </si>
  <si>
    <t>Čištění vnitřních ploch po provedení obkladu stěn chemickými prostředky</t>
  </si>
  <si>
    <t>193</t>
  </si>
  <si>
    <t>998781102</t>
  </si>
  <si>
    <t>Přesun hmot tonážní pro obklady keramické v objektech v přes 6 do 12 m</t>
  </si>
  <si>
    <t>-1236497337</t>
  </si>
  <si>
    <t>Přesun hmot pro obklady keramické stanovený z hmotnosti přesunovaného materiálu vodorovná dopravní vzdálenost do 50 m v objektech výšky přes 6 do 12 m</t>
  </si>
  <si>
    <t>784</t>
  </si>
  <si>
    <t>Dokončovací práce - malby a tapety</t>
  </si>
  <si>
    <t>194</t>
  </si>
  <si>
    <t>784121001</t>
  </si>
  <si>
    <t>Oškrabání malby v místnostech v do 3,80 m</t>
  </si>
  <si>
    <t>-809736974</t>
  </si>
  <si>
    <t>Oškrabání malby v místnostech výšky do 3,80 m</t>
  </si>
  <si>
    <t>195</t>
  </si>
  <si>
    <t>784121011</t>
  </si>
  <si>
    <t>Rozmývání podkladu po oškrabání malby v místnostech v do 3,80 m</t>
  </si>
  <si>
    <t>-656348195</t>
  </si>
  <si>
    <t>Rozmývání podkladu po oškrabání malby v místnostech výšky do 3,80 m</t>
  </si>
  <si>
    <t>196</t>
  </si>
  <si>
    <t>784181101</t>
  </si>
  <si>
    <t>Základní akrylátová jednonásobná bezbarvá penetrace podkladu v místnostech v do 3,80 m</t>
  </si>
  <si>
    <t>2057145707</t>
  </si>
  <si>
    <t>Penetrace podkladu jednonásobná základní akrylátová bezbarvá v místnostech výšky do 3,80 m</t>
  </si>
  <si>
    <t>197</t>
  </si>
  <si>
    <t>784221101</t>
  </si>
  <si>
    <t>Dvojnásobné bílé malby ze směsí za sucha dobře otěruvzdorných v místnostech do 3,80 m</t>
  </si>
  <si>
    <t>561848872</t>
  </si>
  <si>
    <t>Malby z malířských směsí otěruvzdorných za sucha dvojnásobné, bílé za sucha otěruvzdorné dobře v místnostech výšky do 3,80 m</t>
  </si>
  <si>
    <t>D.1.4.A - Vytápění</t>
  </si>
  <si>
    <t xml:space="preserve">    730 - Ústřední vytápění</t>
  </si>
  <si>
    <t xml:space="preserve">      730.1 - Potrubí vč. tvarovek, montáže, dodávky a příslušenství</t>
  </si>
  <si>
    <t xml:space="preserve">      730.2 - Izolace potrubí vč. tvarovek, montáže, dodváky a příslušenství</t>
  </si>
  <si>
    <t xml:space="preserve">      730.3 - Otopná tělesa vč. montáže, dodávky a příslušenství</t>
  </si>
  <si>
    <t xml:space="preserve">      730.4 - Armatury pro připojení otopných těles vč. dodávky, montáže a příslušenství</t>
  </si>
  <si>
    <t xml:space="preserve">      730.5 - Vybavení kotelny - Armatury, zařízení vč. dodávky, montáže a příslušenství</t>
  </si>
  <si>
    <t xml:space="preserve">      730.6 - VZT-před směšovací sestavou</t>
  </si>
  <si>
    <t xml:space="preserve">    730.7 - Demontáže - potrubí, izloace, armatury, otopná tělesa, vč. likvidace</t>
  </si>
  <si>
    <t xml:space="preserve">    OST - Ostatní</t>
  </si>
  <si>
    <t>997013118</t>
  </si>
  <si>
    <t>Vnitrostaveništní doprava suti a vybouraných hmot pro budovy v přes 24 do 27 m s použitím mechanizace</t>
  </si>
  <si>
    <t>-697199895</t>
  </si>
  <si>
    <t>Vnitrostaveništní doprava suti a vybouraných hmot vodorovně do 50 m svisle s použitím mechanizace pro budovy a haly výšky přes 24 do 27 m</t>
  </si>
  <si>
    <t>-167715330</t>
  </si>
  <si>
    <t>-604008672</t>
  </si>
  <si>
    <t>-897203976</t>
  </si>
  <si>
    <t>730</t>
  </si>
  <si>
    <t>Ústřední vytápění</t>
  </si>
  <si>
    <t>730.1</t>
  </si>
  <si>
    <t>Potrubí vč. tvarovek, montáže, dodávky a příslušenství</t>
  </si>
  <si>
    <t>733222202</t>
  </si>
  <si>
    <t>Potrubí měděné polotvrdé spojované tvrdým pájením D 15x1 mm</t>
  </si>
  <si>
    <t>-777936454</t>
  </si>
  <si>
    <t>Potrubí z trubek měděných polotvrdých spojovaných tvrdým pájením Ø 15/1</t>
  </si>
  <si>
    <t>733222203</t>
  </si>
  <si>
    <t>Potrubí měděné polotvrdé spojované tvrdým pájením D 18x1 mm</t>
  </si>
  <si>
    <t>-2096380873</t>
  </si>
  <si>
    <t>Potrubí z trubek měděných polotvrdých spojovaných tvrdým pájením Ø 18/1</t>
  </si>
  <si>
    <t>733222204</t>
  </si>
  <si>
    <t>Potrubí měděné polotvrdé spojované tvrdým pájením D 22x1 mm</t>
  </si>
  <si>
    <t>384846230</t>
  </si>
  <si>
    <t>Potrubí z trubek měděných polotvrdých spojovaných tvrdým pájením Ø 22/1</t>
  </si>
  <si>
    <t>733223205</t>
  </si>
  <si>
    <t>Potrubí měděné tvrdé spojované tvrdým pájením D 28x1,5 mm</t>
  </si>
  <si>
    <t>-2100883169</t>
  </si>
  <si>
    <t>Potrubí z trubek měděných tvrdých spojovaných tvrdým pájením Ø 28/1,5</t>
  </si>
  <si>
    <t>733223206</t>
  </si>
  <si>
    <t>Potrubí měděné tvrdé spojované tvrdým pájením D 35x1,5 mm</t>
  </si>
  <si>
    <t>171712250</t>
  </si>
  <si>
    <t>Potrubí z trubek měděných tvrdých spojovaných tvrdým pájením Ø 35/1,5</t>
  </si>
  <si>
    <t>733223207</t>
  </si>
  <si>
    <t>Potrubí měděné tvrdé spojované tvrdým pájením D 42x1,5 mm</t>
  </si>
  <si>
    <t>-1738008553</t>
  </si>
  <si>
    <t>Potrubí z trubek měděných tvrdých spojovaných tvrdým pájením Ø 42/1,5</t>
  </si>
  <si>
    <t>733121162</t>
  </si>
  <si>
    <t>Potrubí ocelové hladké bezešvé středotlaké spojované svařováním D 76x3,2</t>
  </si>
  <si>
    <t>1637890935</t>
  </si>
  <si>
    <t>Potrubí z trubek ocelových hladkých spojovaných svařováním černých bezešvých středotlakých T= nad +115°C Ø 76/3,2</t>
  </si>
  <si>
    <t>733121168</t>
  </si>
  <si>
    <t>Potrubí ocelové hladké bezešvé středotlaké spojované svařováním D 108x4,0</t>
  </si>
  <si>
    <t>-828478592</t>
  </si>
  <si>
    <t>Potrubí z trubek ocelových hladkých spojovaných svařováním černých bezešvých středotlakých T= nad +115°C Ø 108/4,0</t>
  </si>
  <si>
    <t>730.2</t>
  </si>
  <si>
    <t>Izolace potrubí vč. tvarovek, montáže, dodváky a příslušenství</t>
  </si>
  <si>
    <t>733811251</t>
  </si>
  <si>
    <t>Ochrana potrubí ústředního vytápění termoizolačními trubicemi z PE tl přes 20 do 25 mm DN do 22 mm</t>
  </si>
  <si>
    <t>-1016598792</t>
  </si>
  <si>
    <t>Ochrana potrubí termoizolačními trubicemi z pěnového polyetylenu PE přilepenými v příčných a podélných spojích, tloušťky izolace přes 20 do 25 mm, vnitřního průměru izolace DN do 22 mm</t>
  </si>
  <si>
    <t>733811252</t>
  </si>
  <si>
    <t>Ochrana potrubí ústředního vytápění termoizolačními trubicemi z PE tl přes 20 do 25 mm DN přes 22 do 45 mm</t>
  </si>
  <si>
    <t>-870109900</t>
  </si>
  <si>
    <t>Ochrana potrubí termoizolačními trubicemi z pěnového polyetylenu PE přilepenými v příčných a podélných spojích, tloušťky izolace přes 20 do 25 mm, vnitřního průměru izolace DN přes 22 do 45 mm</t>
  </si>
  <si>
    <t>733811253</t>
  </si>
  <si>
    <t>Ochrana potrubí ústředního vytápění termoizolačními trubicemi z PE tl přes 20 do 25 mm DN přes 45 do 63 mm</t>
  </si>
  <si>
    <t>-87196938</t>
  </si>
  <si>
    <t>Ochrana potrubí termoizolačními trubicemi z pěnového polyetylenu PE přilepenými v příčných a podélných spojích, tloušťky izolace přes 20 do 25 mm, vnitřního průměru izolace DN přes 45 do 63 mm</t>
  </si>
  <si>
    <t>733811255</t>
  </si>
  <si>
    <t>Ochrana potrubí ústředního vytápění termoizolačními trubicemi z PE tl přes 20 do 25 mm DN přes 89 do 110 mm</t>
  </si>
  <si>
    <t>948363713</t>
  </si>
  <si>
    <t>Ochrana potrubí termoizolačními trubicemi z pěnového polyetylenu PE přilepenými v příčných a podélných spojích, tloušťky izolace přes 20 do 25 mm, vnitřního průměru izolace DN přes 89 do 110 mm</t>
  </si>
  <si>
    <t>730.3</t>
  </si>
  <si>
    <t>Otopná tělesa vč. montáže, dodávky a příslušenství</t>
  </si>
  <si>
    <t>735152271</t>
  </si>
  <si>
    <t>Otopné těleso panelové VK jednodeskové 1 přídavná přestupní plocha výška/délka 600/400 mm výkon 401 W</t>
  </si>
  <si>
    <t>-2144294947</t>
  </si>
  <si>
    <t>Otopná tělesa panelová VK jednodesková PN 1,0 MPa, T do 110°C s jednou přídavnou přestupní plochou výšky tělesa 600 mm stavební délky / výkonu 400 mm / 401 W</t>
  </si>
  <si>
    <t>735152474</t>
  </si>
  <si>
    <t>Otopné těleso panelové VK dvoudeskové 1 přídavná přestupní plocha výška/délka 600/700 mm výkon 902 W</t>
  </si>
  <si>
    <t>-1718720689</t>
  </si>
  <si>
    <t>Otopná tělesa panelová VK dvoudesková PN 1,0 MPa, T do 110°C s jednou přídavnou přestupní plochou výšky tělesa 600 mm stavební délky / výkonu 700 mm / 902 W</t>
  </si>
  <si>
    <t>735152479</t>
  </si>
  <si>
    <t>Otopné těleso panelové VK dvoudeskové 1 přídavná přestupní plocha výška/délka 600/1200 mm výkon 1546 W</t>
  </si>
  <si>
    <t>-1843561826</t>
  </si>
  <si>
    <t>Otopná tělesa panelová VK dvoudesková PN 1,0 MPa, T do 110°C s jednou přídavnou přestupní plochou výšky tělesa 600 mm stavební délky / výkonu 1200 mm / 1546 W</t>
  </si>
  <si>
    <t>735152575</t>
  </si>
  <si>
    <t>Otopné těleso panelové VK dvoudeskové 2 přídavné přestupní plochy výška/délka 600/800 mm výkon 1343 W</t>
  </si>
  <si>
    <t>1141830499</t>
  </si>
  <si>
    <t>Otopná tělesa panelová VK dvoudesková PN 1,0 MPa, T do 110°C se dvěma přídavnými přestupními plochami výšky tělesa 600 mm stavební délky / výkonu 800 mm / 1343 W</t>
  </si>
  <si>
    <t>735152579</t>
  </si>
  <si>
    <t>Otopné těleso panelové VK dvoudeskové 2 přídavné přestupní plochy výška/délka 600/1200 mm výkon 2015 W</t>
  </si>
  <si>
    <t>-1440261248</t>
  </si>
  <si>
    <t>Otopná tělesa panelová VK dvoudesková PN 1,0 MPa, T do 110°C se dvěma přídavnými přestupními plochami výšky tělesa 600 mm stavební délky / výkonu 1200 mm / 2015 W</t>
  </si>
  <si>
    <t>730.4</t>
  </si>
  <si>
    <t>Armatury pro připojení otopných těles vč. dodávky, montáže a příslušenství</t>
  </si>
  <si>
    <t>734261403</t>
  </si>
  <si>
    <t>Armatura připojovací rohová G 3/4x18 PN 10 do 110°C radiátorů typu VK</t>
  </si>
  <si>
    <t>706663423</t>
  </si>
  <si>
    <t>Šroubení připojovací armatury radiátorů VK PN 10 do 110°C, regulační uzavíratelné rohové G 3/4 x 18</t>
  </si>
  <si>
    <t>TCE.8740436R</t>
  </si>
  <si>
    <t>Připojovací šroubení pro VK 1/2"x3/4" rohové</t>
  </si>
  <si>
    <t>262776628</t>
  </si>
  <si>
    <t>734222812</t>
  </si>
  <si>
    <t>Ventil závitový termostatický přímý G 1/2 PN 16 do 110°C s ruční hlavou chromovaný</t>
  </si>
  <si>
    <t>-1126692731</t>
  </si>
  <si>
    <t>Ventily regulační závitové termostatické, s hlavicí ručního ovládání PN 16 do 110°C přímé chromované G 1/2</t>
  </si>
  <si>
    <t>730.5</t>
  </si>
  <si>
    <t>Vybavení kotelny - Armatury, zařízení vč. dodávky, montáže a příslušenství</t>
  </si>
  <si>
    <t>734163444</t>
  </si>
  <si>
    <t>Filtr DN 32 PN 40 do 400°C z uhlíkové oceli s vypouštěcí přírubou</t>
  </si>
  <si>
    <t>soubor</t>
  </si>
  <si>
    <t>-93254007</t>
  </si>
  <si>
    <t>Filtry z uhlíkové oceli s čístícím víkem nebo vypouštěcí zátkou PN 40 do 400°C DN 32</t>
  </si>
  <si>
    <t>734163445</t>
  </si>
  <si>
    <t>Filtr DN 40 PN 40 do 400°C z uhlíkové oceli s vypouštěcí přírubou</t>
  </si>
  <si>
    <t>-1952565941</t>
  </si>
  <si>
    <t>Filtry z uhlíkové oceli s čístícím víkem nebo vypouštěcí zátkou PN 40 do 400°C DN 40</t>
  </si>
  <si>
    <t>734163447</t>
  </si>
  <si>
    <t>Filtr DN 65 PN 40 do 400°C z uhlíkové oceli s vypouštěcí přírubou</t>
  </si>
  <si>
    <t>186902916</t>
  </si>
  <si>
    <t>Filtry z uhlíkové oceli s čístícím víkem nebo vypouštěcí zátkou PN 40 do 400°C DN 65</t>
  </si>
  <si>
    <t>734291123</t>
  </si>
  <si>
    <t>Kohout plnící a vypouštěcí G 1/2 PN 10 do 140°C závitový</t>
  </si>
  <si>
    <t>527366248</t>
  </si>
  <si>
    <t>Ostatní armatury kohouty plnicí a vypouštěcí PN 10 do 90°C G 1/2</t>
  </si>
  <si>
    <t>734242415</t>
  </si>
  <si>
    <t>Ventil závitový zpětný přímý G 5/4 PN 16 do 140°C</t>
  </si>
  <si>
    <t>385409092</t>
  </si>
  <si>
    <t>Ventily zpětné závitové PN 16 do 140°C přímé G 5/4</t>
  </si>
  <si>
    <t>734242416</t>
  </si>
  <si>
    <t>Ventil závitový zpětný přímý G 6/4 PN 16 do 140°C</t>
  </si>
  <si>
    <t>-310268002</t>
  </si>
  <si>
    <t>Ventily zpětné závitové PN 16 do 140°C přímé G 6/4</t>
  </si>
  <si>
    <t>734242418</t>
  </si>
  <si>
    <t>Ventil závitový zpětný přímý G 2 1/2 PN 16 do 110°C</t>
  </si>
  <si>
    <t>-1565318691</t>
  </si>
  <si>
    <t>Ventily zpětné závitové PN 16 do 110°C přímé G 2 1/2</t>
  </si>
  <si>
    <t>734292717</t>
  </si>
  <si>
    <t>Kohout kulový přímý G 1 1/2 PN 42 do 185°C vnitřní závit</t>
  </si>
  <si>
    <t>362146090</t>
  </si>
  <si>
    <t>Ostatní armatury kulové kohouty PN 42 do 185°C přímé vnitřní závit G 1 1/2</t>
  </si>
  <si>
    <t>734292716</t>
  </si>
  <si>
    <t>Kohout kulový přímý G 1 1/4 PN 42 do 185°C vnitřní závit</t>
  </si>
  <si>
    <t>1163112778</t>
  </si>
  <si>
    <t>Ostatní armatury kulové kohouty PN 42 do 185°C přímé vnitřní závit G 1 1/4</t>
  </si>
  <si>
    <t>734292719</t>
  </si>
  <si>
    <t>Kohout kulový přímý G 2 1/2 PN 42 do 185°C vnitřní závit</t>
  </si>
  <si>
    <t>1375362394</t>
  </si>
  <si>
    <t>Ostatní armatury kulové kohouty PN 42 do 185°C přímé vnitřní závit G 2 1/2</t>
  </si>
  <si>
    <t>734292721</t>
  </si>
  <si>
    <t>Kohout kulový přímý G 4 PN 42 do 185°C vnitřní závit</t>
  </si>
  <si>
    <t>-503551863</t>
  </si>
  <si>
    <t>Ostatní armatury kulové kohouty PN 42 do 185°C přímé vnitřní závit G 4</t>
  </si>
  <si>
    <t>734211120</t>
  </si>
  <si>
    <t>Ventil závitový odvzdušňovací G 1/2 PN 14 do 120°C automatický</t>
  </si>
  <si>
    <t>500966904</t>
  </si>
  <si>
    <t>Ventily odvzdušňovací závitové automatické PN 14 do 120°C G 1/2</t>
  </si>
  <si>
    <t>734220125</t>
  </si>
  <si>
    <t>Ventil závitový regulační přímý G 5/4 PN 25 do 120°C vyvažovací s vypouštěním</t>
  </si>
  <si>
    <t>-1903043118</t>
  </si>
  <si>
    <t>Ventily regulační závitové vyvažovací přímé s vypouštěním PN 25 do 120°C G 5/4</t>
  </si>
  <si>
    <t>734220127</t>
  </si>
  <si>
    <t>Ventil závitový regulační přímý G 2 PN 25 do 120°C vyvažovací s vypouštěním</t>
  </si>
  <si>
    <t>455060869</t>
  </si>
  <si>
    <t>Ventily regulační závitové vyvažovací přímé s vypouštěním PN 25 do 120°C G 2</t>
  </si>
  <si>
    <t>73422012R</t>
  </si>
  <si>
    <t>Ventil závitový regulační přímý G 3 PN 25 do 120°C vyvažovací s vypouštěním</t>
  </si>
  <si>
    <t>1528261543</t>
  </si>
  <si>
    <t>Ventily regulační závitové vyvažovací přímé s vypouštěním PN 25 do 120°C G 3</t>
  </si>
  <si>
    <t>734295025</t>
  </si>
  <si>
    <t>Směšovací ventil otopných a chladicích systémů závitový třícestný G 2" se servomotorem</t>
  </si>
  <si>
    <t>1199057535</t>
  </si>
  <si>
    <t>Směšovací armatury otopných a chladících systémů ventily závitové PN 10 T= 120°C třícestné se servomotorem G 2</t>
  </si>
  <si>
    <t>732422216</t>
  </si>
  <si>
    <t>Čerpadlo teplovodní mokroběžné přírubové DN 40 výtlak do 12 m průtok 16 m3/h jednodílné pro vytápění</t>
  </si>
  <si>
    <t>19081178</t>
  </si>
  <si>
    <t>Čerpadla teplovodní mokroběžná přírubová oběhová pro teplovodní vytápění jednodílná PN 6/10, do 110°C DN příruby/dopravní výška H (m) - čerpací výkon Q (m3/h) DN 40/ do 12,0 m / 16,0 m3/h</t>
  </si>
  <si>
    <t>732421422</t>
  </si>
  <si>
    <t>Čerpadlo teplovodní mokroběžné závitové oběhové DN 25 výtlak do 10,0 m průtok 8,0 m3/h PN 10 pro vytápění</t>
  </si>
  <si>
    <t>465017552</t>
  </si>
  <si>
    <t>Čerpadla teplovodní mokroběžná závitová oběhová pro teplovodní vytápění (elektronicky řízená) PN 10, do 110°C DN přípojky/dopravní výška H (m) - čerpací výkon Q (m3/h) DN 25 / do 10,0 m / 8,0 m3/h</t>
  </si>
  <si>
    <t>732421305</t>
  </si>
  <si>
    <t>Čerpadlo teplovodní mokroběžné závitové oběhové DN 25 výtlak do 12,0 m průtok 11,0 m3/h PN 16 pro vytápění</t>
  </si>
  <si>
    <t>2001259793</t>
  </si>
  <si>
    <t>Čerpadla teplovodní mokroběžná závitová oběhová pro teplovodní vytápění (elektronicky řízená) PN 16, do 110°C DN přípojky/dopravní výška H (m) - čerpací výkon Q (m3/h) DN 25 / do 12,0 m / 11,0 m3/h</t>
  </si>
  <si>
    <t>732421210</t>
  </si>
  <si>
    <t>Čerpadlo teplovodní mokroběžné závitové cirkulační DN 32 výtlak do 8,0 m průtok 10,0 m3/h pro TUV</t>
  </si>
  <si>
    <t>265456358</t>
  </si>
  <si>
    <t>Čerpadla teplovodní mokroběžná závitová cirkulační pro TUV (elektronicky řízená) PN 10, do 80°C DN přípojky/dopravní výška H (m) - čerpací výkon Q (m3/h) DN 32 / do 8,0 m / 10,0 m3/h</t>
  </si>
  <si>
    <t>7342950K1</t>
  </si>
  <si>
    <t>Směšovací ventil dvoucestný DN 40</t>
  </si>
  <si>
    <t>-304983221</t>
  </si>
  <si>
    <t>734411117</t>
  </si>
  <si>
    <t>Teploměr technický s pevným stonkem a jímkou zadní připojení průměr 80 mm délky 100 mm</t>
  </si>
  <si>
    <t>127061658</t>
  </si>
  <si>
    <t>Teploměry technické s pevným stonkem a jímkou zadní připojení (axiální) průměr 80 mm délka stonku 100 mm</t>
  </si>
  <si>
    <t>7344211R1</t>
  </si>
  <si>
    <t>Tlakoměr s pevným stonkem a zpětnou klapkou tlak 0-25 bar průměr 63 mm spodní připojení</t>
  </si>
  <si>
    <t>520785017</t>
  </si>
  <si>
    <t>Tlakoměry s pevným stonkem a zpětnou klapkou spodní připojení (radiální) tlaku 0–16 bar průměru 63 mm</t>
  </si>
  <si>
    <t>7344241R2</t>
  </si>
  <si>
    <t>Pojistný ventil DN 25, 8 bar</t>
  </si>
  <si>
    <t>-713644265</t>
  </si>
  <si>
    <t>7344121K1</t>
  </si>
  <si>
    <t xml:space="preserve">Měřič tepla kompaktní Qn 10, DN 50 </t>
  </si>
  <si>
    <t>2065296813</t>
  </si>
  <si>
    <t>7321113R1</t>
  </si>
  <si>
    <t>Oddělený rozdělovač/sběrač, DN 200, vč. montáže, příslušenství a kotvení</t>
  </si>
  <si>
    <t>-1917448668</t>
  </si>
  <si>
    <t>732331104</t>
  </si>
  <si>
    <t>Nádoba tlaková expanzní pro solární, topnou a chladící soustavu s membránou závitové připojení PN 1,0 o objemu 25 l</t>
  </si>
  <si>
    <t>-82549306</t>
  </si>
  <si>
    <t>Nádoby expanzní tlakové pro solární, topné a chladicí soustavy s membránou bez pojistného ventilu se závitovým připojením PN 1,0 o objemu 25 l</t>
  </si>
  <si>
    <t>730.6</t>
  </si>
  <si>
    <t>VZT-před směšovací sestavou</t>
  </si>
  <si>
    <t>554112056</t>
  </si>
  <si>
    <t>-960082986</t>
  </si>
  <si>
    <t>734292713</t>
  </si>
  <si>
    <t>Kohout kulový přímý G 1/2 PN 42 do 185°C vnitřní závit</t>
  </si>
  <si>
    <t>1164712988</t>
  </si>
  <si>
    <t>Ostatní armatury kulové kohouty PN 42 do 185°C přímé vnitřní závit G 1/2</t>
  </si>
  <si>
    <t>734292714</t>
  </si>
  <si>
    <t>Kohout kulový přímý G 3/4 PN 42 do 185°C vnitřní závit</t>
  </si>
  <si>
    <t>-430053175</t>
  </si>
  <si>
    <t>Ostatní armatury kulové kohouty PN 42 do 185°C přímé vnitřní závit G 3/4</t>
  </si>
  <si>
    <t>734209114</t>
  </si>
  <si>
    <t>Montáž armatury závitové s dvěma závity G 3/4</t>
  </si>
  <si>
    <t>1039372630</t>
  </si>
  <si>
    <t>Montáž závitových armatur se 2 závity G 3/4 (DN 20)</t>
  </si>
  <si>
    <t>734209113R</t>
  </si>
  <si>
    <t>Montáž armatury závitové s dvěma závity G 1/2</t>
  </si>
  <si>
    <t>349095466</t>
  </si>
  <si>
    <t>Montáž závitových armatur se 2 závity G 1/2 (DN 15)</t>
  </si>
  <si>
    <t>6000052500</t>
  </si>
  <si>
    <t>Vyvažovací ventil STAD DN 20 s vypouštěním PN25</t>
  </si>
  <si>
    <t>692137261</t>
  </si>
  <si>
    <t>6000052489</t>
  </si>
  <si>
    <t>Vyvažovací ventil STAD DN 15 s vypouštěním PN25</t>
  </si>
  <si>
    <t>567455844</t>
  </si>
  <si>
    <t>734209113</t>
  </si>
  <si>
    <t>1747018217</t>
  </si>
  <si>
    <t>734.VZT.D01</t>
  </si>
  <si>
    <t>Připojení směšovací sestavy k VZT jednotce</t>
  </si>
  <si>
    <t>-1000799253</t>
  </si>
  <si>
    <t>Připojení směšovací sestavy k teplovodnímu výměníku sestavy TUV</t>
  </si>
  <si>
    <t>730.7</t>
  </si>
  <si>
    <t>Demontáže - potrubí, izloace, armatury, otopná tělesa, vč. likvidace</t>
  </si>
  <si>
    <t>7313918R</t>
  </si>
  <si>
    <t>Vypuštění vody z otopného systému</t>
  </si>
  <si>
    <t>soub</t>
  </si>
  <si>
    <t>-1168094053</t>
  </si>
  <si>
    <t>735111810</t>
  </si>
  <si>
    <t>Demontáž otopného tělesa litinového článkového</t>
  </si>
  <si>
    <t>-974645732</t>
  </si>
  <si>
    <t>Demontáž otopných těles litinových článkových</t>
  </si>
  <si>
    <t>733120815</t>
  </si>
  <si>
    <t>Demontáž potrubí ocelového hladkého D do 38</t>
  </si>
  <si>
    <t>-1456250948</t>
  </si>
  <si>
    <t>Demontáž potrubí z trubek ocelových hladkých Ø do 38</t>
  </si>
  <si>
    <t>733120819</t>
  </si>
  <si>
    <t>Demontáž potrubí ocelového hladkého D přes 38 do 60,3</t>
  </si>
  <si>
    <t>79793911</t>
  </si>
  <si>
    <t>Demontáž potrubí z trubek ocelových hladkých Ø přes 38 do 60,3</t>
  </si>
  <si>
    <t>733120832</t>
  </si>
  <si>
    <t>Demontáž potrubí ocelového hladkého D přes 89 do 133</t>
  </si>
  <si>
    <t>-1770529617</t>
  </si>
  <si>
    <t>Demontáž potrubí z trubek ocelových hladkých Ø přes 89 do 133</t>
  </si>
  <si>
    <t>734100821</t>
  </si>
  <si>
    <t>Demontáž armatury přírubové se třemi přírubami DN do 50</t>
  </si>
  <si>
    <t>1126497921</t>
  </si>
  <si>
    <t>Demontáž armatur přírubových se třemi přírubami do DN 50</t>
  </si>
  <si>
    <t>734100822</t>
  </si>
  <si>
    <t>Demontáž armatury přírubové se třemi přírubami DN přes 50 do 100</t>
  </si>
  <si>
    <t>756811431</t>
  </si>
  <si>
    <t>Demontáž armatur přírubových se třemi přírubami přes 50 do DN 100</t>
  </si>
  <si>
    <t>713460811</t>
  </si>
  <si>
    <t>Odstranění izolace tepelné potrubí a ohybů skružemi na tmel tl do 50 mm</t>
  </si>
  <si>
    <t>354554611</t>
  </si>
  <si>
    <t>Odstranění tepelné izolace potrubí, ohybů a armatur tvarovkami nebo deskami skružemi z lehčených hmot připevněnými na tmel potrubí a ohybů, tloušťka izolace do 50 mm</t>
  </si>
  <si>
    <t>713460813</t>
  </si>
  <si>
    <t>Odstranění izolace tepelné potrubí a ohybů skružemi na tmel tl přes 50 mm</t>
  </si>
  <si>
    <t>491021944</t>
  </si>
  <si>
    <t>Odstranění tepelné izolace potrubí, ohybů a armatur tvarovkami nebo deskami skružemi z lehčených hmot připevněnými na tmel potrubí a ohybů, tloušťka izolace přes 50 mm</t>
  </si>
  <si>
    <t>OST</t>
  </si>
  <si>
    <t>Ostatní</t>
  </si>
  <si>
    <t>OST1</t>
  </si>
  <si>
    <t>Dokumentace skutečného provedení stavby</t>
  </si>
  <si>
    <t>-798286727</t>
  </si>
  <si>
    <t>998731201K1</t>
  </si>
  <si>
    <t xml:space="preserve">Přesun hmot pro vytápění  stanovený procentní sazbou (%) z ceny vodorovná dopravní vzdálenost do 50 m v objektech výšky do 6 m</t>
  </si>
  <si>
    <t>%</t>
  </si>
  <si>
    <t>-811068815</t>
  </si>
  <si>
    <t>OST10</t>
  </si>
  <si>
    <t>Protipožární ucpávky</t>
  </si>
  <si>
    <t>1337456817</t>
  </si>
  <si>
    <t>OST2</t>
  </si>
  <si>
    <t>Spojovací a kotevní materiál</t>
  </si>
  <si>
    <t>1511644745</t>
  </si>
  <si>
    <t>OST3</t>
  </si>
  <si>
    <t>Zkouška v rámci montážních prací - Topná zkouška</t>
  </si>
  <si>
    <t>h</t>
  </si>
  <si>
    <t>405881561</t>
  </si>
  <si>
    <t>OST4</t>
  </si>
  <si>
    <t>Zkouška v rámci montážních prací - Tlaková zkouška</t>
  </si>
  <si>
    <t>kpl</t>
  </si>
  <si>
    <t>-1236434258</t>
  </si>
  <si>
    <t>OST5</t>
  </si>
  <si>
    <t>Stavební přípomoce</t>
  </si>
  <si>
    <t>323852230</t>
  </si>
  <si>
    <t>Stavební přípomoce, režie, přesun hmot</t>
  </si>
  <si>
    <t>OST6</t>
  </si>
  <si>
    <t>Napojení na stávající potrubí</t>
  </si>
  <si>
    <t>443853658</t>
  </si>
  <si>
    <t>OST7</t>
  </si>
  <si>
    <t>Montáž směšovací sestavy pro VZT jednotku</t>
  </si>
  <si>
    <t>-1819485918</t>
  </si>
  <si>
    <t>Montáž směšovací sestavy pro VZT jednotku (směšovací sestava je dodávkou profese VZT)</t>
  </si>
  <si>
    <t>OST12</t>
  </si>
  <si>
    <t>Oplechování, izolace potrubí na střeše</t>
  </si>
  <si>
    <t>-1033225044</t>
  </si>
  <si>
    <t>Oplechování, izolace potrubí na střeše, 
Před VZT jednotkou</t>
  </si>
  <si>
    <t>D.1.4.B - Chlazení</t>
  </si>
  <si>
    <t>Fléglová, Vanický</t>
  </si>
  <si>
    <t>751 - Chlazení</t>
  </si>
  <si>
    <t xml:space="preserve">    Zař.č.1 - Zdroj chlazení pro VZT</t>
  </si>
  <si>
    <t>751</t>
  </si>
  <si>
    <t>Zař.č.1</t>
  </si>
  <si>
    <t>Zdroj chlazení pro VZT</t>
  </si>
  <si>
    <t>751741112</t>
  </si>
  <si>
    <t>Montáž kompaktního chladiče - trojfázové napájení</t>
  </si>
  <si>
    <t>1188157916</t>
  </si>
  <si>
    <t>Montáž chladiče kompaktního, napájení trojfázové</t>
  </si>
  <si>
    <t>RMAT0001</t>
  </si>
  <si>
    <t>Venkovní kondenzační jednotka do výkonu 15 kW vč. příslušenství, viz. specifikace jednotky</t>
  </si>
  <si>
    <t>442930892</t>
  </si>
  <si>
    <t>Venkovní kondenzační jednotka do výkonu 15 kW vč. příslušenství viz specifikace jednotky</t>
  </si>
  <si>
    <t>Poznámka k položce:_x000d_
Součást příslušenství je ovladač, řícící box pro VZT a el. deska pro napojení na MaR.</t>
  </si>
  <si>
    <t>751791123</t>
  </si>
  <si>
    <t>Montáž dvojice napojovacího měděného potrubí předizolovaného 10-16 (3/8" x 5/8")</t>
  </si>
  <si>
    <t>CS ÚRS 2023 01</t>
  </si>
  <si>
    <t>-1828978233</t>
  </si>
  <si>
    <t>Montáž napojovacího potrubí měděného předizolované dvojice, D mm (") 10-16 (3/8"-5/8")</t>
  </si>
  <si>
    <t>13,333*1,2 'Přepočtené koeficientem množství</t>
  </si>
  <si>
    <t>42981915</t>
  </si>
  <si>
    <t>trubka dvojitě předizolovaná Cu 3/8" -5/8" (10-16 mm), stěna tl 0,8/1,0mm, izolace 9 mm</t>
  </si>
  <si>
    <t>-1559962203</t>
  </si>
  <si>
    <t>751793001</t>
  </si>
  <si>
    <t>Doplnění chladiva do systému</t>
  </si>
  <si>
    <t>-1426804495</t>
  </si>
  <si>
    <t>10892004</t>
  </si>
  <si>
    <t>chladivo R32 9kg</t>
  </si>
  <si>
    <t>-1803477111</t>
  </si>
  <si>
    <t>OST.1</t>
  </si>
  <si>
    <t>-1369043019</t>
  </si>
  <si>
    <t>Pol47</t>
  </si>
  <si>
    <t>Parapetní kanál dutý pro vedení chladiv. do rozměru 100x50 dle dim. potrubí vč. montáže (plast, bílý)</t>
  </si>
  <si>
    <t>563135108</t>
  </si>
  <si>
    <t>Pol48</t>
  </si>
  <si>
    <t>Komunikační kabeláž</t>
  </si>
  <si>
    <t>611283611</t>
  </si>
  <si>
    <t>Pol50</t>
  </si>
  <si>
    <t>-310134701</t>
  </si>
  <si>
    <t>Pol51</t>
  </si>
  <si>
    <t>-2066155081</t>
  </si>
  <si>
    <t>Pol52</t>
  </si>
  <si>
    <t>Zprovoznění</t>
  </si>
  <si>
    <t>1369375027</t>
  </si>
  <si>
    <t>Pol53</t>
  </si>
  <si>
    <t>Dokumentace skutečného stavu</t>
  </si>
  <si>
    <t>84926136</t>
  </si>
  <si>
    <t>D.1.4.C - Vzduchotechnika</t>
  </si>
  <si>
    <t>751 - Vzduchotechnika</t>
  </si>
  <si>
    <t xml:space="preserve">    Zař.č.1 - Větrání učeben</t>
  </si>
  <si>
    <t xml:space="preserve">    Zař.č.2 - Větrání soc. zařízení a šatny</t>
  </si>
  <si>
    <t>OST - Ostatní</t>
  </si>
  <si>
    <t>Větrání učeben</t>
  </si>
  <si>
    <t>751611117</t>
  </si>
  <si>
    <t>Montáž centrální vzduchotechnické jednotky s rekuperací tepla stojaté s výměnou vzduchu přes 5000 do 9000 m3/h</t>
  </si>
  <si>
    <t>1698701066</t>
  </si>
  <si>
    <t>Montáž vzduchotechnické jednotky s rekuperací tepla centrální stojaté s výměnou vzduchu přes 5000 do 9000 m3/h</t>
  </si>
  <si>
    <t>DG.VZT.1.1</t>
  </si>
  <si>
    <t>Vzduchotechnická jednotka dle specifikace tech. zprávy vč. příslušenství</t>
  </si>
  <si>
    <t>1388978901</t>
  </si>
  <si>
    <t>Vzduchotechnická jednotka dle specifikace tech. zprávy vč. příslušenství
součást příslušenství mj. bude:
router a switch VAV systému větrání
z.u. kondezátu,
uzavírací klapky
regulace
sifon
průžné manžety</t>
  </si>
  <si>
    <t>751398093R</t>
  </si>
  <si>
    <t>Montáž VAV regulátoru průtoku D přes 200 mm</t>
  </si>
  <si>
    <t>524303210</t>
  </si>
  <si>
    <t>42971030R</t>
  </si>
  <si>
    <t>VAV box pro 800 m3/h vč. regulace a příslušenství</t>
  </si>
  <si>
    <t>917047706</t>
  </si>
  <si>
    <t xml:space="preserve">VAV Box 800 m3/h
přívodní část
odvodní část
regulátor vč. čidla C02
</t>
  </si>
  <si>
    <t>751398092R</t>
  </si>
  <si>
    <t xml:space="preserve">Montáž VAV regulátoru  průtoku D přes 100 do 200 mm</t>
  </si>
  <si>
    <t>-329472372</t>
  </si>
  <si>
    <t>42971029</t>
  </si>
  <si>
    <t>VAV Box 800 m3/h vč.regulace a přislušenství</t>
  </si>
  <si>
    <t>163680804</t>
  </si>
  <si>
    <t>751344124</t>
  </si>
  <si>
    <t>Montáž tlumiče hluku pro čtyřhranné potrubí přes 0,450 do 0,600 m2</t>
  </si>
  <si>
    <t>1005964299</t>
  </si>
  <si>
    <t>Montáž tlumičů hluku pro čtyřhranné potrubí, průřezu přes 0,450 do 0,600 m2</t>
  </si>
  <si>
    <t>429760361.2a</t>
  </si>
  <si>
    <t>tlumič hluku čtyřhranný Pz 600x800x1000mm</t>
  </si>
  <si>
    <t>-582628963</t>
  </si>
  <si>
    <t>tlumič hluku čtyřhranný Pz 600x800x1000mm (3xbuňka 200x300, 3xbuňka 200x500mm)</t>
  </si>
  <si>
    <t>429760361.2b</t>
  </si>
  <si>
    <t>tlumič hluku čtyřhranný Pz 600x1000x1000mm</t>
  </si>
  <si>
    <t>853435651</t>
  </si>
  <si>
    <t>tlumič hluku čtyřhranný Pz 600x1000x1000mm (3xbuňka 200x500, 3xbuňka 200x500mm)</t>
  </si>
  <si>
    <t>751398056</t>
  </si>
  <si>
    <t>Montáž protidešťové žaluzie nebo žaluziové klapky na čtyřhranné potrubí přes 0,750 m2</t>
  </si>
  <si>
    <t>47890817</t>
  </si>
  <si>
    <t>Montáž ostatních zařízení protidešťové žaluzie nebo žaluziové klapky na čtyřhranné potrubí, průřezu přes 0,750 m2</t>
  </si>
  <si>
    <t>42972923R</t>
  </si>
  <si>
    <t>Protidešťová žaluzie 1250x630 mm Sef=0,47 m2</t>
  </si>
  <si>
    <t>-2043327601</t>
  </si>
  <si>
    <t xml:space="preserve">Protidešťová žaluzie pevnými lamelami včetně rámu a  nástříku RAL dle barvy fasády popř. dle požadavku stavby</t>
  </si>
  <si>
    <t>751581.630400</t>
  </si>
  <si>
    <t>Požární klapka do EIS 60 120s se servopohonem se zpětnou pružinou, 2 koncové snímače 630x400 vč. montáže</t>
  </si>
  <si>
    <t>1866528808</t>
  </si>
  <si>
    <t>751581.250</t>
  </si>
  <si>
    <t>Požární klapka do EIS 60 120s se servopohonem se zpětnou pružinou, 2 koncové snímače pr.250 mm vč. montáže</t>
  </si>
  <si>
    <t>-772890834</t>
  </si>
  <si>
    <t>751581.800600</t>
  </si>
  <si>
    <t>Požární klapka do EIS 60 120s se servopohonem se zpětnou pružinou, 2 koncové snímače 800x600 mm vč. montáže</t>
  </si>
  <si>
    <t>1904261255</t>
  </si>
  <si>
    <t>751581.630630</t>
  </si>
  <si>
    <t>Požární klapka do EIS 60 120s se servopohonem se zpětnou pružinou, 2 koncové snímače 630x630 mm vč. montáže</t>
  </si>
  <si>
    <t>-1688375445</t>
  </si>
  <si>
    <t>751311092</t>
  </si>
  <si>
    <t>Montáž vyústi čtyřhranné do čtyřhranného potrubí přes 0,040 do 0,080 m2</t>
  </si>
  <si>
    <t>342931042</t>
  </si>
  <si>
    <t>Montáž vyústi čtyřhranné do čtyřhranného potrubí, průřezu přes 0,040 do 0,080 m2</t>
  </si>
  <si>
    <t>42972670R</t>
  </si>
  <si>
    <t>výustka komfortní jednořadá Al 325x225mm vč. regulace</t>
  </si>
  <si>
    <t>-1135121740</t>
  </si>
  <si>
    <t>výustka komfortní jednořadá Al 325x225mm</t>
  </si>
  <si>
    <t>751398102</t>
  </si>
  <si>
    <t>Montáž uzavírací klapky do kruhového potrubí bez příruby D přes 100 do 200 mm</t>
  </si>
  <si>
    <t>-1684053248</t>
  </si>
  <si>
    <t>Montáž ostatních zařízení uzavírací klapky do kruhového potrubí bez příruby, průměru přes 100 do 200 mm</t>
  </si>
  <si>
    <t>42971006</t>
  </si>
  <si>
    <t>klapka kruhová uzavírací Pz D 180mm</t>
  </si>
  <si>
    <t>225346690</t>
  </si>
  <si>
    <t>42971005</t>
  </si>
  <si>
    <t>klapka kruhová uzavírací Pz D 160mm</t>
  </si>
  <si>
    <t>1650467280</t>
  </si>
  <si>
    <t>751322012</t>
  </si>
  <si>
    <t>Montáž talířového ventilu D přes 100 do 200 mm</t>
  </si>
  <si>
    <t>416593384</t>
  </si>
  <si>
    <t>Montáž talířových ventilů, anemostatů, dýz talířového ventilu, průměru přes 100 do 200 mm</t>
  </si>
  <si>
    <t>42972215</t>
  </si>
  <si>
    <t>ventil talířový pro odvod vzduchu kovový D 160mm</t>
  </si>
  <si>
    <t>-2083055824</t>
  </si>
  <si>
    <t>DG.VZT.D.1.9a</t>
  </si>
  <si>
    <t>Tkaninové půlkruhové potrubí/vyústka pr.250 mm, L=4500 mm vč. montáže</t>
  </si>
  <si>
    <t>1510130703</t>
  </si>
  <si>
    <t>DG.VZT.D.1.9b</t>
  </si>
  <si>
    <t>Tkaninové půlkruhové potrubí/vyústka pr.250 mm, L=3000 mm vč. montáže</t>
  </si>
  <si>
    <t>373230516</t>
  </si>
  <si>
    <t>751322132</t>
  </si>
  <si>
    <t>Montáž anemostatu čtvercového vířivého se skříní přes 0,100 do 0,200 m2</t>
  </si>
  <si>
    <t>-27231024</t>
  </si>
  <si>
    <t>Montáž talířových ventilů, anemostatů, dýz anemostatu čtvercového vířivého se skříní, průřezu přes 0,100 do 0,200 m2</t>
  </si>
  <si>
    <t>42972863R</t>
  </si>
  <si>
    <t>plenum box pro anemostat s regulační klapkou a perf.plechem Pz 400x400 mm připojení D198</t>
  </si>
  <si>
    <t>-1189043974</t>
  </si>
  <si>
    <t>42972222R</t>
  </si>
  <si>
    <t>anemostat vířivý pro přívod/odvod vzduchu čtvercová ocelový bílý 400x400mm 16 lamel</t>
  </si>
  <si>
    <t>1979246496</t>
  </si>
  <si>
    <t>751511D01</t>
  </si>
  <si>
    <t>Čtyřhranné potrubí vč. tvarovek (30%) a montáže</t>
  </si>
  <si>
    <t>-1585179360</t>
  </si>
  <si>
    <t>Čtyřhranné potrubí vč. tvarovek (30%) a kotvení</t>
  </si>
  <si>
    <t>282*1,1 'Přepočtené koeficientem množství</t>
  </si>
  <si>
    <t>751510042</t>
  </si>
  <si>
    <t>Vzduchotechnické potrubí z pozinkovaného plechu kruhové spirálně vinutá trouba bez příruby D přes 100 do 200 mm</t>
  </si>
  <si>
    <t>-1992231776</t>
  </si>
  <si>
    <t>Vzduchotechnické potrubí z pozinkovaného plechu kruhové, trouba spirálně vinutá bez příruby, průměru přes 100 do 200 mm</t>
  </si>
  <si>
    <t>69,091*1,1 'Přepočtené koeficientem množství</t>
  </si>
  <si>
    <t>751510043</t>
  </si>
  <si>
    <t>Vzduchotechnické potrubí z pozinkovaného plechu kruhové spirálně vinutá trouba bez příruby D přes 200 do 300 mm</t>
  </si>
  <si>
    <t>-910962209</t>
  </si>
  <si>
    <t>Vzduchotechnické potrubí z pozinkovaného plechu kruhové, trouba spirálně vinutá bez příruby, průměru přes 200 do 300 mm</t>
  </si>
  <si>
    <t>104,545*1,1 'Přepočtené koeficientem množství</t>
  </si>
  <si>
    <t>713381311</t>
  </si>
  <si>
    <t>Montáž izolace tepelné vzduchotechnických kanálů izolacemi v pletivu připevněnými na trny</t>
  </si>
  <si>
    <t>-723865612</t>
  </si>
  <si>
    <t>Montáž izolace tepelné těles - speciální izolace čtyřhranných vzduchotechnických kanálů (izolační materiál ve specifikaci) izolacemi v pletivu z desek z vláknitých materiálů v šestihranném pozinkovaném pletivu s vložkou z hliníkové fólie připevněnými na přivařené trny</t>
  </si>
  <si>
    <t>63153791</t>
  </si>
  <si>
    <t>deska izolační z minerální vlny pro technickou izolaci s Al fólií 55kg/m3 max.teplota do 500°C tl 40mm</t>
  </si>
  <si>
    <t>1126330398</t>
  </si>
  <si>
    <t>227*1,1 'Přepočtené koeficientem množství</t>
  </si>
  <si>
    <t>63153793</t>
  </si>
  <si>
    <t>deska izolační z minerální vlny pro technickou izolaci s Al fólií 55kg/m3 max.teplota do 500°C tl 80mm</t>
  </si>
  <si>
    <t>-105048020</t>
  </si>
  <si>
    <t>Zař.č.2</t>
  </si>
  <si>
    <t>Větrání soc. zařízení a šatny</t>
  </si>
  <si>
    <t>751611116</t>
  </si>
  <si>
    <t>Montáž centrální vzduchotechnické jednotky s rekuperací tepla stojaté s výměnou vzduchu přes 1000 do 5000 m3/h</t>
  </si>
  <si>
    <t>-1536693465</t>
  </si>
  <si>
    <t>Montáž vzduchotechnické jednotky s rekuperací tepla centrální stojaté s výměnou vzduchu přes 1000 do 5000 m3/h</t>
  </si>
  <si>
    <t>DG.VZT.2.1</t>
  </si>
  <si>
    <t>401296979</t>
  </si>
  <si>
    <t xml:space="preserve">Vzduchotechnická jednotka dle specifikace tech. zprávy vč. příslušenství
součást příslušenství mj. bude:
pohybové čidla 6ks
z.u. kondezátu,
uzavírací klapky
regulace
sifon
průžné manžety
</t>
  </si>
  <si>
    <t>751344122</t>
  </si>
  <si>
    <t>Montáž tlumiče hluku pro čtyřhranné potrubí přes 0,150 do 0,300 m2</t>
  </si>
  <si>
    <t>1630206245</t>
  </si>
  <si>
    <t>Montáž tlumičů hluku pro čtyřhranné potrubí, průřezu přes 0,150 do 0,300 m2</t>
  </si>
  <si>
    <t>429760362.2</t>
  </si>
  <si>
    <t>tlumič hluku čtyřhranný Pz 500x500x1000mm</t>
  </si>
  <si>
    <t>-463987780</t>
  </si>
  <si>
    <t>tlumič hluku čtyřhranný Pz 500x500x1000mm (2xbuňka 250x500)</t>
  </si>
  <si>
    <t>1003863613</t>
  </si>
  <si>
    <t>751581.315</t>
  </si>
  <si>
    <t>Požární klapka do EIS 60 120s se servopohonem se zpětnou pružinou, 2 koncové snímače pr.315 mm vč. montáže</t>
  </si>
  <si>
    <t>948117997</t>
  </si>
  <si>
    <t>751581.400</t>
  </si>
  <si>
    <t>Požární klapka do EIS 60 120s se servopohonem se zpětnou pružinou, 2 koncové snímače pr.400 mm vč. montáže</t>
  </si>
  <si>
    <t>1862316261</t>
  </si>
  <si>
    <t>751581.300500</t>
  </si>
  <si>
    <t xml:space="preserve">Požární klapka do EIS 60 120s se servopohonem se zpětnou pružinou, 2 koncové snímače 300x500  mm vč. montáže</t>
  </si>
  <si>
    <t>571324877</t>
  </si>
  <si>
    <t>751398052</t>
  </si>
  <si>
    <t>Montáž protidešťové žaluzie nebo žaluziové klapky na čtyřhranné potrubí přes 0,150 do 0,300 m2</t>
  </si>
  <si>
    <t>-1487878427</t>
  </si>
  <si>
    <t>Montáž ostatních zařízení protidešťové žaluzie nebo žaluziové klapky na čtyřhranné potrubí, průřezu přes 0,150 do 0,300 m2</t>
  </si>
  <si>
    <t>42972923R2.4</t>
  </si>
  <si>
    <t>Protidešťová žaluzie 450x630 mm Sef=0,13 m2</t>
  </si>
  <si>
    <t>511867540</t>
  </si>
  <si>
    <t>751322134</t>
  </si>
  <si>
    <t>Montáž anemostatu čtvercového vířivého se skříní přes 0,350 do 0,500 m2</t>
  </si>
  <si>
    <t>-515270969</t>
  </si>
  <si>
    <t>Montáž talířových ventilů, anemostatů, dýz anemostatu čtvercového vířivého se skříní, průřezu přes 0,350 do 0,500 m2</t>
  </si>
  <si>
    <t>42972866R</t>
  </si>
  <si>
    <t>plenum box pro anemostat s regulační klapkou a perf.plechem Pz 600x600 mm připojení D248</t>
  </si>
  <si>
    <t>404237477</t>
  </si>
  <si>
    <t>42972225R</t>
  </si>
  <si>
    <t>anemostat vířivý pro přívod/odvod vzduchu čtvercový ocelový bílý 600x600mm 48 lamel</t>
  </si>
  <si>
    <t>-54891486</t>
  </si>
  <si>
    <t>751322011</t>
  </si>
  <si>
    <t>Montáž talířového ventilu D do 100 mm</t>
  </si>
  <si>
    <t>-1518857632</t>
  </si>
  <si>
    <t>Montáž talířových ventilů, anemostatů, dýz talířového ventilu, průměru do 100 mm</t>
  </si>
  <si>
    <t>42972206</t>
  </si>
  <si>
    <t>ventil talířový pro přívod vzduchu kovový D 100mm</t>
  </si>
  <si>
    <t>659768679</t>
  </si>
  <si>
    <t>42972212</t>
  </si>
  <si>
    <t>ventil talířový pro odvod vzduchu kovový D 100mm</t>
  </si>
  <si>
    <t>1741574650</t>
  </si>
  <si>
    <t>716779646</t>
  </si>
  <si>
    <t>42972207</t>
  </si>
  <si>
    <t>ventil talířový pro přívod vzduchu kovový D 125mm</t>
  </si>
  <si>
    <t>-1765466937</t>
  </si>
  <si>
    <t>42972213</t>
  </si>
  <si>
    <t>ventil talířový pro odvod vzduchu kovový D 125mm</t>
  </si>
  <si>
    <t>1622006176</t>
  </si>
  <si>
    <t>1138298460</t>
  </si>
  <si>
    <t>751.PMEI.400.400</t>
  </si>
  <si>
    <t>Požární mřížka do EI 15-90 DP1 400x400 mm, Sef=0,069696m2 vč. montáže</t>
  </si>
  <si>
    <t>300642326</t>
  </si>
  <si>
    <t>751.PMEI.200.200</t>
  </si>
  <si>
    <t>Požární mřížka do EI 15-90 DP1 200x200 mm, Sef=0,012544m2 vč. montáže</t>
  </si>
  <si>
    <t>937772260</t>
  </si>
  <si>
    <t>751.SM.520.200</t>
  </si>
  <si>
    <t>Stěnová mřížka 520x200 mm z hliníkových profilů, rozteč lamel 12,5 mm, Sef=0,069m2 vč. upevňovacích rámečů se skrytým uchycením</t>
  </si>
  <si>
    <t>1570929985</t>
  </si>
  <si>
    <t>Poznámka k položce:_x000d_
cena za dvojici mřížek z obou stran otvoru</t>
  </si>
  <si>
    <t>751.DV.500.160</t>
  </si>
  <si>
    <t xml:space="preserve">Dveřní mřížka 500x160 mm Al transparetní elox vč. instalace, rozteč lamel 20 mm, Sef=0,0545m2 </t>
  </si>
  <si>
    <t>2131222578</t>
  </si>
  <si>
    <t>751398101</t>
  </si>
  <si>
    <t>Montáž uzavírací klapky do kruhového potrubí bez příruby D do 100 mm</t>
  </si>
  <si>
    <t>371803029</t>
  </si>
  <si>
    <t>Montáž ostatních zařízení uzavírací klapky do kruhového potrubí bez příruby, průměru do 100 mm</t>
  </si>
  <si>
    <t>42971002</t>
  </si>
  <si>
    <t>klapka kruhová uzavírací Pz D 100mm</t>
  </si>
  <si>
    <t>145794515</t>
  </si>
  <si>
    <t>-579159289</t>
  </si>
  <si>
    <t>42971003</t>
  </si>
  <si>
    <t>klapka kruhová uzavírací Pz D 125mm</t>
  </si>
  <si>
    <t>907149684</t>
  </si>
  <si>
    <t>-1073104564</t>
  </si>
  <si>
    <t>42971007</t>
  </si>
  <si>
    <t>klapka kruhová uzavírací Pz D 200mm</t>
  </si>
  <si>
    <t>2062038207</t>
  </si>
  <si>
    <t>751398103</t>
  </si>
  <si>
    <t>Montáž uzavírací klapky do kruhového potrubí bez příruby D přes 200 do 300 mm</t>
  </si>
  <si>
    <t>-1866137243</t>
  </si>
  <si>
    <t>Montáž ostatních zařízení uzavírací klapky do kruhového potrubí bez příruby, průměru přes 200 do 300 mm</t>
  </si>
  <si>
    <t>42971009</t>
  </si>
  <si>
    <t>klapka kruhová uzavírací Pz D 250mm</t>
  </si>
  <si>
    <t>-743754378</t>
  </si>
  <si>
    <t>751511D02</t>
  </si>
  <si>
    <t>Čtyřhranné potrubí vč. tvarovek (40%) a montáže</t>
  </si>
  <si>
    <t>1610569043</t>
  </si>
  <si>
    <t>Čtyřhranné potrubí vč. tvarovek (40%) a kotvení</t>
  </si>
  <si>
    <t>56*1,2 'Přepočtené koeficientem množství</t>
  </si>
  <si>
    <t>554956704</t>
  </si>
  <si>
    <t>611636842</t>
  </si>
  <si>
    <t>25*1,2 'Přepočtené koeficientem množství</t>
  </si>
  <si>
    <t>-1131692721</t>
  </si>
  <si>
    <t>998751201</t>
  </si>
  <si>
    <t>Přesun hmot procentní pro vzduchotechniku v objektech výšky do 12 m</t>
  </si>
  <si>
    <t>1205790563</t>
  </si>
  <si>
    <t>Přesun hmot pro vzduchotechniku stanovený procentní sazbou (%) z ceny vodorovná dopravní vzdálenost do 50 m v objektech výšky do 12 m</t>
  </si>
  <si>
    <t>Kabeláž a propojení VAV boxů, čidel a jednotek</t>
  </si>
  <si>
    <t>-1942325288</t>
  </si>
  <si>
    <t xml:space="preserve">Kabeláž a propojení VAV boxů, čidel a jednotek (v trase VZT rozvodů)
</t>
  </si>
  <si>
    <t>OST.2</t>
  </si>
  <si>
    <t>512</t>
  </si>
  <si>
    <t>-1392072372</t>
  </si>
  <si>
    <t>OST.3</t>
  </si>
  <si>
    <t xml:space="preserve">Dokumentace skutečného provedení </t>
  </si>
  <si>
    <t>151289567</t>
  </si>
  <si>
    <t>Zpracování dokumentace skutečného provedení a zpracování dílenské PD nutné pro odsouhlasení a realizace</t>
  </si>
  <si>
    <t>OST.4</t>
  </si>
  <si>
    <t>Počáteční zaregulování a zprovoznění VZT systémů</t>
  </si>
  <si>
    <t>98212606</t>
  </si>
  <si>
    <t>Počáteční zaregulování a zprovoznění VZT systémů
včetně zapojení VAV boxů</t>
  </si>
  <si>
    <t>OST.5</t>
  </si>
  <si>
    <t>Doregulování VZT systému po zkušebním provozu</t>
  </si>
  <si>
    <t>17520774</t>
  </si>
  <si>
    <t>OST.7</t>
  </si>
  <si>
    <t>Požární ucpávky</t>
  </si>
  <si>
    <t>279954452</t>
  </si>
  <si>
    <t>OST.8</t>
  </si>
  <si>
    <t>Stavební přípomoci</t>
  </si>
  <si>
    <t>1779959798</t>
  </si>
  <si>
    <t>OST.9</t>
  </si>
  <si>
    <t>Demontáže stávající jednotek a návazného potrubí v rámci 1.NP vč. likvidace</t>
  </si>
  <si>
    <t>-1670265112</t>
  </si>
  <si>
    <t>Demontáže stávající jednotek a návazného potrubí v rámci 1.NP</t>
  </si>
  <si>
    <t>OST.6</t>
  </si>
  <si>
    <t>Měření hluku vč. protokolu</t>
  </si>
  <si>
    <t>967792741</t>
  </si>
  <si>
    <t>OST.10</t>
  </si>
  <si>
    <t>Ostatní náklady a provozní vlivy</t>
  </si>
  <si>
    <t>-527611396</t>
  </si>
  <si>
    <t xml:space="preserve">Ostatní náklady a provozní vlivy
- náklady na průběžný a finální úklid
- náklady na zakrývání (obalení) instalovaného zařízení jako ochrana před znečištěním ostatním výstavbou
- vyčištění zařízení a rozvodů před předáním
- práce ve výškách a práce bez pevné pracovní podlahy
- inženýrská a  koordinační činnost, vytváření harmonogramů, revize, přebíránía předávání díla
- režijní náklady spojené s výstavbou a dopravou zařízení
</t>
  </si>
  <si>
    <t>D.1.4.E - Zařizení technických instalací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</si>
  <si>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</si>
  <si>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</si>
  <si>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</si>
  <si>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ON - Ostatní náklady</t>
  </si>
  <si>
    <t>721</t>
  </si>
  <si>
    <t>Zdravotechnika - vnitřní kanalizace</t>
  </si>
  <si>
    <t>721173401</t>
  </si>
  <si>
    <t>Potrubí kanalizační z PVC SN 4 svodné DN 110</t>
  </si>
  <si>
    <t>-105783115</t>
  </si>
  <si>
    <t>Potrubí z trub PVC SN4 svodné (ležaté) DN 110</t>
  </si>
  <si>
    <t>721173402</t>
  </si>
  <si>
    <t>Potrubí kanalizační z PVC SN 4 DN 125</t>
  </si>
  <si>
    <t>-1961598444</t>
  </si>
  <si>
    <t>Potrubí z trub PVC SN4 svodné (ležaté) DN 125</t>
  </si>
  <si>
    <t>721173403</t>
  </si>
  <si>
    <t>Potrubí kanalizační z PVC SN 4 DN 160</t>
  </si>
  <si>
    <t>CS ÚRS 2020 01</t>
  </si>
  <si>
    <t>958481126</t>
  </si>
  <si>
    <t>Potrubí z trub PVC SN4 svodné (ležaté) DN 160</t>
  </si>
  <si>
    <t>721174025</t>
  </si>
  <si>
    <t>Potrubí kanalizační z PP odpadní DN 110</t>
  </si>
  <si>
    <t>-198521199</t>
  </si>
  <si>
    <t>Potrubí z trub polypropylenových odpadní (svislé) DN 110</t>
  </si>
  <si>
    <t>721174043</t>
  </si>
  <si>
    <t>Potrubí kanalizační z PP DN 50</t>
  </si>
  <si>
    <t>262516354</t>
  </si>
  <si>
    <t>Potrubí z trub polypropylenových připojovací DN 50</t>
  </si>
  <si>
    <t>721174044</t>
  </si>
  <si>
    <t>Potrubí kanalizační z PP připojovací DN 75</t>
  </si>
  <si>
    <t>1811076335</t>
  </si>
  <si>
    <t>Potrubí z trub polypropylenových připojovací DN 75</t>
  </si>
  <si>
    <t>721174045</t>
  </si>
  <si>
    <t>Potrubí kanalizační z PP DN 110</t>
  </si>
  <si>
    <t>223725235</t>
  </si>
  <si>
    <t>Potrubí z trub polypropylenových připojovací DN 110</t>
  </si>
  <si>
    <t>721274121</t>
  </si>
  <si>
    <t>Přivzdušňovací ventil vnitřní odpadních potrubí do DN 50</t>
  </si>
  <si>
    <t>924643538</t>
  </si>
  <si>
    <t>Ventily přivzdušňovací odpadních potrubí vnitřní od DN 32 do DN 50</t>
  </si>
  <si>
    <t>725334301R</t>
  </si>
  <si>
    <t>Sifon pro VZT PP HL136</t>
  </si>
  <si>
    <t>-349940215</t>
  </si>
  <si>
    <t>Napojení nového odpadního potrubí na stávající svodné potrubí</t>
  </si>
  <si>
    <t>-557769129</t>
  </si>
  <si>
    <t>Poznámka k položce:_x000d_
Veškeré áklady materiál a zvýšenou pracnost pro napojení na stávající potrubí pod úrovní podlahy včetně odkopání, očištění, spojovacího materiálu a tvarovek a zasypání atd.)</t>
  </si>
  <si>
    <t>KCT</t>
  </si>
  <si>
    <t>Čistící tvarovka DN110</t>
  </si>
  <si>
    <t>-336152659</t>
  </si>
  <si>
    <t>KCT2</t>
  </si>
  <si>
    <t>Čistící tvarovka DN125</t>
  </si>
  <si>
    <t>1451205998</t>
  </si>
  <si>
    <t>KCT3</t>
  </si>
  <si>
    <t>Čistící tvarovka DN160</t>
  </si>
  <si>
    <t>-1425562543</t>
  </si>
  <si>
    <t>721194105</t>
  </si>
  <si>
    <t>Vyvedení a upevnění odpadních výpustek DN 50</t>
  </si>
  <si>
    <t>1704313178</t>
  </si>
  <si>
    <t>Vyměření přípojek na potrubí vyvedení a upevnění odpadních výpustek DN 50</t>
  </si>
  <si>
    <t>721194109</t>
  </si>
  <si>
    <t>Vyvedení a upevnění odpadních výpustek DN 110</t>
  </si>
  <si>
    <t>-990440659</t>
  </si>
  <si>
    <t>Vyměření přípojek na potrubí vyvedení a upevnění odpadních výpustek DN 100</t>
  </si>
  <si>
    <t>722</t>
  </si>
  <si>
    <t>Zdravotechnika - vnitřní vodovod</t>
  </si>
  <si>
    <t>722174002</t>
  </si>
  <si>
    <t>Potrubí vodovodní plastové PPR svar polyfuze PN 16 D 20 x 2,8 mm, vč. kotvení, tvarovek</t>
  </si>
  <si>
    <t>916237667</t>
  </si>
  <si>
    <t>Potrubí z plastových trubek z polypropylenu (PPR) svařovaných polyfuzně PN 16 (SDR 7,4) D 20 x 2,8</t>
  </si>
  <si>
    <t>722174003</t>
  </si>
  <si>
    <t>Potrubí vodovodní plastové PPR svar polyfuze PN 16 D 25 x 3,5 mm, vč. kotvení, tvarovek</t>
  </si>
  <si>
    <t>1136342902</t>
  </si>
  <si>
    <t>Potrubí z plastových trubek z polypropylenu (PPR) svařovaných polyfuzně PN 16 (SDR 7,4) D 25 x 3,5</t>
  </si>
  <si>
    <t>722174004</t>
  </si>
  <si>
    <t>Potrubí vodovodní plastové PPR svar polyfuze PN 16 D 32 x 4,4 mm, vč. kotvení, tvarovek</t>
  </si>
  <si>
    <t>-326590917</t>
  </si>
  <si>
    <t>Potrubí z plastových trubek z polypropylenu (PPR) svařovaných polyfuzně PN 16 (SDR 7,4) D 32 x 4,4</t>
  </si>
  <si>
    <t>722174005</t>
  </si>
  <si>
    <t>Potrubí vodovodní plastové PPR svar polyfuze PN 16 D 40 x 5,5 mm</t>
  </si>
  <si>
    <t>2021158868</t>
  </si>
  <si>
    <t>Potrubí z plastových trubek z polypropylenu (PPR) svařovaných polyfuzně PN 16 (SDR 7,4) D 40 x 5,5</t>
  </si>
  <si>
    <t>722174007</t>
  </si>
  <si>
    <t>Potrubí vodovodní plastové PPR svar polyfúze PN 16 D 63x8,6 mm</t>
  </si>
  <si>
    <t>-153224699</t>
  </si>
  <si>
    <t>Potrubí z plastových trubek z polypropylenu PPR svařovaných polyfúzně PN 16 (SDR 7,4) D 63 x 8,6</t>
  </si>
  <si>
    <t>722174022</t>
  </si>
  <si>
    <t>Potrubí vodovodní plastové PPR svar polyfuze PN 20 D 20 x 3,4 mm, vč. kotvení, tvarovek</t>
  </si>
  <si>
    <t>-73420722</t>
  </si>
  <si>
    <t>Potrubí z plastových trubek z polypropylenu (PPR) svařovaných polyfuzně PN 20 (SDR 6) D 20 x 3,4</t>
  </si>
  <si>
    <t>722174023</t>
  </si>
  <si>
    <t>Potrubí vodovodní plastové PPR svar polyfuze PN 20 D 25 x 4,2 mm, vč. kotvení, tvarovek</t>
  </si>
  <si>
    <t>1229869678</t>
  </si>
  <si>
    <t>Potrubí z plastových trubek z polypropylenu (PPR) svařovaných polyfuzně PN 20 (SDR 6) D 25 x 4,2</t>
  </si>
  <si>
    <t>722174024</t>
  </si>
  <si>
    <t>Potrubí vodovodní plastové PPR svar polyfuze PN 20 D 32 x5,4 mm, vč. kotvení, tvarovek</t>
  </si>
  <si>
    <t>586028869</t>
  </si>
  <si>
    <t>Potrubí z plastových trubek z polypropylenu (PPR) svařovaných polyfuzně PN 20 (SDR 6) D 32 x 5,4</t>
  </si>
  <si>
    <t>722174025</t>
  </si>
  <si>
    <t>Potrubí vodovodní plastové PPR svar polyfuze PN 20 D 40 x 6,7 mm</t>
  </si>
  <si>
    <t>452801419</t>
  </si>
  <si>
    <t>Potrubí z plastových trubek z polypropylenu (PPR) svařovaných polyfuzně PN 20 (SDR 6) D 40 x 6,7</t>
  </si>
  <si>
    <t>722130233</t>
  </si>
  <si>
    <t>Potrubí vodovodní ocelové závitové pozinkované svařované běžné DN 25 vč. kotvení a tvarovek</t>
  </si>
  <si>
    <t>437216465</t>
  </si>
  <si>
    <t xml:space="preserve">Potrubí z ocelových trubek pozinkovaných  závitových svařovaných běžných DN 25</t>
  </si>
  <si>
    <t>722130234</t>
  </si>
  <si>
    <t>Potrubí vodovodní ocelové závitové pozinkované svařované běžné DN 32 vč. kotvení a tvarovek</t>
  </si>
  <si>
    <t>-364110001</t>
  </si>
  <si>
    <t>722130235</t>
  </si>
  <si>
    <t>Potrubí vodovodní ocelové závitové pozinkované svařované běžné DN 40</t>
  </si>
  <si>
    <t>1921165030</t>
  </si>
  <si>
    <t>Potrubí z ocelových trubek pozinkovaných závitových svařovaných běžných DN 40</t>
  </si>
  <si>
    <t>722181221</t>
  </si>
  <si>
    <t>Ochrana vodovodního potrubí přilepenými termoizolačními trubicemi z PE tl do 9 mm DN do 22 mm</t>
  </si>
  <si>
    <t>1397845087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</si>
  <si>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</si>
  <si>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722181222</t>
  </si>
  <si>
    <t>Ochrana vodovodního potrubí přilepenými termoizolačními trubicemi z PE tl do 9 mm DN do 45 mm</t>
  </si>
  <si>
    <t>-1152651983</t>
  </si>
  <si>
    <t xml:space="preserve">Ochrana potrubí  termoizolačními trubicemi z pěnového polyetylenu PE přilepenými v příčných a podélných spojích, tloušťky izolace přes 6 do 9 mm, vnitřního průměru izolace DN přes 22 do 45 mm</t>
  </si>
  <si>
    <t>722181223</t>
  </si>
  <si>
    <t>Ochrana vodovodního potrubí přilepenými termoizolačními trubicemi z PE tl do 9 mm DN do 63 mm</t>
  </si>
  <si>
    <t>562391646</t>
  </si>
  <si>
    <t xml:space="preserve">Ochrana potrubí  termoizolačními trubicemi z pěnového polyetylenu PE přilepenými v příčných a podélných spojích, tloušťky izolace přes 6 do 9 mm, vnitřního průměru izolace DN přes 45 do 63mm</t>
  </si>
  <si>
    <t>722181251</t>
  </si>
  <si>
    <t>Ochrana vodovodního potrubí přilepenými termoizolačními trubicemi z PE tl do 25 mm DN do 22 mm</t>
  </si>
  <si>
    <t>-817292490</t>
  </si>
  <si>
    <t xml:space="preserve">Ochrana potrubí  termoizolačními trubicemi z pěnového polyetylenu PE přilepenými v příčných a podélných spojích, tloušťky izolace přes 20 do 25 mm, vnitřního průměru izolace DN do 22 mm</t>
  </si>
  <si>
    <t>722181252</t>
  </si>
  <si>
    <t>Ochrana vodovodního potrubí přilepenými termoizolačními trubicemi z PE tl do 30 mm DN do 45 mm</t>
  </si>
  <si>
    <t>1412360614</t>
  </si>
  <si>
    <t xml:space="preserve">Ochrana potrubí  termoizolačními trubicemi z pěnového polyetylenu PE přilepenými v příčných a podélných spojích, tloušťky izolace přes 20 do 30 mm, vnitřního průměru izolace DN přes 22 do 45 mm</t>
  </si>
  <si>
    <t>722224115</t>
  </si>
  <si>
    <t>Kohout plnicí nebo vypouštěcí G 1/2 PN 10 s jedním závitem</t>
  </si>
  <si>
    <t>-739502235</t>
  </si>
  <si>
    <t>Armatury s jedním závitem kohouty plnicí a vypouštěcí PN 10 G 1/2</t>
  </si>
  <si>
    <t>722232047</t>
  </si>
  <si>
    <t>Kohout kulový přímý G 6/4 PN 42 do 185°C vnitřní závit</t>
  </si>
  <si>
    <t>1960373479</t>
  </si>
  <si>
    <t>Armatury se dvěma závity kulové kohouty PN 42 do 185 °C přímé vnitřní závit G 6/4</t>
  </si>
  <si>
    <t>722232048</t>
  </si>
  <si>
    <t>Kohout kulový přímý G 2 PN 42 do 185°C vnitřní závit</t>
  </si>
  <si>
    <t>1411626971</t>
  </si>
  <si>
    <t>Armatury se dvěma závity kulové kohouty PN 42 do 185 °C přímé vnitřní závit G 2</t>
  </si>
  <si>
    <t>722232505</t>
  </si>
  <si>
    <t>Potrubní oddělovač G 6/4 PN 10 do 65°C vnější závit</t>
  </si>
  <si>
    <t>1851549103</t>
  </si>
  <si>
    <t>Armatury se dvěma závity potrubní oddělovače vnější závit PN 10 do 65 °C G 6/4</t>
  </si>
  <si>
    <t>722250133R</t>
  </si>
  <si>
    <t>Hydrantový systém s tvarově stálou hadicí D 19 x 30 m celoplechový</t>
  </si>
  <si>
    <t>1527144972</t>
  </si>
  <si>
    <t xml:space="preserve">Požární příslušenství a armatury  hydrantový systém s tvarově stálou hadicí celoplechový D 25 x 30 m</t>
  </si>
  <si>
    <t>722270104</t>
  </si>
  <si>
    <t>Sestava vodoměrová závitová G 6/4"</t>
  </si>
  <si>
    <t>-426424689</t>
  </si>
  <si>
    <t>Vodoměrové sestavy závitové G 6/4"</t>
  </si>
  <si>
    <t>722290226</t>
  </si>
  <si>
    <t>Zkouška těsnosti vodovodního potrubí do DN 50</t>
  </si>
  <si>
    <t>1560389228</t>
  </si>
  <si>
    <t xml:space="preserve">Zkoušky, proplach a desinfekce vodovodního potrubí  zkoušky těsnosti vodovodního potrubí závitového do DN 50</t>
  </si>
  <si>
    <t>722290234</t>
  </si>
  <si>
    <t>Proplach a dezinfekce vodovodního potrubí do DN 80</t>
  </si>
  <si>
    <t>-1250824138</t>
  </si>
  <si>
    <t xml:space="preserve">Zkoušky, proplach a desinfekce vodovodního potrubí  proplach a desinfekce vodovodního potrubí do DN 80</t>
  </si>
  <si>
    <t>725813111R</t>
  </si>
  <si>
    <t xml:space="preserve">Ventil rohový  G 1/2"</t>
  </si>
  <si>
    <t>-343122158</t>
  </si>
  <si>
    <t>v1</t>
  </si>
  <si>
    <t>Napojení na stávající vodovod</t>
  </si>
  <si>
    <t>-1025198567</t>
  </si>
  <si>
    <t>STV</t>
  </si>
  <si>
    <t>Skupinový termoskopický ventil, včetně příslušenství a montáže</t>
  </si>
  <si>
    <t>1655704709</t>
  </si>
  <si>
    <t>725</t>
  </si>
  <si>
    <t>Zdravotechnika - zařizovací předměty</t>
  </si>
  <si>
    <t>64211046R</t>
  </si>
  <si>
    <t xml:space="preserve">U1 - umyvadlo keramické závěsné bílé </t>
  </si>
  <si>
    <t>-989889652</t>
  </si>
  <si>
    <t>umyvadlo keramické závěsné bílé š 600mm</t>
  </si>
  <si>
    <t>7251120K1</t>
  </si>
  <si>
    <t>Zařízení záchodů klozety keramické invalidní kombi s hlubokým splachováním odpad vodorovný vč. záchodového prkénka</t>
  </si>
  <si>
    <t>1370024298</t>
  </si>
  <si>
    <t>7251120K2</t>
  </si>
  <si>
    <t>Zařízení záchodů klozety keramické kombi s hlubokým splachováním odpad vodorovný vč. záchodového prkénka</t>
  </si>
  <si>
    <t>1043238343</t>
  </si>
  <si>
    <t>725211603K1</t>
  </si>
  <si>
    <t>Umyvadla keramická invalidní bílá bez výtokových armatur připevněná na stěnu šrouby bez sloupu nebo krytu na sifon, šířka umyvadla 600 mm</t>
  </si>
  <si>
    <t>1024994768</t>
  </si>
  <si>
    <t>Umyvadla keramická bílá bez výtokových armatur připevněná na stěnu šrouby bez sloupu nebo krytu na sifon, šířka umyvadla 600 mm</t>
  </si>
  <si>
    <t>55145686</t>
  </si>
  <si>
    <t>baterie umyvadlová stojánková páková</t>
  </si>
  <si>
    <t>-1966705896</t>
  </si>
  <si>
    <t>55145686R</t>
  </si>
  <si>
    <t>baterie umyvadlová stojánková páková pro jednu vodu</t>
  </si>
  <si>
    <t>190833460</t>
  </si>
  <si>
    <t>725829131</t>
  </si>
  <si>
    <t>Montáž baterie umyvadlové stojánkové G 1/2 ostatní typ</t>
  </si>
  <si>
    <t>-307603862</t>
  </si>
  <si>
    <t>Baterie umyvadlové montáž ostatních typů stojánkových G 1/2</t>
  </si>
  <si>
    <t>725861102</t>
  </si>
  <si>
    <t>Zápachová uzávěrka pro umyvadla DN 40</t>
  </si>
  <si>
    <t>-246021122</t>
  </si>
  <si>
    <t>Zápachové uzávěrky zařizovacích předmětů pro umyvadla DN 40</t>
  </si>
  <si>
    <t>55231080R</t>
  </si>
  <si>
    <t xml:space="preserve">D - dřez nerez vestavný matný </t>
  </si>
  <si>
    <t>916508986</t>
  </si>
  <si>
    <t>dřez nerez vestavný matný 560x480mm</t>
  </si>
  <si>
    <t>725319111</t>
  </si>
  <si>
    <t>Montáž dřezu ostatních typů</t>
  </si>
  <si>
    <t>-158890434</t>
  </si>
  <si>
    <t>Dřezy bez výtokových armatur montáž dřezů ostatních typů</t>
  </si>
  <si>
    <t>725821325R</t>
  </si>
  <si>
    <t>Baterie dřezová stojánková páková s otáčivým</t>
  </si>
  <si>
    <t>1618148863</t>
  </si>
  <si>
    <t>Baterie dřezové stojánkové pákové s otáčivým ústím</t>
  </si>
  <si>
    <t>725829111</t>
  </si>
  <si>
    <t>Montáž baterie stojánkové dřezové G 1/2</t>
  </si>
  <si>
    <t>129521127</t>
  </si>
  <si>
    <t>Baterie dřezové montáž ostatních typů stojánkových G 1/2</t>
  </si>
  <si>
    <t>725862113</t>
  </si>
  <si>
    <t>Zápachová uzávěrka pro dřezy s přípojkou pro pračku nebo myčku DN 40/50</t>
  </si>
  <si>
    <t>-1678540332</t>
  </si>
  <si>
    <t>Zápachové uzávěrky zařizovacích předmětů pro dřezy s přípojkou pro pračku nebo myčku DN 40/50</t>
  </si>
  <si>
    <t>725219102</t>
  </si>
  <si>
    <t>Montáž umyvadla připevněného na šrouby do zdiva</t>
  </si>
  <si>
    <t>855724660</t>
  </si>
  <si>
    <t>Umyvadla montáž umyvadel ostatních typů na šrouby do zdiva</t>
  </si>
  <si>
    <t>725111132</t>
  </si>
  <si>
    <t>Splachovač nádržkový plastový nízkopoložený nebo vysokopoložený</t>
  </si>
  <si>
    <t>-1306755616</t>
  </si>
  <si>
    <t>Zařízení záchodů splachovače nádržkové plastové nízkopoložené nebo vysokopoložené</t>
  </si>
  <si>
    <t>7251215P1</t>
  </si>
  <si>
    <t>Pisoárový záchodek keramický bez splachovací nádrže, s mechanickým splachovadlem Quick</t>
  </si>
  <si>
    <t>1452187664</t>
  </si>
  <si>
    <t>Pisoárový záchodek keramický bez splachovací nádrže, s mechanickým splachovadlem</t>
  </si>
  <si>
    <t>725331111</t>
  </si>
  <si>
    <t>Výlevky bez výtokových armatur a splachovací nádrže keramické se sklopnou plastovou mřížkou 425 mm</t>
  </si>
  <si>
    <t>1639537916</t>
  </si>
  <si>
    <t>721211422</t>
  </si>
  <si>
    <t>Vpusť podlahová se svislým odtokem DN 50/75/110 mřížka nerez 138x138</t>
  </si>
  <si>
    <t>345425189</t>
  </si>
  <si>
    <t>Podlahové vpusti se svislým odtokem DN 50/75/110 mřížka nerez 138x138</t>
  </si>
  <si>
    <t>725231203</t>
  </si>
  <si>
    <t>Bidet bez armatur výtokových keramický závěsný se zápachovou uzávěrkou</t>
  </si>
  <si>
    <t>1820590508</t>
  </si>
  <si>
    <t>Bidety bez výtokových armatur se zápachovou uzávěrkou keramické závěsné</t>
  </si>
  <si>
    <t>725823111</t>
  </si>
  <si>
    <t>Baterie bidetové stojánkové pákové bez výpusti</t>
  </si>
  <si>
    <t>-826289802</t>
  </si>
  <si>
    <t>ON</t>
  </si>
  <si>
    <t>Ostatní náklady</t>
  </si>
  <si>
    <t>ON1</t>
  </si>
  <si>
    <t>-657400038</t>
  </si>
  <si>
    <t>ON10</t>
  </si>
  <si>
    <t>Pomocné konstrukce, ostatní materiál</t>
  </si>
  <si>
    <t>1403020248</t>
  </si>
  <si>
    <t>ON2</t>
  </si>
  <si>
    <t>Začištění prostupů</t>
  </si>
  <si>
    <t>1553391270</t>
  </si>
  <si>
    <t>ON3</t>
  </si>
  <si>
    <t>Demontáže stávajících rozvodů vodovodu, vč. izolace, vč. likvidace</t>
  </si>
  <si>
    <t xml:space="preserve">soub </t>
  </si>
  <si>
    <t>-1970151087</t>
  </si>
  <si>
    <t>ON4</t>
  </si>
  <si>
    <t>Doprava, režie, přesun hmot</t>
  </si>
  <si>
    <t>841168190</t>
  </si>
  <si>
    <t>ON6</t>
  </si>
  <si>
    <t>Demontáže stávajících rozvodů kanalizace vč. likvidace</t>
  </si>
  <si>
    <t>923367611</t>
  </si>
  <si>
    <t>Demontáže stávajících rozvodů vodovodu vč. likvidace</t>
  </si>
  <si>
    <t>ON8</t>
  </si>
  <si>
    <t>Skutečné provedení</t>
  </si>
  <si>
    <t>1849168873</t>
  </si>
  <si>
    <t>D.1.4.G - Elektroinstalace</t>
  </si>
  <si>
    <t>D1 - Svítidla</t>
  </si>
  <si>
    <t>D2 - Ovládání osvětlení</t>
  </si>
  <si>
    <t>D3 - Zásuvky</t>
  </si>
  <si>
    <t>D4 - Ostatní</t>
  </si>
  <si>
    <t>D5 - Rozvaděče</t>
  </si>
  <si>
    <t>D6 - Kabely</t>
  </si>
  <si>
    <t>D7 - Nosný materiál</t>
  </si>
  <si>
    <t>D1</t>
  </si>
  <si>
    <t>Svítidla</t>
  </si>
  <si>
    <t>Pol93</t>
  </si>
  <si>
    <t>Vestavné svítidlo led 600x600mm, 6600lm, 230V/57W, 4000K, montáž</t>
  </si>
  <si>
    <t>Pol94</t>
  </si>
  <si>
    <t>Vestavné svítidlo led 600x600mm, 6600lm, 230V/57W, 4000K, dodávka</t>
  </si>
  <si>
    <t>Pol95</t>
  </si>
  <si>
    <t>Vestavné svítidlo led 600x600mm, 5400lm, 230V/36W, 4000K, montáž</t>
  </si>
  <si>
    <t>Pol96</t>
  </si>
  <si>
    <t>Vestavné svítidlo led 600x600mm, 5400lm, 230V/36W, 4000K dodávka</t>
  </si>
  <si>
    <t>Pol97</t>
  </si>
  <si>
    <t>Závěsné svítidlo 2xLED, 4450lm, 230V/39W, 4000K, montáž</t>
  </si>
  <si>
    <t>Pol98</t>
  </si>
  <si>
    <t>Závěsné svítidlo 2xLED, 4450lm, 230V/39W, 4000K, dodávka</t>
  </si>
  <si>
    <t>Pol99</t>
  </si>
  <si>
    <t>Závěsné svítidlo LED, 6900lm, 230V/60W, 4000K, montáž</t>
  </si>
  <si>
    <t>Pol100</t>
  </si>
  <si>
    <t>Závěsné svítidlo LED, 6900lm, 230V/60W, 4000K, dodávka</t>
  </si>
  <si>
    <t>Pol101</t>
  </si>
  <si>
    <t>Nouzové LED svítidlo s piktogramem, 150lm, 230V/3W,doba provozu 3h, montáž</t>
  </si>
  <si>
    <t>Pol102</t>
  </si>
  <si>
    <t>Nouzové LED svítidlo s piktogramem, 150lm, 230V/3W,doba provozu 3h, dodávka</t>
  </si>
  <si>
    <t>Pol103</t>
  </si>
  <si>
    <t>Nouzové LED svítidlo, 650lm, 230V/3W,doba provozu 1h, montáž</t>
  </si>
  <si>
    <t>Pol104</t>
  </si>
  <si>
    <t>Nouzové LED svítidlo, 650lm, 230V/3W,doba provozu 1h, dodávka</t>
  </si>
  <si>
    <t>Pol105</t>
  </si>
  <si>
    <t>Ukončení vodiče</t>
  </si>
  <si>
    <t>Pol106</t>
  </si>
  <si>
    <t>Vývod pro stropní svítidlo</t>
  </si>
  <si>
    <t>Pol107</t>
  </si>
  <si>
    <t>Kovové konstrukce pro instalaci svítidel</t>
  </si>
  <si>
    <t>Pol108</t>
  </si>
  <si>
    <t>Zákonný recyklační poplatek - svítidla</t>
  </si>
  <si>
    <t>Pol109</t>
  </si>
  <si>
    <t>Měření intenzity</t>
  </si>
  <si>
    <t>D2</t>
  </si>
  <si>
    <t>Ovládání osvětlení</t>
  </si>
  <si>
    <t>Pol110</t>
  </si>
  <si>
    <t>Spínač řaz. 1 10A, montáž</t>
  </si>
  <si>
    <t>Pol111</t>
  </si>
  <si>
    <t>Spínač řaz. 1 10A, dodávka</t>
  </si>
  <si>
    <t>Pol112</t>
  </si>
  <si>
    <t>Spínač řaz. 5 10A, montáž</t>
  </si>
  <si>
    <t>Pol113</t>
  </si>
  <si>
    <t>Spínač řaz. 5 10A, dodávka</t>
  </si>
  <si>
    <t>Pol114</t>
  </si>
  <si>
    <t>Reflex SI tlačítko signální tahové alpská bílá, montáž</t>
  </si>
  <si>
    <t>Pol115</t>
  </si>
  <si>
    <t>Reflex SI tlačítko signální tahové alpská bílá, dodávka</t>
  </si>
  <si>
    <t>Pol116</t>
  </si>
  <si>
    <t>Snímač pohybu stropní, montáž</t>
  </si>
  <si>
    <t>Pol117</t>
  </si>
  <si>
    <t>Snímač pohybu stropní, dodávka</t>
  </si>
  <si>
    <t>Pol118</t>
  </si>
  <si>
    <t>Snímač pohybu nástěný, montáž</t>
  </si>
  <si>
    <t>Pol119</t>
  </si>
  <si>
    <t>Snímač pohybu nástěný, dodávka</t>
  </si>
  <si>
    <t>Pol120</t>
  </si>
  <si>
    <t>Instalační krabice, montáž</t>
  </si>
  <si>
    <t>Pol121</t>
  </si>
  <si>
    <t>Instalační krabice, dodávka</t>
  </si>
  <si>
    <t>D3</t>
  </si>
  <si>
    <t>Zásuvky</t>
  </si>
  <si>
    <t>Pol122</t>
  </si>
  <si>
    <t>Zásuvka jednonásobná 230V 16A včetně příslušenství - montáž</t>
  </si>
  <si>
    <t>Pol123</t>
  </si>
  <si>
    <t>Zásuvka jednonásobná 230V 16A včetně příslušenství - dodávka</t>
  </si>
  <si>
    <t>Pol124</t>
  </si>
  <si>
    <t>Instalační krabice KP64/5 - montáž</t>
  </si>
  <si>
    <t>Pol125</t>
  </si>
  <si>
    <t>Instalační krabice KP64/5 - dodávka</t>
  </si>
  <si>
    <t>Pol126</t>
  </si>
  <si>
    <t>Instalační krabice KO125 s víčkem - montáž</t>
  </si>
  <si>
    <t>Pol127</t>
  </si>
  <si>
    <t>Instalační krabice KO125 s víčkem - dodávka</t>
  </si>
  <si>
    <t>Pol128</t>
  </si>
  <si>
    <t>Krabice podlahová KUP80FB univerzální 332x250x80-95mm + rám - montáž</t>
  </si>
  <si>
    <t>Pol129</t>
  </si>
  <si>
    <t>Krabice podlahová KUP80FB univerzální 332x250x80-95mm + rám - dodávka</t>
  </si>
  <si>
    <t>Pol130</t>
  </si>
  <si>
    <t>Instalační krabice KP64/3 - montáž</t>
  </si>
  <si>
    <t>Pol131</t>
  </si>
  <si>
    <t>Instalační krabice KP64/3 - dodávka</t>
  </si>
  <si>
    <t>Pol132</t>
  </si>
  <si>
    <t>Zásuvka jednonásobná 230V 16A s přepěťovou ochranou,clonkami a včetně příslušenství - montáž</t>
  </si>
  <si>
    <t>Pol133</t>
  </si>
  <si>
    <t>Zásuvka jednonásobná 230V 16A s přepěťovou ochranou,clonkami a včetně příslušenství - dodávka</t>
  </si>
  <si>
    <t>Pol134</t>
  </si>
  <si>
    <t>Zásuvka jednonásobná 230V 16A, IP43, včetně příslušenství - montáž</t>
  </si>
  <si>
    <t>Pol135</t>
  </si>
  <si>
    <t>Zásuvka jednonásobná 230V 16A, IP43, včetně příslušenství - dodávka</t>
  </si>
  <si>
    <t>Pol136</t>
  </si>
  <si>
    <t>Zásuvka nástěnná 32A 400V 5pólová - montáž</t>
  </si>
  <si>
    <t>Pol137</t>
  </si>
  <si>
    <t>Zásuvka nástěnná 32A 400V 5pólová - dodávka</t>
  </si>
  <si>
    <t>D4</t>
  </si>
  <si>
    <t>Pol138</t>
  </si>
  <si>
    <t>Ukončení vývodu 230V</t>
  </si>
  <si>
    <t>Pol139</t>
  </si>
  <si>
    <t>Ukončení vývodu 400V</t>
  </si>
  <si>
    <t>Pol140</t>
  </si>
  <si>
    <t>Napájecí zdroje a trafa 230VAC / 24VDC pro max. 5ks splachovačů, montáž</t>
  </si>
  <si>
    <t>Pol141</t>
  </si>
  <si>
    <t>Napájecí zdroje a trafa 230VAC / 24VDC pro max. 5ks splachovačů, dodávka</t>
  </si>
  <si>
    <t>R.43</t>
  </si>
  <si>
    <t>Tlačítko WC invalidé</t>
  </si>
  <si>
    <t>470252127</t>
  </si>
  <si>
    <t>R.44</t>
  </si>
  <si>
    <t>Montáž tlačítko WC invalidé</t>
  </si>
  <si>
    <t>ka</t>
  </si>
  <si>
    <t>987785725</t>
  </si>
  <si>
    <t>Pol142</t>
  </si>
  <si>
    <t>Tlačítko total stop, montáž</t>
  </si>
  <si>
    <t>Pol143</t>
  </si>
  <si>
    <t>Tlačítko total stop, dodávka</t>
  </si>
  <si>
    <t>D5</t>
  </si>
  <si>
    <t>Rozvaděče</t>
  </si>
  <si>
    <t>Pol144</t>
  </si>
  <si>
    <t>Rozšíření rozvaděče R1 o dva vývody dle schématu pro rozvaděč R1.1 a rozvaděč RVZT, montáž</t>
  </si>
  <si>
    <t>Pol145</t>
  </si>
  <si>
    <t>Rozšíření rozvaděče R1 o dva vývody dle schématu pro rozvaděč R1.1 a rozvaděč RVZT, dodávka</t>
  </si>
  <si>
    <t>Pol146</t>
  </si>
  <si>
    <t>Nástěnný rozvaděč R1.1, montáž a připojení</t>
  </si>
  <si>
    <t>Pol147</t>
  </si>
  <si>
    <t>Nástěnný rozvaděč R1.1, dodávka a výroba</t>
  </si>
  <si>
    <t>Pol148</t>
  </si>
  <si>
    <t>Oceloplechový rozvaděč RVZT, montáž a připojen</t>
  </si>
  <si>
    <t>Pol149</t>
  </si>
  <si>
    <t>Oceloplechový rozvaděč RVZT, dodávka a výroba</t>
  </si>
  <si>
    <t>D6</t>
  </si>
  <si>
    <t>Kabely</t>
  </si>
  <si>
    <t>Pol32</t>
  </si>
  <si>
    <t>Vodič pospojení CY/zelenožl./ 6, montáž</t>
  </si>
  <si>
    <t>Pol150</t>
  </si>
  <si>
    <t>Vodič pospojení CY/zelenožl./ 6, dodávka</t>
  </si>
  <si>
    <t>Pol151</t>
  </si>
  <si>
    <t>Vodič pospojení CY/zelenožl./ 25, montáž</t>
  </si>
  <si>
    <t>Pol152</t>
  </si>
  <si>
    <t>Vodič pospojení CY/zelenožl./ 25, dodávka</t>
  </si>
  <si>
    <t>Pol153</t>
  </si>
  <si>
    <t>Vodič pospojení CY/zelenožl./ 95, montáž</t>
  </si>
  <si>
    <t>Pol154</t>
  </si>
  <si>
    <t>Vodič pospojení CY/zelenožl./ 95, dodávka</t>
  </si>
  <si>
    <t>Pol155</t>
  </si>
  <si>
    <t>Kabel silový CYKY 3x1,5, montáž</t>
  </si>
  <si>
    <t>Pol35</t>
  </si>
  <si>
    <t>Kabel silový CYKY 3x1,5, dodávka</t>
  </si>
  <si>
    <t>Pol156</t>
  </si>
  <si>
    <t>Kabel silový CYKY 3x2,5, montáž</t>
  </si>
  <si>
    <t>Pol157</t>
  </si>
  <si>
    <t>Kabel silový CYKY 3x2,5, dodávka</t>
  </si>
  <si>
    <t>Pol158</t>
  </si>
  <si>
    <t>Kabel silový CXKH-V 3x1,5 FE180/P60-R, montáž</t>
  </si>
  <si>
    <t>Pol159</t>
  </si>
  <si>
    <t>Kabel silový CXKH-V 3x1,5 FE180/P60-R, dodávka</t>
  </si>
  <si>
    <t>Pol160</t>
  </si>
  <si>
    <t>Kabel silový CYKY 5x2,5, montáž</t>
  </si>
  <si>
    <t>Pol161</t>
  </si>
  <si>
    <t>Kabel silový CYKY 5x2,5, dodávka</t>
  </si>
  <si>
    <t>Pol162</t>
  </si>
  <si>
    <t>Kabel silový CYKY 5x4, montáž</t>
  </si>
  <si>
    <t>Pol163</t>
  </si>
  <si>
    <t>Kabel silový CYKY 5x4, dodávka</t>
  </si>
  <si>
    <t>Pol164</t>
  </si>
  <si>
    <t>Kabel silový CYKY 5x6, montáž</t>
  </si>
  <si>
    <t>Pol165</t>
  </si>
  <si>
    <t>Kabel silový CYKY 5x6, dodávka</t>
  </si>
  <si>
    <t>Pol166</t>
  </si>
  <si>
    <t>Kabel silový CXKH-R 5x25, montáž</t>
  </si>
  <si>
    <t>Pol167</t>
  </si>
  <si>
    <t>Kabel silový CXKH-R 5x25, dodávka</t>
  </si>
  <si>
    <t>Pol168</t>
  </si>
  <si>
    <t>Kabel silový CXKH-R 4x35, montáž</t>
  </si>
  <si>
    <t>Pol169</t>
  </si>
  <si>
    <t>Kabel silový CXKH-R 4x35, dodávka</t>
  </si>
  <si>
    <t>Pol57</t>
  </si>
  <si>
    <t>Štítky na kabely, montáž</t>
  </si>
  <si>
    <t>Pol58</t>
  </si>
  <si>
    <t>Štítky na kabely, dodávka</t>
  </si>
  <si>
    <t>D7</t>
  </si>
  <si>
    <t>Nosný materiál</t>
  </si>
  <si>
    <t>Pol170</t>
  </si>
  <si>
    <t>Trubka plastová pevná, průměr 20mm, vč. spojek, kolen, příchytů a příslušenství, montáž</t>
  </si>
  <si>
    <t>Pol171</t>
  </si>
  <si>
    <t>Trubka plastová pevná, průměr 20mm, vč. spojek, kolen, příchytů a příslušenství, dodávka</t>
  </si>
  <si>
    <t>Pol172</t>
  </si>
  <si>
    <t>Trubka plastová pevná, průměr 40mm, vč. spojek, kolen, příchytů a příslušenství, montáž</t>
  </si>
  <si>
    <t>Pol173</t>
  </si>
  <si>
    <t>Trubka plastová pevná, průměr 40mm, vč. spojek, kolen, příchytů a příslušenství, dodávka</t>
  </si>
  <si>
    <t>Pol174</t>
  </si>
  <si>
    <t>Trubka plastová ohebná, průměr 20mm, vč. spojek, kolen, příchytů a příslušenství, montáž</t>
  </si>
  <si>
    <t>Pol175</t>
  </si>
  <si>
    <t>Trubka plastová ohebná, průměr 20mm, vč. spojek, kolen, příchytů a příslušenství, dodávka</t>
  </si>
  <si>
    <t>Pol176</t>
  </si>
  <si>
    <t>Trubka plastová ohebná, průměr 40mm, vč. spojek, kolen, příchytů a příslušenství, montáž</t>
  </si>
  <si>
    <t>Pol177</t>
  </si>
  <si>
    <t>Trubka plastová ohebná, průměr 40mm, vč. spojek, kolen, příchytů a příslušenství, dodávka</t>
  </si>
  <si>
    <t>Pol67</t>
  </si>
  <si>
    <t>Kabelový žlab, rozměr 62/50, materiál ocel, povrch. úprava galavanické zinkování, vč. oblouků, spojek, příslušenství a montážního materiálu, montáž</t>
  </si>
  <si>
    <t>Pol68</t>
  </si>
  <si>
    <t>Kabelový žlab, rozměr 62/50, materiál ocel, povrch. úprava galavanické zinkování, vč. oblouků, spojek, příslušenství a montážního materiálu, dodávka</t>
  </si>
  <si>
    <t>Pol69</t>
  </si>
  <si>
    <t>Kabelový žlab, rozměr 125/50, materiál ocel, povrch. úprava galavanické zinkování, vč. oblouků, spojek, příslušenství a montážního materiálu, montáž</t>
  </si>
  <si>
    <t>Pol70</t>
  </si>
  <si>
    <t>Kabelový žlab, rozměr 125/50, materiál ocel, povrch. úprava galavanické zinkování, vč. oblouků, spojek, příslušenství a montážního materiálu, dodávka</t>
  </si>
  <si>
    <t>Pol178</t>
  </si>
  <si>
    <t>Kabelový žlab, rozměr 250/100, materiál ocel, povrch. úprava galavanické zinkování, vč. oblouků, spojek, příslušenství a montážního materiálu, montáž</t>
  </si>
  <si>
    <t>Pol179</t>
  </si>
  <si>
    <t>Kabelový žlab, rozměr 250/100, materiál ocel, povrch. úprava galavanické zinkování, vč. oblouků, spojek, příslušenství a montážního materiálu, dodávka</t>
  </si>
  <si>
    <t>Pol180</t>
  </si>
  <si>
    <t>Nosný materiál, montáž</t>
  </si>
  <si>
    <t>Pol181</t>
  </si>
  <si>
    <t>Nosný materiál, dodávka</t>
  </si>
  <si>
    <t>Pol182</t>
  </si>
  <si>
    <t>Ostatní podružný materiál, montáž</t>
  </si>
  <si>
    <t>200</t>
  </si>
  <si>
    <t>Pol183</t>
  </si>
  <si>
    <t>Ostatní podružný materiál, dodávka</t>
  </si>
  <si>
    <t>202</t>
  </si>
  <si>
    <t>Pol184</t>
  </si>
  <si>
    <t>Výrobní dílenská dokumentace</t>
  </si>
  <si>
    <t>204</t>
  </si>
  <si>
    <t>Pol185</t>
  </si>
  <si>
    <t>Dokumentace skutečného provedení</t>
  </si>
  <si>
    <t>206</t>
  </si>
  <si>
    <t>Pol186</t>
  </si>
  <si>
    <t>Zaškolení obsluhy, manuály, spolupráce na návrhu provozního řádu</t>
  </si>
  <si>
    <t>208</t>
  </si>
  <si>
    <t>Pol187</t>
  </si>
  <si>
    <t>Komplexní zkoušky a oživení</t>
  </si>
  <si>
    <t>210</t>
  </si>
  <si>
    <t>Pol188</t>
  </si>
  <si>
    <t>Revizní technik</t>
  </si>
  <si>
    <t>212</t>
  </si>
  <si>
    <t>Pol189</t>
  </si>
  <si>
    <t>Doprava a přesuny</t>
  </si>
  <si>
    <t>214</t>
  </si>
  <si>
    <t>Pol190</t>
  </si>
  <si>
    <t>Zařízení staveniště 3%</t>
  </si>
  <si>
    <t>216</t>
  </si>
  <si>
    <t>Pol191</t>
  </si>
  <si>
    <t>Zabezpečení pracoviště 1%</t>
  </si>
  <si>
    <t>218</t>
  </si>
  <si>
    <t>D.1.4.H - Elektronické komunikace</t>
  </si>
  <si>
    <t>D1 - Slaboproudé rozvody</t>
  </si>
  <si>
    <t>Slaboproudé rozvody</t>
  </si>
  <si>
    <t>220990002</t>
  </si>
  <si>
    <t>zásuvka pod omítku 1xRJ45 UTP CAT6 včetně rámečku</t>
  </si>
  <si>
    <t>220990003</t>
  </si>
  <si>
    <t>konektrto RJ45 cat.6</t>
  </si>
  <si>
    <t>220990005</t>
  </si>
  <si>
    <t>Rozvaděč stojan 45U/800 x 1000, šedý, dveře sklo,</t>
  </si>
  <si>
    <t>220990006</t>
  </si>
  <si>
    <t>Podstavec pod rozvaděč 800 x 1000 s filtrem, pro RDA barva RAL7035</t>
  </si>
  <si>
    <t>220990007</t>
  </si>
  <si>
    <t>Rozvodný panel 5x 230V včetně vany 2U v černé barvě</t>
  </si>
  <si>
    <t>220990008</t>
  </si>
  <si>
    <t>Patch panel černý UTP osazený 24 pozic 1U, CAT6</t>
  </si>
  <si>
    <t>220990009</t>
  </si>
  <si>
    <t>Patch panel telefonní 50 portů RJ45</t>
  </si>
  <si>
    <t>220990010</t>
  </si>
  <si>
    <t>19“ horizontální ventilační jednotka 2U se 4 ventilátory, bimetalový termostat</t>
  </si>
  <si>
    <t>220990011</t>
  </si>
  <si>
    <t>Osvětlovací jednotka 1U halogenová 288 lm</t>
  </si>
  <si>
    <t>220990012</t>
  </si>
  <si>
    <t>19" vyvazovací panel 1U jednostranná plastová lišta</t>
  </si>
  <si>
    <t>220990013</t>
  </si>
  <si>
    <t>19" vyvazovací panel 2U jednostranná plastová lišta</t>
  </si>
  <si>
    <t>220990014</t>
  </si>
  <si>
    <t>Vertikální kabelový kanál - 1ks - 42U</t>
  </si>
  <si>
    <t>220990015</t>
  </si>
  <si>
    <t>19' plno výsuvná polička 450mm s nosností 30kg</t>
  </si>
  <si>
    <t>220990016</t>
  </si>
  <si>
    <t xml:space="preserve">Patch kabel U/UTP  2m, CAT6, 2xRJ45</t>
  </si>
  <si>
    <t>220990017</t>
  </si>
  <si>
    <t xml:space="preserve">Patch kabel U/UTP  3m, CAT6, 2xRJ45</t>
  </si>
  <si>
    <t>220990018</t>
  </si>
  <si>
    <t>220990029</t>
  </si>
  <si>
    <t>Gigabitový L3 PoE switch Ubiquiti EdgeSwitch ES-48-750W v 19" rackmount provedení s maximálním výkonem PoE napájení 750W. Managovatelný switch s 48 gigabit metalickými porty + 2 gigabitové SFP + 2 gigabitové SFP+ porty a celkovou propustností 70Gbps</t>
  </si>
  <si>
    <t>220990030</t>
  </si>
  <si>
    <t xml:space="preserve">Small Form-factor,  Gigabit Ethernet, Single-Mode, LC (10km)</t>
  </si>
  <si>
    <t>220990034</t>
  </si>
  <si>
    <t>UPS 1500VA 230 V je inteligentní a efektivní ochrana síťového napájení od základní úrovně po škálovatelnost za provozu. Line interaktivní. Výstup 4 zásuvky typu IEC 320 C13. Určeno pro vstupní napětí 230 V. Výkon napájení 1000 W/1500 VA s výstupním napětí</t>
  </si>
  <si>
    <t>UPS 1500VA 230 V je inteligentní a efektivní ochrana síťového napájení od základní úrovně po škálovatelnost za provozu. Line interaktivní. Výstup 4 zásuvky typu IEC 320 C13. Určeno pro vstupní napětí 230 V. Výkon napájení 1000 W/1500 VA s výstupním napětím 230 V. Ethernetový port s možností připojení do cloudu, SmartSlot. Rozměry 21,9 x 17,1 x 43,9 cm a váha 24,09 kg.</t>
  </si>
  <si>
    <t>220990035</t>
  </si>
  <si>
    <t xml:space="preserve">Síťová karta pro správu UPS  (Komunikace a správa Protokoly HTTP,HTTPS,SM­TP,SNMP v1,teplota SNMP v3,TCP/IP,Telnet Připojení síťových rozhraní RJ-45 10/100 Base-T)</t>
  </si>
  <si>
    <t>220990049</t>
  </si>
  <si>
    <t>Přístupový bod UniFi AP AC HD je 802.11ac Wave 2 UAP zařízení. Jedná se o 4x4 MU-MIMO 2,4GHz i 5GHz Acess Point s rychlostí přenosu až 1733+800 Mbps a podporou norem 802.11a/b/g/n/ac/ac-wave2. UAP je určeno například pro kanceláře, hotely, sklady a díky v</t>
  </si>
  <si>
    <t>Přístupový bod UniFi AP AC HD je 802.11ac Wave 2 UAP zařízení. Jedná se o 4x4 MU-MIMO 2,4GHz i 5GHz Acess Point s rychlostí přenosu až 1733+800 Mbps a podporou norem 802.11a/b/g/n/ac/ac-wave2. UAP je určeno například pro kanceláře, hotely, sklady a díky voděodolnému provedení i venkovní prostory. Anténní systém obsahuje 4 dualband 3 dBi. Plně podporuje také roaming při předávání asociovaných klientů mezi jednotlivými AP. Obsahuje 2x Gigabit LAN s 48V (44 až 57V) napájením přes PoE+ a jedním portem USB-C</t>
  </si>
  <si>
    <t>220990051</t>
  </si>
  <si>
    <t xml:space="preserve">Přístupový bod Uplink: 10/100Mbps Ethernet Port*1/Downlink: 10/100Mbps Ethernet Port*3 (One port supports PoE OUT. The PoE OUT feature requires 802.3at, PoE+ input and the maximum output is 13W.), Power Supply,  802.3af/802.3at PoE, Power Consumption/ 9 w</t>
  </si>
  <si>
    <t xml:space="preserve">Přístupový bod Uplink: 10/100Mbps Ethernet Port*1/Downlink: 10/100Mbps Ethernet Port*3 (One port supports PoE OUT. The PoE OUT feature requires 802.3at, PoE+ input and the maximum output is 13W.), Power Supply,  802.3af/802.3at PoE, Power Consumption/ 9 watts /25.5 watts (PoE Out Included)/ Dimensions 143 × 86 × 19.7mm (5.6 × 3.4 × 0.8 in) Antenna: 2 Dual-Band Antennas/    2.4GHz: 2*3dBi/    5GHz: 2*4dBi</t>
  </si>
  <si>
    <t>220990053</t>
  </si>
  <si>
    <t>Přípojné místo 2 moduly (neosazený) eloxovaný hliník, včetně napojení kabeláže uvnitř boxu, povrchová instalace uvnitř katedry</t>
  </si>
  <si>
    <t>220990055</t>
  </si>
  <si>
    <t>Modul HDMI (Modul obsahuje 1x HDMI konektor.Kabeláž 40 cm</t>
  </si>
  <si>
    <t>220990056</t>
  </si>
  <si>
    <t>Kabel HDMI-HDMI 15.0m, v1.3 male-male zlacené kontakty stíněný GEMBIRD A-type (19-pin, Single Link)</t>
  </si>
  <si>
    <t>220990079</t>
  </si>
  <si>
    <t>kabel U/UTP drát CAT6, PVC, cívka 500m, šedý</t>
  </si>
  <si>
    <t>220990083</t>
  </si>
  <si>
    <t>trubka obebná - MONOFLEX 16 320N PVC (ČSN)</t>
  </si>
  <si>
    <t>220990084</t>
  </si>
  <si>
    <t>trubka obebná - MONOFLEX 23 320N PVC (ČSN)</t>
  </si>
  <si>
    <t>220990085</t>
  </si>
  <si>
    <t>trubka obebná - MONOFLEX 29 320N PVC (ČSN)</t>
  </si>
  <si>
    <t>220990086</t>
  </si>
  <si>
    <t>krabice přístrojová KP68/2</t>
  </si>
  <si>
    <t>220990087</t>
  </si>
  <si>
    <t>krabice KU68-1901 vč.víčka pod omítku</t>
  </si>
  <si>
    <t>220990088</t>
  </si>
  <si>
    <t>prostup stavební konstrukcí zdivo do tl.300mm, otvor 30x30mm</t>
  </si>
  <si>
    <t>220990089</t>
  </si>
  <si>
    <t>drážka pro tr.16, cihla</t>
  </si>
  <si>
    <t>220990090</t>
  </si>
  <si>
    <t>drážka pro tr.23, cihla</t>
  </si>
  <si>
    <t>220990091</t>
  </si>
  <si>
    <t>drážka pro tr.29, cihla</t>
  </si>
  <si>
    <t>220990092</t>
  </si>
  <si>
    <t>měření U/UTP kabelů, vystavení meřícího protokolu</t>
  </si>
  <si>
    <t>220990094</t>
  </si>
  <si>
    <t>zednické výpomoci (vysekání niky pro konzoly, podpěry, závěsy, zazdění nebo zabetonování rýh nebo kapes ve zdech nebo stropech, nastřelování upevňovacích prvků, upevňování pomocí hmoždinek apod)</t>
  </si>
  <si>
    <t>hod</t>
  </si>
  <si>
    <t>220990095</t>
  </si>
  <si>
    <t>drobný elektroinstalační materiál (5kg)</t>
  </si>
  <si>
    <t>220990145</t>
  </si>
  <si>
    <t>Signální autonomní hodiny, 2 linky, vestavěný zdroj 75V~/0,8A pro zvonky, Dva nezávislé spínací okruhy 10A/250V~, Jedna linka podružných hodin pro minutové, půlminutové nebo sekundové strojky</t>
  </si>
  <si>
    <t>220990146</t>
  </si>
  <si>
    <t>Pro příjem radiového signálu DCF 77.5 kHz, který slouží pro synchronizaci mikroprocesorem řízených hlavních hodin s vlastní krystalovou časovou základnou. Tento přijímač je určen pro použití s hlavními hodinami (včetně půříslušenství)</t>
  </si>
  <si>
    <t>220990147</t>
  </si>
  <si>
    <t>Ručičkové hodiny interiérové kulaté 40cm, nástěnné, jednostranné, řízené ML24V</t>
  </si>
  <si>
    <t>220990148</t>
  </si>
  <si>
    <t>Ručičkové hodiny interiérové kulaté 50cm, nástěnné, jednostranné, řízené ML24V - v ochranném krytu</t>
  </si>
  <si>
    <t>220990149</t>
  </si>
  <si>
    <t>Ručičkové hodiny interiérové kulaté 50cm, závěsné oboustanné, řízené ML24V</t>
  </si>
  <si>
    <t>R</t>
  </si>
  <si>
    <t>Zvonek systémového času</t>
  </si>
  <si>
    <t>220990151</t>
  </si>
  <si>
    <t>kabel CYKY 2x2,5</t>
  </si>
  <si>
    <t>220990152</t>
  </si>
  <si>
    <t>kabel YY-JZ 2X1,5</t>
  </si>
  <si>
    <t>220990153</t>
  </si>
  <si>
    <t>trubka PVC 23 2323</t>
  </si>
  <si>
    <t>220990154</t>
  </si>
  <si>
    <t>220990155</t>
  </si>
  <si>
    <t>220990156</t>
  </si>
  <si>
    <t>220990157</t>
  </si>
  <si>
    <t>drážka pro kabel pod omítkou</t>
  </si>
  <si>
    <t>220990158</t>
  </si>
  <si>
    <t>220990159</t>
  </si>
  <si>
    <t>220990160</t>
  </si>
  <si>
    <t>systémová řídicí jednotka 240W, 6 zón s individuální regulací hlasitosti, 4 audio vstupy, 2 porty pro mikrofonní stanice, provozní logické vstupy a výstupy, Ethernet port, digitální zpracování</t>
  </si>
  <si>
    <t>220990161</t>
  </si>
  <si>
    <t>systémová rozšiřující jednotka 240W, 6 zón s individuální regulací hlasitosti, lokální audio vstup pro možnost vlastního audio programu nezávislého na zbytku systému, provozní logické vstupy a výstupy, permanentní monitorování 100V linek bez přerušení aud</t>
  </si>
  <si>
    <t>systémová rozšiřující jednotka 240W, 6 zón s individuální regulací hlasitosti, lokální audio vstup pro možnost vlastního audio programu nezávislého na zbytku systému, provozní logické vstupy a výstupy, permanentní monitorování 100V linek bez přerušení audiosignálu</t>
  </si>
  <si>
    <t>220990161.1</t>
  </si>
  <si>
    <t>Mikrofonní stanice pro informační hlášení, 10 programovatelných tlačítek pro volbu zón a spouštění provozních zpráv</t>
  </si>
  <si>
    <t>220990162</t>
  </si>
  <si>
    <t>Napájecí zdroj na DIN lištu, 230VAC/24VDC, 4A</t>
  </si>
  <si>
    <t>220990162.1</t>
  </si>
  <si>
    <t>Modulární digitální audio přehrávač, 4 sloty pro volitelné zásuvné moduly. Barevný grafický 2,8" LCD displej + otočný enkodér, odposlechový reproduktor s regulací hlasitosti na čelním panelu. Možnost ovládání z PC nebo mobilních zařízení prostřednictvím b</t>
  </si>
  <si>
    <t xml:space="preserve">Modulární digitální audio přehrávač, 4 sloty pro volitelné zásuvné moduly. Barevný grafický 2,8" LCD displej + otočný enkodér, odposlechový reproduktor s regulací hlasitosti na čelním panelu. Možnost ovládání z PC nebo mobilních zařízení prostřednictvím bezplatné aplikace AUDAC Touch™. 4x port USB, LAN port, sériový port RS232 pro integraci s externími systémy. Možnost instalace volitelného 4x4kanálového rozhraní  (zvl. přísl.)</t>
  </si>
  <si>
    <t>220990163</t>
  </si>
  <si>
    <t>přehrávač/rekordér audio souborů z/na USB. Přehrává bezeztrátové i komprimované formáty WAV, FLAC, MP3, OGG, AAC, WMA, nahrává do WAV, MP3, OGG. Symetrický stereofonní audio výstup s regulací úrovně v rozsahu -91dB...+8dB. Symetrický stereofonní audio vst</t>
  </si>
  <si>
    <t>přehrávač/rekordér audio souborů z/na USB. Přehrává bezeztrátové i komprimované formáty WAV, FLAC, MP3, OGG, AAC, WMA, nahrává do WAV, MP3, OGG. Symetrický stereofonní audio výstup s regulací úrovně v rozsahu -91dB...+8dB. Symetrický stereofonní audio vstup pro nahrávání.</t>
  </si>
  <si>
    <t>220990163.1</t>
  </si>
  <si>
    <t>Programovatelný MP3 přehrávač s paměťovou kartou, rozhraní LAN, GPIO, USB</t>
  </si>
  <si>
    <t>220990164</t>
  </si>
  <si>
    <t>Rozvaděč 27U/600x600, šedý, dveře sklo nedělený</t>
  </si>
  <si>
    <t>220990164.1</t>
  </si>
  <si>
    <t>220990165</t>
  </si>
  <si>
    <t xml:space="preserve">19“ horizontální ventilační jednotka 2U se 4 ventilátory, bimetalový termostat,  hlučnost &lt; 51dB</t>
  </si>
  <si>
    <t>220990165.1</t>
  </si>
  <si>
    <t>19" polička s perforací 1U/450mm, max. nosnost 40kg</t>
  </si>
  <si>
    <t>220990166</t>
  </si>
  <si>
    <t>Termospínač 230VAC pro ventilační jednotky</t>
  </si>
  <si>
    <t>220990166.1</t>
  </si>
  <si>
    <t>Úchyty pro instalaci rozhlasové ústředny do 19in stojanu</t>
  </si>
  <si>
    <t>220990167</t>
  </si>
  <si>
    <t>Sada nosných ližin pro SPR6xx a OPR3xxA</t>
  </si>
  <si>
    <t>220990167.1</t>
  </si>
  <si>
    <t>19" montážní panel 3U se zapuštěnou DIN lištou, odnímatelný kovový kryt, příprava pro vyvázání kabeláže k DIN přístrojům nahoře i dole, dodávka vč. Záslepek</t>
  </si>
  <si>
    <t>220990168</t>
  </si>
  <si>
    <t>Nástěnný reproduktor s transformátorem pro připojení na 100V rozvody, odbočky 6/3/1,5W @ 100V, bílý. Skříň z plastu ABS</t>
  </si>
  <si>
    <t>220990169</t>
  </si>
  <si>
    <t>reprosoustava s konzolou bílá - 15 – 30 – 60 W / 100 V, 60 W / 8 Ω, 45 – 20 000 Hz, přepínač výkonu, 8″ basový reproduktor, 50 mm kalotový výškový reproduktor, instalační konzola, vlhkuodolné. IP43</t>
  </si>
  <si>
    <t>220990170</t>
  </si>
  <si>
    <t>Regulátor hlasitosti pro připojení na 100V rozvody, max. 20W @ 100V, relé nuceného poslechu</t>
  </si>
  <si>
    <t>220990172</t>
  </si>
  <si>
    <t xml:space="preserve">Silový kabel 4x2.5  B2ca (bez funkční integrity, bezhalogenové dle ČSN 50266 dle vyhl. 268/2011)</t>
  </si>
  <si>
    <t>220990173</t>
  </si>
  <si>
    <t xml:space="preserve">Silový kabel 2x2.5  B2ca (bez funkční integrity, bezhalogenové dle ČSN 50266 dle vyhl. 268/2011)</t>
  </si>
  <si>
    <t>220990174</t>
  </si>
  <si>
    <t>kabel FTP cat.6</t>
  </si>
  <si>
    <t>220990175</t>
  </si>
  <si>
    <t xml:space="preserve">lišta hranatá 60x40 HA (3m)  včetně spoj.materiálu</t>
  </si>
  <si>
    <t>220990176</t>
  </si>
  <si>
    <t>prostup stavební konstrukcí zdivo do tl.300mm, otvor 200x200mm</t>
  </si>
  <si>
    <t>220990177</t>
  </si>
  <si>
    <t>220990178</t>
  </si>
  <si>
    <t>220990179</t>
  </si>
  <si>
    <t>220990210</t>
  </si>
  <si>
    <t>Demontáž stávajících koncových prvků a lišt</t>
  </si>
  <si>
    <t>Propojení a přípravy rozvodů mezi jednotlivými pavilony (etapami)</t>
  </si>
  <si>
    <t>Propojení a přípravy rozvodů mezi jednotlivými pavilony</t>
  </si>
  <si>
    <t>D.1.4.I - MaR</t>
  </si>
  <si>
    <t>D1 - Periferie</t>
  </si>
  <si>
    <t>D2 - Řídící systém</t>
  </si>
  <si>
    <t>D3 - Rozváděče</t>
  </si>
  <si>
    <t>D4 - Kabely</t>
  </si>
  <si>
    <t>D5 - Nosný materiál</t>
  </si>
  <si>
    <t>D6 - Ostatní montáže</t>
  </si>
  <si>
    <t>D7 - Ostatní</t>
  </si>
  <si>
    <t>Periferie</t>
  </si>
  <si>
    <t>Pol1</t>
  </si>
  <si>
    <t>Snímač venkovní teploty, plastová hlavice, rozsah:-30+100°C,B,IP65, Ni1000/6180, např. NS111A, montáž</t>
  </si>
  <si>
    <t>Pol2</t>
  </si>
  <si>
    <t>Snímač venkovní teploty, plastová hlavice, rozsah:-30+100°C,B,IP65, Ni1000/6180, např. NS111A, dodávka</t>
  </si>
  <si>
    <t>Pol3</t>
  </si>
  <si>
    <t>Snímač teploty do interiéru, plastová hlavice, rozsah:-30+100°C, tř.B, IP30, Ni1000/6180, např, NS101, montáž</t>
  </si>
  <si>
    <t>Pol4</t>
  </si>
  <si>
    <t>Snímač teploty do interiéru, plastová hlavice, rozsah:-30+100°C, tř.B, IP30, Ni1000/6180, např, NS101, dodávka</t>
  </si>
  <si>
    <t>Pol5</t>
  </si>
  <si>
    <t>Snímače teploty se stonkem a plastovou hlavicí Ni1000/6180, plastová hlavice, rozsah:-30+150°C, tř.B, IP65, např. NS121-120, montáž</t>
  </si>
  <si>
    <t>Pol6</t>
  </si>
  <si>
    <t>Snímače teploty se stonkem a plastovou hlavicí Ni1000/6180, plastová hlavice, rozsah:-30+150°C, tř.B, IP65, např. NS121-120, dodávka</t>
  </si>
  <si>
    <t>Pol7</t>
  </si>
  <si>
    <t>Jímka k ponornému čidlu NS121, l=100mm, G 1/2", JS130-100, montáž</t>
  </si>
  <si>
    <t>Pol8</t>
  </si>
  <si>
    <t>Jímka k ponornému čidlu NS121, l=100mm, G 1/2", JS130-100, dodávka</t>
  </si>
  <si>
    <t>Pol9</t>
  </si>
  <si>
    <t>Snímač tlaku topné vody 0..6bar, G1/2, 0-10V, IP65,nerezová membrána, např. DLF6/V, montáž</t>
  </si>
  <si>
    <t>Pol10</t>
  </si>
  <si>
    <t>Snímač tlaku topné vody 0..6bar, G1/2, 0-10V, IP65,nerezová membrána, např. DLF6/V, dodávka</t>
  </si>
  <si>
    <t>Pol11</t>
  </si>
  <si>
    <t>Kondenzační smyčka + tlakoměrný ventil, montáž (montáž je dodávkou profese UT)</t>
  </si>
  <si>
    <t>Pol12</t>
  </si>
  <si>
    <t>Kondenzační smyčka + tlakoměrný ventil, dodávka</t>
  </si>
  <si>
    <t>Pol13</t>
  </si>
  <si>
    <t>Vodivostní sonda IP65, např. DS, montáž</t>
  </si>
  <si>
    <t>Pol14</t>
  </si>
  <si>
    <t>Vodivostní sonda IP65, např. DS, dodávka</t>
  </si>
  <si>
    <t>Pol15</t>
  </si>
  <si>
    <t>Snímač zaplavení na DIN lištu, napájení 12 - 30 VDC, např. DZ1, montáž</t>
  </si>
  <si>
    <t>Pol16</t>
  </si>
  <si>
    <t>Snímač zaplavení na DIN lištu, napájení 12 - 30 VDC, např. DZ1, dodávka</t>
  </si>
  <si>
    <t>Pol17</t>
  </si>
  <si>
    <t>Houkačka s opt. Modulem rudá napájení 230V, montáž</t>
  </si>
  <si>
    <t>Pol18</t>
  </si>
  <si>
    <t>Houkačka s opt. Modulem rudá napájení 230V, dodávka</t>
  </si>
  <si>
    <t>Řídící systém</t>
  </si>
  <si>
    <t>Pol19</t>
  </si>
  <si>
    <t>Řídicí systém, s barevným grafickým 2" displejem TFT IPS s rozlišením 320 × 240 bodů a 8 klávesami, webserver, komunikace 1× RS485 (galv. odd.), 1× Ethernet, 1× RS232, Micro SD, GSM, IP20, na DIN lištu 35 mm včetně modulů pro 9xAI, 22xDI, 3xAO, 10xDO, vče</t>
  </si>
  <si>
    <t>Řídicí systém, s barevným grafickým 2" displejem TFT IPS s rozlišením 320 × 240 bodů a 8 klávesami, webserver, komunikace 1× RS485 (galv. odd.), 1× Ethernet, 1× RS232, Micro SD, GSM, IP20, na DIN lištu 35 mm včetně modulů pro 9xAI, 22xDI, 3xAO, 10xDO, včetně 20% rezervních I/O, montáž</t>
  </si>
  <si>
    <t>Pol20</t>
  </si>
  <si>
    <t>Řídicí systém, s barevným grafickým 2" displejem TFT IPS s rozlišením 320 × 240 bodů a 8 klávesami, webserver, komunikace 1× RS485 (galv. odd.), 1× Ethernet, 1× RS232, Micro SD, GSM, IP20, na DIN lištu 35 mm včetně modulů pro 9xAI, 22xDI, 3xAO, 10xDO, včetně 20% rezervních I/O, dodávka</t>
  </si>
  <si>
    <t>Pol21</t>
  </si>
  <si>
    <t>Převodník sběrnice M-Bus až pro 64 zařízení, montáž</t>
  </si>
  <si>
    <t>Pol22</t>
  </si>
  <si>
    <t>Převodník sběrnice M-Bus až pro 64 zařízení, dodávka</t>
  </si>
  <si>
    <t>Pol23</t>
  </si>
  <si>
    <t>Komunikační převodník linek RS232/RS485 na DIN lištu, montáž</t>
  </si>
  <si>
    <t>Pol24</t>
  </si>
  <si>
    <t>Komunikační převodník linek RS232/RS485 na DIN lištu, dodávka</t>
  </si>
  <si>
    <t>Pol25</t>
  </si>
  <si>
    <t xml:space="preserve">Výkonný router  7 x gigabitový ethernet, 1 x 2.5 gigabitový ethernet, 1 SFP/SFP+ klec, 1 x USB 3.0. Předinstalován RouterOS L5, verze 7, montáž</t>
  </si>
  <si>
    <t>Pol26</t>
  </si>
  <si>
    <t xml:space="preserve">Výkonný router  7 x gigabitový ethernet, 1 x 2.5 gigabitový ethernet, 1 SFP/SFP+ klec, 1 x USB 3.0. Předinstalován RouterOS L5, verze 7, dodávka</t>
  </si>
  <si>
    <t>Pol27</t>
  </si>
  <si>
    <t>Vypracování SW PLC regulátoru</t>
  </si>
  <si>
    <t>Pol28</t>
  </si>
  <si>
    <t>Vypracování SW Webserveru</t>
  </si>
  <si>
    <t>Pol29</t>
  </si>
  <si>
    <t>Zprovoznění GSM</t>
  </si>
  <si>
    <t>Rozváděče</t>
  </si>
  <si>
    <t>Pol30</t>
  </si>
  <si>
    <t>Montáž a zapojení rozváděče RMaR1, montáž</t>
  </si>
  <si>
    <t>Pol31</t>
  </si>
  <si>
    <t>Rozváděč RMaR1 oceloplechová skříň o velikosti 800x1200x400mm, výbava dle regulačních schémat, dodávka</t>
  </si>
  <si>
    <t>Pol33</t>
  </si>
  <si>
    <t>Pol34</t>
  </si>
  <si>
    <t>Pol36</t>
  </si>
  <si>
    <t>Kabel stíněný JYSTY 2x2x0,8, montáž</t>
  </si>
  <si>
    <t>Pol37</t>
  </si>
  <si>
    <t>Kabel stíněný JYSTY 2x2x0,8, dodávka</t>
  </si>
  <si>
    <t>Pol38</t>
  </si>
  <si>
    <t>Kabel stíněný JYSTY 4x2x0,8, montáž</t>
  </si>
  <si>
    <t>Pol39</t>
  </si>
  <si>
    <t>Kabel stíněný JYSTY 4x2x0,8, dodávka</t>
  </si>
  <si>
    <t>Pol40</t>
  </si>
  <si>
    <t>Kabel stíněný JYTY 2x1, montáž</t>
  </si>
  <si>
    <t>Pol41</t>
  </si>
  <si>
    <t>Kabel stíněný JYTY 2x1, dodávka</t>
  </si>
  <si>
    <t>Pol42</t>
  </si>
  <si>
    <t>Kabel stíněný JYTY 4x1, montáž</t>
  </si>
  <si>
    <t>Pol43</t>
  </si>
  <si>
    <t>Kabel stíněný JYTY 4x1, dodávka</t>
  </si>
  <si>
    <t>Pol44</t>
  </si>
  <si>
    <t>Kabel stíněný PRAFlaGuard F 1x2x0,8-R, montáž</t>
  </si>
  <si>
    <t>Pol45</t>
  </si>
  <si>
    <t>Kabel stíněný PRAFlaGuard F 1x2x0,8-R, dodávka</t>
  </si>
  <si>
    <t>Pol46</t>
  </si>
  <si>
    <t>Kabel stíněný PRAFlaGuard F 2x2x0,8-R, montáž</t>
  </si>
  <si>
    <t>Pol54</t>
  </si>
  <si>
    <t>Kabel stíněný PRAFlaGuard F 2x2x0,8-R, dodávka</t>
  </si>
  <si>
    <t>Pol55</t>
  </si>
  <si>
    <t>Komunikační kabel UTP CAT 6E LSOH, montáž</t>
  </si>
  <si>
    <t>Pol56</t>
  </si>
  <si>
    <t>Komunikační kabel UTP CAT 6E LSOH, dodávka</t>
  </si>
  <si>
    <t>Pol59</t>
  </si>
  <si>
    <t>Trubka plastová, průměr 20mm, vč. spojek, kolen, příchytů a příslušenství, montáž</t>
  </si>
  <si>
    <t>Pol60</t>
  </si>
  <si>
    <t>Trubka plastová, průměr 20mm, vč. spojek, kolen, příchytů a příslušenství, dodávka</t>
  </si>
  <si>
    <t>Pol61</t>
  </si>
  <si>
    <t>Trubka plastová, průměr 40mm, vč. spojek, kolen, příchytů a příslušenství, montáž</t>
  </si>
  <si>
    <t>Pol62</t>
  </si>
  <si>
    <t>Trubka plastová, průměr 40mm, vč. spojek, kolen, příchytů a příslušenství, dodávka</t>
  </si>
  <si>
    <t>Pol63</t>
  </si>
  <si>
    <t>Trubka plastová pevná bezhalogenová, průměr 20mm, vč. spojek, kolen, příchytů a příslušenství, montáž</t>
  </si>
  <si>
    <t>Pol64</t>
  </si>
  <si>
    <t xml:space="preserve">Trubka plastová  pevná bezhalogenová, průměr 20mm, vč. spojek, kolen, příchytů a příslušenství, dodávka</t>
  </si>
  <si>
    <t>Pol65</t>
  </si>
  <si>
    <t>Trubka plastová ohebná bezhalogenová, průměr 20mm, vč. spojek, kolen, příchytů a příslušenství, montáž</t>
  </si>
  <si>
    <t>Pol66</t>
  </si>
  <si>
    <t xml:space="preserve">Trubka plastová  ohebná bezhalogenová, průměr 20mm, vč. spojek, kolen, příchytů a příslušenství, dodávka</t>
  </si>
  <si>
    <t>Pol71</t>
  </si>
  <si>
    <t>Pol72</t>
  </si>
  <si>
    <t>Pol73</t>
  </si>
  <si>
    <t>Pol74</t>
  </si>
  <si>
    <t>Ostatní montáže</t>
  </si>
  <si>
    <t>Pol75</t>
  </si>
  <si>
    <t>Zapojení komunikace Modbus RS485 VZT zařízení</t>
  </si>
  <si>
    <t>Pol76</t>
  </si>
  <si>
    <t>Zapojení požárních klapek</t>
  </si>
  <si>
    <t>Pol77</t>
  </si>
  <si>
    <t>Zapojení a montáž čidla pohybu</t>
  </si>
  <si>
    <t>Pol78</t>
  </si>
  <si>
    <t>Zapojení blokace VZT zařízení</t>
  </si>
  <si>
    <t>Pol79</t>
  </si>
  <si>
    <t>Zapojení měřičů spotřeby s komunikací Mbus</t>
  </si>
  <si>
    <t>Pol80</t>
  </si>
  <si>
    <t>Zapojení pohonu třícestného regulačního ventilu</t>
  </si>
  <si>
    <t>Pol81</t>
  </si>
  <si>
    <t>Zapojení pohonu dvoucestného regulačního ventilu</t>
  </si>
  <si>
    <t>Pol82</t>
  </si>
  <si>
    <t>Zapojení čerpadla topné vody</t>
  </si>
  <si>
    <t>Pol83</t>
  </si>
  <si>
    <t>Ukončení vodičů a kabelů</t>
  </si>
  <si>
    <t>Pol84</t>
  </si>
  <si>
    <t>Pol85</t>
  </si>
  <si>
    <t>Pol86</t>
  </si>
  <si>
    <t>Pol87</t>
  </si>
  <si>
    <t>Pol88</t>
  </si>
  <si>
    <t>Nastavení a odladění systému</t>
  </si>
  <si>
    <t>Pol89</t>
  </si>
  <si>
    <t>Pol90</t>
  </si>
  <si>
    <t>Pol91</t>
  </si>
  <si>
    <t>Pol92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</si>
  <si>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</si>
  <si>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</si>
  <si>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</si>
  <si>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</si>
  <si>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</si>
  <si>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</si>
  <si>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</si>
  <si>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013254000</t>
  </si>
  <si>
    <t>soub.</t>
  </si>
  <si>
    <t>1024</t>
  </si>
  <si>
    <t>-591950541</t>
  </si>
  <si>
    <t>Poznámka k položce:_x000d_
platí pro všechny profese, pokud jinde neuvedeno</t>
  </si>
  <si>
    <t>013254001</t>
  </si>
  <si>
    <t>kontrola PD ke zjištění zjevných nedostatků či rozporů v předané PD</t>
  </si>
  <si>
    <t>-1629504125</t>
  </si>
  <si>
    <t>VRN3</t>
  </si>
  <si>
    <t>Zařízení staveniště</t>
  </si>
  <si>
    <t>03210.R.2</t>
  </si>
  <si>
    <t xml:space="preserve">Oplocení staveniště </t>
  </si>
  <si>
    <t>1961998887</t>
  </si>
  <si>
    <t>Oplocení staveniště - montáž, nájem 3 měsíce, demontáž
Oplocení 68 m
Vjezdová brána
Závěrečný úklid prostranství</t>
  </si>
  <si>
    <t>032103000</t>
  </si>
  <si>
    <t>Náklady na stavební buňky (šatna, wc)</t>
  </si>
  <si>
    <t>1955098517</t>
  </si>
  <si>
    <t>Vybavení pro šatnu a kancelář
Doprava, montáž, demontáž</t>
  </si>
  <si>
    <t>032503000</t>
  </si>
  <si>
    <t>Skládky na staveništi</t>
  </si>
  <si>
    <t>-527048922</t>
  </si>
  <si>
    <t>032603000</t>
  </si>
  <si>
    <t>Mycí centrum</t>
  </si>
  <si>
    <t>-2187332</t>
  </si>
  <si>
    <t>Mycí centrum
Očištění stavebních strojů a náklady na očištění komunikací dotčených stavební činností</t>
  </si>
  <si>
    <t>032803000</t>
  </si>
  <si>
    <t>Ostatní vybavení staveniště</t>
  </si>
  <si>
    <t>27827852</t>
  </si>
  <si>
    <t>033103000</t>
  </si>
  <si>
    <t>Připojení energií</t>
  </si>
  <si>
    <t>1104561123</t>
  </si>
  <si>
    <t>033203000</t>
  </si>
  <si>
    <t>Energie pro zařízení staveniště</t>
  </si>
  <si>
    <t>-1942170798</t>
  </si>
  <si>
    <t>034403000</t>
  </si>
  <si>
    <t>Osvětlení staveniště</t>
  </si>
  <si>
    <t>-1884920835</t>
  </si>
  <si>
    <t>034503000</t>
  </si>
  <si>
    <t>Informační tabule na staveništi</t>
  </si>
  <si>
    <t>973118460</t>
  </si>
  <si>
    <t>039103000</t>
  </si>
  <si>
    <t>Rozebrání, bourání a odvoz zařízení staveniště</t>
  </si>
  <si>
    <t>-414927330</t>
  </si>
  <si>
    <t>VRN4</t>
  </si>
  <si>
    <t>Inženýrská činnost</t>
  </si>
  <si>
    <t>042503000</t>
  </si>
  <si>
    <t>Plán BOZP na staveništi</t>
  </si>
  <si>
    <t>-36032287</t>
  </si>
  <si>
    <t>042503001</t>
  </si>
  <si>
    <t>-802804148</t>
  </si>
  <si>
    <t>koordinace prací, vytváření harmonogramů, předávání a přebírání staveniště, získávání potřebných vyjádření dotčených orgánů dle dokladové části</t>
  </si>
  <si>
    <t>043103000.R.1</t>
  </si>
  <si>
    <t>Provedení zkoušek ETAG 004 a 014</t>
  </si>
  <si>
    <t>-942256037</t>
  </si>
  <si>
    <t>043103000.R.2</t>
  </si>
  <si>
    <t>Statický návrh kotvení ETICS dle výsledků zkoušek</t>
  </si>
  <si>
    <t>-1923949178</t>
  </si>
  <si>
    <t>VRN7</t>
  </si>
  <si>
    <t>Provozní vlivy</t>
  </si>
  <si>
    <t>071103000</t>
  </si>
  <si>
    <t>Provoz investora</t>
  </si>
  <si>
    <t>-512851213</t>
  </si>
  <si>
    <t>Provoz investora
Rekonstrukce za částečného provozu a výstavba v uzavřeném areálu</t>
  </si>
  <si>
    <t>SEZNAM FIGUR</t>
  </si>
  <si>
    <t>Výměra</t>
  </si>
  <si>
    <t xml:space="preserve"> D.1.1.A</t>
  </si>
  <si>
    <t>místnost 126 nezahrnuta</t>
  </si>
  <si>
    <t>114m</t>
  </si>
  <si>
    <t>6,28</t>
  </si>
  <si>
    <t>Použití figury:</t>
  </si>
  <si>
    <t>vyjma 126m</t>
  </si>
  <si>
    <t>68,94-1,0*9-1,6-1,9</t>
  </si>
  <si>
    <t>32,43-1,0</t>
  </si>
  <si>
    <t>33,10-1,0</t>
  </si>
  <si>
    <t>32,64-1,0</t>
  </si>
  <si>
    <t>32,93-1,0</t>
  </si>
  <si>
    <t>33,57-1,0</t>
  </si>
  <si>
    <t>32,20-1,0</t>
  </si>
  <si>
    <t>20,16-1,0</t>
  </si>
  <si>
    <t>19,81-1,0</t>
  </si>
  <si>
    <t>25,96-0,9</t>
  </si>
  <si>
    <t>17,18-1,0</t>
  </si>
  <si>
    <t>15,47-1,0</t>
  </si>
  <si>
    <t>13,98-1,0-1,6</t>
  </si>
  <si>
    <t>13,07-0,8</t>
  </si>
  <si>
    <t>10,82-0,9*2</t>
  </si>
  <si>
    <t>23,28-0,9</t>
  </si>
  <si>
    <t>7,29-1,0</t>
  </si>
  <si>
    <t>12,13-0,9</t>
  </si>
  <si>
    <t>9,33-0,9</t>
  </si>
  <si>
    <t>14,40-0,9*2</t>
  </si>
  <si>
    <t>15,40-0,9</t>
  </si>
  <si>
    <t>20,26-1,0*2-1,35</t>
  </si>
  <si>
    <t>19,24-1,0*3</t>
  </si>
  <si>
    <t>21,05-1,0*2</t>
  </si>
  <si>
    <t>81,24-1,0*16</t>
  </si>
  <si>
    <t>7,44-0,9</t>
  </si>
  <si>
    <t>(0,75*2+2,63)*1,5</t>
  </si>
  <si>
    <t>10,82*2,0-0,9*2,0</t>
  </si>
  <si>
    <t>23,28*2,0-0,9*2,02</t>
  </si>
  <si>
    <t>7,29*2,0-1,0*2,02</t>
  </si>
  <si>
    <t>9,33*2,0-0,9*2,02</t>
  </si>
  <si>
    <t>14,40*2,0-0,9*2,02*2</t>
  </si>
  <si>
    <t>15,40*2,0-0,9*2,02</t>
  </si>
  <si>
    <t>7,44*1,5-0,9*1,5</t>
  </si>
  <si>
    <t>umyvadla v učebnách</t>
  </si>
  <si>
    <t>2,0*6</t>
  </si>
  <si>
    <t>svisle do v. 300 mm</t>
  </si>
  <si>
    <t>45*0,300</t>
  </si>
  <si>
    <t>obvod do v. 300 mm</t>
  </si>
  <si>
    <t>81,65*0,3</t>
  </si>
  <si>
    <t>68,94*3,0</t>
  </si>
  <si>
    <t>32,43*3,0-2,4*2,0*3</t>
  </si>
  <si>
    <t>33,10*3,0-2,4*2,0*3</t>
  </si>
  <si>
    <t>32,64*3,0-2,4*2,0*3</t>
  </si>
  <si>
    <t>32,93*3,0-2,4*2,0*3</t>
  </si>
  <si>
    <t>33,57*3,0-2,4*2,0*3</t>
  </si>
  <si>
    <t>32,20*3,0-2,4*2,0*3</t>
  </si>
  <si>
    <t>20,16*3,0-2,4*2,0</t>
  </si>
  <si>
    <t>19,81*3,0-2,4*2,0</t>
  </si>
  <si>
    <t>25,96*3,0-2,4*2,0</t>
  </si>
  <si>
    <t>17,18*3,0-2,4*2,0</t>
  </si>
  <si>
    <t>15,47*3,0-2,4*2,0</t>
  </si>
  <si>
    <t>13,98-3,0</t>
  </si>
  <si>
    <t>13,07*3,0</t>
  </si>
  <si>
    <t>10,82*3,0</t>
  </si>
  <si>
    <t>23,28*3,0</t>
  </si>
  <si>
    <t>7,29*3,0</t>
  </si>
  <si>
    <t>12,13*3,0</t>
  </si>
  <si>
    <t>9,33*3,0</t>
  </si>
  <si>
    <t>14,40*3,0</t>
  </si>
  <si>
    <t>15,40*3,0</t>
  </si>
  <si>
    <t>20,26*3,0</t>
  </si>
  <si>
    <t>19,24*3,0</t>
  </si>
  <si>
    <t>21,05*3,0-2,4*2,0</t>
  </si>
  <si>
    <t>126m</t>
  </si>
  <si>
    <t>38,81*3,0-2,4*2,0*3</t>
  </si>
  <si>
    <t>81,24*3,0-2,4*2,0</t>
  </si>
  <si>
    <t>7,44*3,0</t>
  </si>
  <si>
    <t>odečet obkladů</t>
  </si>
  <si>
    <t>-F5_ker_obkl</t>
  </si>
  <si>
    <t>4,5*3,0-1,6*2,32</t>
  </si>
  <si>
    <t>(7,3+8,67)*3,0-2,4*2,0*3</t>
  </si>
  <si>
    <t>8,89*3,0-2,4*2,0*3</t>
  </si>
  <si>
    <t>8,66*3,0-2,4*2,0*3</t>
  </si>
  <si>
    <t>8,67*3,0-2,4*2,0*3</t>
  </si>
  <si>
    <t>8,21*3,0-2,4*2,0*3</t>
  </si>
  <si>
    <t>2,88*3,0-2,4*2,0</t>
  </si>
  <si>
    <t>2,87*3,0-2,4*2,0</t>
  </si>
  <si>
    <t>7,1*3,0-1,11*2,0-2,4*2,0-1,11*2,0</t>
  </si>
  <si>
    <t>4,1*3,0-1,11*2,0-2,4*2,0</t>
  </si>
  <si>
    <t>3,24*3,0-2,4*2,0</t>
  </si>
  <si>
    <t>(2,5+4,5)*3,0-1,6*2,32</t>
  </si>
  <si>
    <t>(1,2+2,0)*3,0-1,11*2,0-0,8*2,02</t>
  </si>
  <si>
    <t>6,31*3,0</t>
  </si>
  <si>
    <t>6,307*3,0-2,1*2,1</t>
  </si>
  <si>
    <t>(11,8+7,0)*3,0-2,4*2,0*3-1,11*2,0-1,5*2,02</t>
  </si>
  <si>
    <t>(8,519+2,47)*3,0-1,64*2,02-1,6*2,0-2,4*2,0-1,11*2,0</t>
  </si>
  <si>
    <t>plocha cad</t>
  </si>
  <si>
    <t>pohled sever</t>
  </si>
  <si>
    <t>270,92</t>
  </si>
  <si>
    <t>jih</t>
  </si>
  <si>
    <t>sever, jih odečty otvorů</t>
  </si>
  <si>
    <t>-2,4*2,0*27-1,11*2,0*6</t>
  </si>
  <si>
    <t>východ</t>
  </si>
  <si>
    <t>90,29</t>
  </si>
  <si>
    <t>západ</t>
  </si>
  <si>
    <t>91,16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</si>
</sst>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ZŠ Švermova - přestavba bazénové vany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Švermova 403/40, Liberec 10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2. 8. 2023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Liberec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DIGITRONIC CZ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ROUND(SUM(AG95:AG103),2)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ROUND(SUM(AS95:AS103),2)</f>
        <v>0</v>
      </c>
      <c r="AT94" s="115">
        <f>ROUND(SUM(AV94:AW94),2)</f>
        <v>0</v>
      </c>
      <c r="AU94" s="116">
        <f>ROUND(SUM(AU95:AU103),5)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ROUND(SUM(AZ95:AZ103),2)</f>
        <v>0</v>
      </c>
      <c r="BA94" s="115">
        <f>ROUND(SUM(BA95:BA103),2)</f>
        <v>0</v>
      </c>
      <c r="BB94" s="115">
        <f>ROUND(SUM(BB95:BB103),2)</f>
        <v>0</v>
      </c>
      <c r="BC94" s="115">
        <f>ROUND(SUM(BC95:BC103),2)</f>
        <v>0</v>
      </c>
      <c r="BD94" s="117">
        <f>ROUND(SUM(BD95:BD103),2)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'D.1.1.A - Architektonicko...'!J30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'D.1.1.A - Architektonicko...'!P137</f>
        <v>0</v>
      </c>
      <c r="AV95" s="129">
        <f>'D.1.1.A - Architektonicko...'!J33</f>
        <v>0</v>
      </c>
      <c r="AW95" s="129">
        <f>'D.1.1.A - Architektonicko...'!J34</f>
        <v>0</v>
      </c>
      <c r="AX95" s="129">
        <f>'D.1.1.A - Architektonicko...'!J35</f>
        <v>0</v>
      </c>
      <c r="AY95" s="129">
        <f>'D.1.1.A - Architektonicko...'!J36</f>
        <v>0</v>
      </c>
      <c r="AZ95" s="129">
        <f>'D.1.1.A - Architektonicko...'!F33</f>
        <v>0</v>
      </c>
      <c r="BA95" s="129">
        <f>'D.1.1.A - Architektonicko...'!F34</f>
        <v>0</v>
      </c>
      <c r="BB95" s="129">
        <f>'D.1.1.A - Architektonicko...'!F35</f>
        <v>0</v>
      </c>
      <c r="BC95" s="129">
        <f>'D.1.1.A - Architektonicko...'!F36</f>
        <v>0</v>
      </c>
      <c r="BD95" s="131">
        <f>'D.1.1.A - Architektonicko...'!F37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'D.1.4.A - Vytápění'!J30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'D.1.4.A - Vytápění'!P128</f>
        <v>0</v>
      </c>
      <c r="AV96" s="129">
        <f>'D.1.4.A - Vytápění'!J33</f>
        <v>0</v>
      </c>
      <c r="AW96" s="129">
        <f>'D.1.4.A - Vytápění'!J34</f>
        <v>0</v>
      </c>
      <c r="AX96" s="129">
        <f>'D.1.4.A - Vytápění'!J35</f>
        <v>0</v>
      </c>
      <c r="AY96" s="129">
        <f>'D.1.4.A - Vytápění'!J36</f>
        <v>0</v>
      </c>
      <c r="AZ96" s="129">
        <f>'D.1.4.A - Vytápění'!F33</f>
        <v>0</v>
      </c>
      <c r="BA96" s="129">
        <f>'D.1.4.A - Vytápění'!F34</f>
        <v>0</v>
      </c>
      <c r="BB96" s="129">
        <f>'D.1.4.A - Vytápění'!F35</f>
        <v>0</v>
      </c>
      <c r="BC96" s="129">
        <f>'D.1.4.A - Vytápění'!F36</f>
        <v>0</v>
      </c>
      <c r="BD96" s="131">
        <f>'D.1.4.A - Vytápění'!F37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'D.1.4.B - Chlazení'!J30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'D.1.4.B - Chlazení'!P119</f>
        <v>0</v>
      </c>
      <c r="AV97" s="129">
        <f>'D.1.4.B - Chlazení'!J33</f>
        <v>0</v>
      </c>
      <c r="AW97" s="129">
        <f>'D.1.4.B - Chlazení'!J34</f>
        <v>0</v>
      </c>
      <c r="AX97" s="129">
        <f>'D.1.4.B - Chlazení'!J35</f>
        <v>0</v>
      </c>
      <c r="AY97" s="129">
        <f>'D.1.4.B - Chlazení'!J36</f>
        <v>0</v>
      </c>
      <c r="AZ97" s="129">
        <f>'D.1.4.B - Chlazení'!F33</f>
        <v>0</v>
      </c>
      <c r="BA97" s="129">
        <f>'D.1.4.B - Chlazení'!F34</f>
        <v>0</v>
      </c>
      <c r="BB97" s="129">
        <f>'D.1.4.B - Chlazení'!F35</f>
        <v>0</v>
      </c>
      <c r="BC97" s="129">
        <f>'D.1.4.B - Chlazení'!F36</f>
        <v>0</v>
      </c>
      <c r="BD97" s="131">
        <f>'D.1.4.B - Chlazení'!F37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7" customFormat="1" ht="16.5" customHeight="1">
      <c r="A98" s="120" t="s">
        <v>80</v>
      </c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'D.1.4.C - Vzduchotechnika'!J30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28">
        <v>0</v>
      </c>
      <c r="AT98" s="129">
        <f>ROUND(SUM(AV98:AW98),2)</f>
        <v>0</v>
      </c>
      <c r="AU98" s="130">
        <f>'D.1.4.C - Vzduchotechnika'!P120</f>
        <v>0</v>
      </c>
      <c r="AV98" s="129">
        <f>'D.1.4.C - Vzduchotechnika'!J33</f>
        <v>0</v>
      </c>
      <c r="AW98" s="129">
        <f>'D.1.4.C - Vzduchotechnika'!J34</f>
        <v>0</v>
      </c>
      <c r="AX98" s="129">
        <f>'D.1.4.C - Vzduchotechnika'!J35</f>
        <v>0</v>
      </c>
      <c r="AY98" s="129">
        <f>'D.1.4.C - Vzduchotechnika'!J36</f>
        <v>0</v>
      </c>
      <c r="AZ98" s="129">
        <f>'D.1.4.C - Vzduchotechnika'!F33</f>
        <v>0</v>
      </c>
      <c r="BA98" s="129">
        <f>'D.1.4.C - Vzduchotechnika'!F34</f>
        <v>0</v>
      </c>
      <c r="BB98" s="129">
        <f>'D.1.4.C - Vzduchotechnika'!F35</f>
        <v>0</v>
      </c>
      <c r="BC98" s="129">
        <f>'D.1.4.C - Vzduchotechnika'!F36</f>
        <v>0</v>
      </c>
      <c r="BD98" s="131">
        <f>'D.1.4.C - Vzduchotechnika'!F37</f>
        <v>0</v>
      </c>
      <c r="BE98" s="7"/>
      <c r="BT98" s="132" t="s">
        <v>84</v>
      </c>
      <c r="BV98" s="132" t="s">
        <v>78</v>
      </c>
      <c r="BW98" s="132" t="s">
        <v>95</v>
      </c>
      <c r="BX98" s="132" t="s">
        <v>5</v>
      </c>
      <c r="CL98" s="132" t="s">
        <v>1</v>
      </c>
      <c r="CM98" s="132" t="s">
        <v>86</v>
      </c>
    </row>
    <row r="99" s="7" customFormat="1" ht="16.5" customHeight="1">
      <c r="A99" s="120" t="s">
        <v>80</v>
      </c>
      <c r="B99" s="121"/>
      <c r="C99" s="122"/>
      <c r="D99" s="123" t="s">
        <v>96</v>
      </c>
      <c r="E99" s="123"/>
      <c r="F99" s="123"/>
      <c r="G99" s="123"/>
      <c r="H99" s="123"/>
      <c r="I99" s="124"/>
      <c r="J99" s="123" t="s">
        <v>97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'D.1.4.E - Zařizení techni...'!J30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83</v>
      </c>
      <c r="AR99" s="127"/>
      <c r="AS99" s="128">
        <v>0</v>
      </c>
      <c r="AT99" s="129">
        <f>ROUND(SUM(AV99:AW99),2)</f>
        <v>0</v>
      </c>
      <c r="AU99" s="130">
        <f>'D.1.4.E - Zařizení techni...'!P121</f>
        <v>0</v>
      </c>
      <c r="AV99" s="129">
        <f>'D.1.4.E - Zařizení techni...'!J33</f>
        <v>0</v>
      </c>
      <c r="AW99" s="129">
        <f>'D.1.4.E - Zařizení techni...'!J34</f>
        <v>0</v>
      </c>
      <c r="AX99" s="129">
        <f>'D.1.4.E - Zařizení techni...'!J35</f>
        <v>0</v>
      </c>
      <c r="AY99" s="129">
        <f>'D.1.4.E - Zařizení techni...'!J36</f>
        <v>0</v>
      </c>
      <c r="AZ99" s="129">
        <f>'D.1.4.E - Zařizení techni...'!F33</f>
        <v>0</v>
      </c>
      <c r="BA99" s="129">
        <f>'D.1.4.E - Zařizení techni...'!F34</f>
        <v>0</v>
      </c>
      <c r="BB99" s="129">
        <f>'D.1.4.E - Zařizení techni...'!F35</f>
        <v>0</v>
      </c>
      <c r="BC99" s="129">
        <f>'D.1.4.E - Zařizení techni...'!F36</f>
        <v>0</v>
      </c>
      <c r="BD99" s="131">
        <f>'D.1.4.E - Zařizení techni...'!F37</f>
        <v>0</v>
      </c>
      <c r="BE99" s="7"/>
      <c r="BT99" s="132" t="s">
        <v>84</v>
      </c>
      <c r="BV99" s="132" t="s">
        <v>78</v>
      </c>
      <c r="BW99" s="132" t="s">
        <v>98</v>
      </c>
      <c r="BX99" s="132" t="s">
        <v>5</v>
      </c>
      <c r="CL99" s="132" t="s">
        <v>1</v>
      </c>
      <c r="CM99" s="132" t="s">
        <v>86</v>
      </c>
    </row>
    <row r="100" s="7" customFormat="1" ht="16.5" customHeight="1">
      <c r="A100" s="120" t="s">
        <v>80</v>
      </c>
      <c r="B100" s="121"/>
      <c r="C100" s="122"/>
      <c r="D100" s="123" t="s">
        <v>99</v>
      </c>
      <c r="E100" s="123"/>
      <c r="F100" s="123"/>
      <c r="G100" s="123"/>
      <c r="H100" s="123"/>
      <c r="I100" s="124"/>
      <c r="J100" s="123" t="s">
        <v>100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'D.1.4.G - Elektroinstalace'!J30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83</v>
      </c>
      <c r="AR100" s="127"/>
      <c r="AS100" s="128">
        <v>0</v>
      </c>
      <c r="AT100" s="129">
        <f>ROUND(SUM(AV100:AW100),2)</f>
        <v>0</v>
      </c>
      <c r="AU100" s="130">
        <f>'D.1.4.G - Elektroinstalace'!P124</f>
        <v>0</v>
      </c>
      <c r="AV100" s="129">
        <f>'D.1.4.G - Elektroinstalace'!J33</f>
        <v>0</v>
      </c>
      <c r="AW100" s="129">
        <f>'D.1.4.G - Elektroinstalace'!J34</f>
        <v>0</v>
      </c>
      <c r="AX100" s="129">
        <f>'D.1.4.G - Elektroinstalace'!J35</f>
        <v>0</v>
      </c>
      <c r="AY100" s="129">
        <f>'D.1.4.G - Elektroinstalace'!J36</f>
        <v>0</v>
      </c>
      <c r="AZ100" s="129">
        <f>'D.1.4.G - Elektroinstalace'!F33</f>
        <v>0</v>
      </c>
      <c r="BA100" s="129">
        <f>'D.1.4.G - Elektroinstalace'!F34</f>
        <v>0</v>
      </c>
      <c r="BB100" s="129">
        <f>'D.1.4.G - Elektroinstalace'!F35</f>
        <v>0</v>
      </c>
      <c r="BC100" s="129">
        <f>'D.1.4.G - Elektroinstalace'!F36</f>
        <v>0</v>
      </c>
      <c r="BD100" s="131">
        <f>'D.1.4.G - Elektroinstalace'!F37</f>
        <v>0</v>
      </c>
      <c r="BE100" s="7"/>
      <c r="BT100" s="132" t="s">
        <v>84</v>
      </c>
      <c r="BV100" s="132" t="s">
        <v>78</v>
      </c>
      <c r="BW100" s="132" t="s">
        <v>101</v>
      </c>
      <c r="BX100" s="132" t="s">
        <v>5</v>
      </c>
      <c r="CL100" s="132" t="s">
        <v>1</v>
      </c>
      <c r="CM100" s="132" t="s">
        <v>86</v>
      </c>
    </row>
    <row r="101" s="7" customFormat="1" ht="16.5" customHeight="1">
      <c r="A101" s="120" t="s">
        <v>80</v>
      </c>
      <c r="B101" s="121"/>
      <c r="C101" s="122"/>
      <c r="D101" s="123" t="s">
        <v>102</v>
      </c>
      <c r="E101" s="123"/>
      <c r="F101" s="123"/>
      <c r="G101" s="123"/>
      <c r="H101" s="123"/>
      <c r="I101" s="124"/>
      <c r="J101" s="123" t="s">
        <v>103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'D.1.4.H - Elektronické ko...'!J30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83</v>
      </c>
      <c r="AR101" s="127"/>
      <c r="AS101" s="128">
        <v>0</v>
      </c>
      <c r="AT101" s="129">
        <f>ROUND(SUM(AV101:AW101),2)</f>
        <v>0</v>
      </c>
      <c r="AU101" s="130">
        <f>'D.1.4.H - Elektronické ko...'!P117</f>
        <v>0</v>
      </c>
      <c r="AV101" s="129">
        <f>'D.1.4.H - Elektronické ko...'!J33</f>
        <v>0</v>
      </c>
      <c r="AW101" s="129">
        <f>'D.1.4.H - Elektronické ko...'!J34</f>
        <v>0</v>
      </c>
      <c r="AX101" s="129">
        <f>'D.1.4.H - Elektronické ko...'!J35</f>
        <v>0</v>
      </c>
      <c r="AY101" s="129">
        <f>'D.1.4.H - Elektronické ko...'!J36</f>
        <v>0</v>
      </c>
      <c r="AZ101" s="129">
        <f>'D.1.4.H - Elektronické ko...'!F33</f>
        <v>0</v>
      </c>
      <c r="BA101" s="129">
        <f>'D.1.4.H - Elektronické ko...'!F34</f>
        <v>0</v>
      </c>
      <c r="BB101" s="129">
        <f>'D.1.4.H - Elektronické ko...'!F35</f>
        <v>0</v>
      </c>
      <c r="BC101" s="129">
        <f>'D.1.4.H - Elektronické ko...'!F36</f>
        <v>0</v>
      </c>
      <c r="BD101" s="131">
        <f>'D.1.4.H - Elektronické ko...'!F37</f>
        <v>0</v>
      </c>
      <c r="BE101" s="7"/>
      <c r="BT101" s="132" t="s">
        <v>84</v>
      </c>
      <c r="BV101" s="132" t="s">
        <v>78</v>
      </c>
      <c r="BW101" s="132" t="s">
        <v>104</v>
      </c>
      <c r="BX101" s="132" t="s">
        <v>5</v>
      </c>
      <c r="CL101" s="132" t="s">
        <v>1</v>
      </c>
      <c r="CM101" s="132" t="s">
        <v>86</v>
      </c>
    </row>
    <row r="102" s="7" customFormat="1" ht="16.5" customHeight="1">
      <c r="A102" s="120" t="s">
        <v>80</v>
      </c>
      <c r="B102" s="121"/>
      <c r="C102" s="122"/>
      <c r="D102" s="123" t="s">
        <v>105</v>
      </c>
      <c r="E102" s="123"/>
      <c r="F102" s="123"/>
      <c r="G102" s="123"/>
      <c r="H102" s="123"/>
      <c r="I102" s="124"/>
      <c r="J102" s="123" t="s">
        <v>106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'D.1.4.I - MaR'!J30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83</v>
      </c>
      <c r="AR102" s="127"/>
      <c r="AS102" s="128">
        <v>0</v>
      </c>
      <c r="AT102" s="129">
        <f>ROUND(SUM(AV102:AW102),2)</f>
        <v>0</v>
      </c>
      <c r="AU102" s="130">
        <f>'D.1.4.I - MaR'!P123</f>
        <v>0</v>
      </c>
      <c r="AV102" s="129">
        <f>'D.1.4.I - MaR'!J33</f>
        <v>0</v>
      </c>
      <c r="AW102" s="129">
        <f>'D.1.4.I - MaR'!J34</f>
        <v>0</v>
      </c>
      <c r="AX102" s="129">
        <f>'D.1.4.I - MaR'!J35</f>
        <v>0</v>
      </c>
      <c r="AY102" s="129">
        <f>'D.1.4.I - MaR'!J36</f>
        <v>0</v>
      </c>
      <c r="AZ102" s="129">
        <f>'D.1.4.I - MaR'!F33</f>
        <v>0</v>
      </c>
      <c r="BA102" s="129">
        <f>'D.1.4.I - MaR'!F34</f>
        <v>0</v>
      </c>
      <c r="BB102" s="129">
        <f>'D.1.4.I - MaR'!F35</f>
        <v>0</v>
      </c>
      <c r="BC102" s="129">
        <f>'D.1.4.I - MaR'!F36</f>
        <v>0</v>
      </c>
      <c r="BD102" s="131">
        <f>'D.1.4.I - MaR'!F37</f>
        <v>0</v>
      </c>
      <c r="BE102" s="7"/>
      <c r="BT102" s="132" t="s">
        <v>84</v>
      </c>
      <c r="BV102" s="132" t="s">
        <v>78</v>
      </c>
      <c r="BW102" s="132" t="s">
        <v>107</v>
      </c>
      <c r="BX102" s="132" t="s">
        <v>5</v>
      </c>
      <c r="CL102" s="132" t="s">
        <v>1</v>
      </c>
      <c r="CM102" s="132" t="s">
        <v>86</v>
      </c>
    </row>
    <row r="103" s="7" customFormat="1" ht="16.5" customHeight="1">
      <c r="A103" s="120" t="s">
        <v>80</v>
      </c>
      <c r="B103" s="121"/>
      <c r="C103" s="122"/>
      <c r="D103" s="123" t="s">
        <v>108</v>
      </c>
      <c r="E103" s="123"/>
      <c r="F103" s="123"/>
      <c r="G103" s="123"/>
      <c r="H103" s="123"/>
      <c r="I103" s="124"/>
      <c r="J103" s="123" t="s">
        <v>109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'VRN - Vedlejší rozpočtové...'!J30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83</v>
      </c>
      <c r="AR103" s="127"/>
      <c r="AS103" s="133">
        <v>0</v>
      </c>
      <c r="AT103" s="134">
        <f>ROUND(SUM(AV103:AW103),2)</f>
        <v>0</v>
      </c>
      <c r="AU103" s="135">
        <f>'VRN - Vedlejší rozpočtové...'!P121</f>
        <v>0</v>
      </c>
      <c r="AV103" s="134">
        <f>'VRN - Vedlejší rozpočtové...'!J33</f>
        <v>0</v>
      </c>
      <c r="AW103" s="134">
        <f>'VRN - Vedlejší rozpočtové...'!J34</f>
        <v>0</v>
      </c>
      <c r="AX103" s="134">
        <f>'VRN - Vedlejší rozpočtové...'!J35</f>
        <v>0</v>
      </c>
      <c r="AY103" s="134">
        <f>'VRN - Vedlejší rozpočtové...'!J36</f>
        <v>0</v>
      </c>
      <c r="AZ103" s="134">
        <f>'VRN - Vedlejší rozpočtové...'!F33</f>
        <v>0</v>
      </c>
      <c r="BA103" s="134">
        <f>'VRN - Vedlejší rozpočtové...'!F34</f>
        <v>0</v>
      </c>
      <c r="BB103" s="134">
        <f>'VRN - Vedlejší rozpočtové...'!F35</f>
        <v>0</v>
      </c>
      <c r="BC103" s="134">
        <f>'VRN - Vedlejší rozpočtové...'!F36</f>
        <v>0</v>
      </c>
      <c r="BD103" s="136">
        <f>'VRN - Vedlejší rozpočtové...'!F37</f>
        <v>0</v>
      </c>
      <c r="BE103" s="7"/>
      <c r="BT103" s="132" t="s">
        <v>84</v>
      </c>
      <c r="BV103" s="132" t="s">
        <v>78</v>
      </c>
      <c r="BW103" s="132" t="s">
        <v>110</v>
      </c>
      <c r="BX103" s="132" t="s">
        <v>5</v>
      </c>
      <c r="CL103" s="132" t="s">
        <v>1</v>
      </c>
      <c r="CM103" s="132" t="s">
        <v>86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ukJrF3ySfMRgnP5GLK0G6ydqAmbsMlq8Yf2j1faua0gE/lwzS6TOxHLcuwn6dh+zGNjWZRjk+1ntbddbaqSETQ==" hashValue="0vRDRrI+8N7BCQr731+Euq04I8khiuFLWHgtNJptioXMFUulk/MzKVGjkxQqRkwARfwyqYrRHHOwZsvMYSFyaw==" algorithmName="SHA-512" password="CC35"/>
  <mergeCells count="7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.1.1.A - Architektonicko...'!C2" display="/"/>
    <hyperlink ref="A96" location="'D.1.4.A - Vytápění'!C2" display="/"/>
    <hyperlink ref="A97" location="'D.1.4.B - Chlazení'!C2" display="/"/>
    <hyperlink ref="A98" location="'D.1.4.C - Vzduchotechnika'!C2" display="/"/>
    <hyperlink ref="A99" location="'D.1.4.E - Zařizení techni...'!C2" display="/"/>
    <hyperlink ref="A100" location="'D.1.4.G - Elektroinstalace'!C2" display="/"/>
    <hyperlink ref="A101" location="'D.1.4.H - Elektronické ko...'!C2" display="/"/>
    <hyperlink ref="A102" location="'D.1.4.I - MaR'!C2" display="/"/>
    <hyperlink ref="A103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86</v>
      </c>
    </row>
    <row r="4" hidden="1" s="1" customFormat="1" ht="24.96" customHeight="1">
      <c r="B4" s="21"/>
      <c r="D4" s="140" t="s">
        <v>117</v>
      </c>
      <c r="L4" s="21"/>
      <c r="M4" s="141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2" t="s">
        <v>16</v>
      </c>
      <c r="L6" s="21"/>
    </row>
    <row r="7" hidden="1" s="1" customFormat="1" ht="16.5" customHeight="1">
      <c r="B7" s="21"/>
      <c r="E7" s="143" t="str">
        <f>'Rekapitulace stavby'!K6</f>
        <v>ZŠ Švermova - přestavba bazénové vany</v>
      </c>
      <c r="F7" s="142"/>
      <c r="G7" s="142"/>
      <c r="H7" s="142"/>
      <c r="L7" s="21"/>
    </row>
    <row r="8" hidden="1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2959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34</v>
      </c>
      <c r="G12" s="39"/>
      <c r="H12" s="39"/>
      <c r="I12" s="142" t="s">
        <v>22</v>
      </c>
      <c r="J12" s="146" t="str">
        <f>'Rekapitulace stavby'!AN8</f>
        <v>2. 8. 2023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tr">
        <f>IF('Rekapitulace stavby'!E11="","",'Rekapitulace stavby'!E11)</f>
        <v>Město Liberec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tr">
        <f>IF('Rekapitulace stavby'!E17="","",'Rekapitulace stavby'!E17)</f>
        <v>DIGITRONIC CZ s.r.o.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ROUND((SUM(BE121:BE159)),  2)</f>
        <v>0</v>
      </c>
      <c r="G33" s="39"/>
      <c r="H33" s="39"/>
      <c r="I33" s="157">
        <v>0.20999999999999999</v>
      </c>
      <c r="J33" s="156">
        <f>ROUND(((SUM(BE121:BE159))*I33),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42</v>
      </c>
      <c r="F34" s="156">
        <f>ROUND((SUM(BF121:BF159)),  2)</f>
        <v>0</v>
      </c>
      <c r="G34" s="39"/>
      <c r="H34" s="39"/>
      <c r="I34" s="157">
        <v>0.14999999999999999</v>
      </c>
      <c r="J34" s="156">
        <f>ROUND(((SUM(BF121:BF159))*I34),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ROUND((SUM(BG121:BG159)),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ROUND((SUM(BH121:BH159)),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ROUND((SUM(BI121:BI159)),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ZŠ Švermova - přestavba bazénové vany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Liberec</v>
      </c>
      <c r="G91" s="41"/>
      <c r="H91" s="41"/>
      <c r="I91" s="33" t="s">
        <v>30</v>
      </c>
      <c r="J91" s="37" t="str">
        <f>E21</f>
        <v>DIGITRONIC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143</v>
      </c>
      <c r="D94" s="178"/>
      <c r="E94" s="178"/>
      <c r="F94" s="178"/>
      <c r="G94" s="178"/>
      <c r="H94" s="178"/>
      <c r="I94" s="178"/>
      <c r="J94" s="179" t="s">
        <v>144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145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146</v>
      </c>
    </row>
    <row r="97" s="9" customFormat="1" ht="24.96" customHeight="1">
      <c r="A97" s="9"/>
      <c r="B97" s="181"/>
      <c r="C97" s="182"/>
      <c r="D97" s="183" t="s">
        <v>2959</v>
      </c>
      <c r="E97" s="184"/>
      <c r="F97" s="184"/>
      <c r="G97" s="184"/>
      <c r="H97" s="184"/>
      <c r="I97" s="184"/>
      <c r="J97" s="185">
        <f>J122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2960</v>
      </c>
      <c r="E98" s="190"/>
      <c r="F98" s="190"/>
      <c r="G98" s="190"/>
      <c r="H98" s="190"/>
      <c r="I98" s="190"/>
      <c r="J98" s="191">
        <f>J123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2961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2962</v>
      </c>
      <c r="E100" s="190"/>
      <c r="F100" s="190"/>
      <c r="G100" s="190"/>
      <c r="H100" s="190"/>
      <c r="I100" s="190"/>
      <c r="J100" s="191">
        <f>J150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2963</v>
      </c>
      <c r="E101" s="190"/>
      <c r="F101" s="190"/>
      <c r="G101" s="190"/>
      <c r="H101" s="190"/>
      <c r="I101" s="190"/>
      <c r="J101" s="191">
        <f>J157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168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6" t="str">
        <f>E7</f>
        <v>ZŠ Švermova - přestavba bazénové vany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VRN - Vedlejší rozpočtové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2. 8. 2023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Liberec</v>
      </c>
      <c r="G117" s="41"/>
      <c r="H117" s="41"/>
      <c r="I117" s="33" t="s">
        <v>30</v>
      </c>
      <c r="J117" s="37" t="str">
        <f>E21</f>
        <v>DIGITRONIC CZ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3"/>
      <c r="B120" s="194"/>
      <c r="C120" s="195" t="s">
        <v>169</v>
      </c>
      <c r="D120" s="196" t="s">
        <v>61</v>
      </c>
      <c r="E120" s="196" t="s">
        <v>57</v>
      </c>
      <c r="F120" s="196" t="s">
        <v>58</v>
      </c>
      <c r="G120" s="196" t="s">
        <v>170</v>
      </c>
      <c r="H120" s="196" t="s">
        <v>171</v>
      </c>
      <c r="I120" s="196" t="s">
        <v>172</v>
      </c>
      <c r="J120" s="196" t="s">
        <v>144</v>
      </c>
      <c r="K120" s="197" t="s">
        <v>173</v>
      </c>
      <c r="L120" s="198"/>
      <c r="M120" s="101" t="s">
        <v>1</v>
      </c>
      <c r="N120" s="102" t="s">
        <v>40</v>
      </c>
      <c r="O120" s="102" t="s">
        <v>174</v>
      </c>
      <c r="P120" s="102" t="s">
        <v>175</v>
      </c>
      <c r="Q120" s="102" t="s">
        <v>176</v>
      </c>
      <c r="R120" s="102" t="s">
        <v>177</v>
      </c>
      <c r="S120" s="102" t="s">
        <v>178</v>
      </c>
      <c r="T120" s="103" t="s">
        <v>179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9"/>
      <c r="B121" s="40"/>
      <c r="C121" s="108" t="s">
        <v>180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0</v>
      </c>
      <c r="S121" s="105"/>
      <c r="T121" s="202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146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75</v>
      </c>
      <c r="E122" s="207" t="s">
        <v>108</v>
      </c>
      <c r="F122" s="207" t="s">
        <v>109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P123+P129+P150+P157</f>
        <v>0</v>
      </c>
      <c r="Q122" s="212"/>
      <c r="R122" s="213">
        <f>R123+R129+R150+R157</f>
        <v>0</v>
      </c>
      <c r="S122" s="212"/>
      <c r="T122" s="214">
        <f>T123+T129+T150+T157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217</v>
      </c>
      <c r="AT122" s="216" t="s">
        <v>75</v>
      </c>
      <c r="AU122" s="216" t="s">
        <v>76</v>
      </c>
      <c r="AY122" s="215" t="s">
        <v>183</v>
      </c>
      <c r="BK122" s="217">
        <f>BK123+BK129+BK150+BK157</f>
        <v>0</v>
      </c>
    </row>
    <row r="123" s="12" customFormat="1" ht="22.8" customHeight="1">
      <c r="A123" s="12"/>
      <c r="B123" s="204"/>
      <c r="C123" s="205"/>
      <c r="D123" s="206" t="s">
        <v>75</v>
      </c>
      <c r="E123" s="218" t="s">
        <v>2964</v>
      </c>
      <c r="F123" s="218" t="s">
        <v>2965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SUM(P124:P128)</f>
        <v>0</v>
      </c>
      <c r="Q123" s="212"/>
      <c r="R123" s="213">
        <f>SUM(R124:R128)</f>
        <v>0</v>
      </c>
      <c r="S123" s="212"/>
      <c r="T123" s="214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217</v>
      </c>
      <c r="AT123" s="216" t="s">
        <v>75</v>
      </c>
      <c r="AU123" s="216" t="s">
        <v>84</v>
      </c>
      <c r="AY123" s="215" t="s">
        <v>183</v>
      </c>
      <c r="BK123" s="217">
        <f>SUM(BK124:BK128)</f>
        <v>0</v>
      </c>
    </row>
    <row r="124" s="2" customFormat="1" ht="16.5" customHeight="1">
      <c r="A124" s="39"/>
      <c r="B124" s="40"/>
      <c r="C124" s="220" t="s">
        <v>84</v>
      </c>
      <c r="D124" s="220" t="s">
        <v>185</v>
      </c>
      <c r="E124" s="221" t="s">
        <v>2966</v>
      </c>
      <c r="F124" s="222" t="s">
        <v>1765</v>
      </c>
      <c r="G124" s="223" t="s">
        <v>2967</v>
      </c>
      <c r="H124" s="224">
        <v>1</v>
      </c>
      <c r="I124" s="225"/>
      <c r="J124" s="226">
        <f>ROUND(I124*H124,2)</f>
        <v>0</v>
      </c>
      <c r="K124" s="222" t="s">
        <v>1</v>
      </c>
      <c r="L124" s="45"/>
      <c r="M124" s="227" t="s">
        <v>1</v>
      </c>
      <c r="N124" s="228" t="s">
        <v>41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2968</v>
      </c>
      <c r="AT124" s="231" t="s">
        <v>185</v>
      </c>
      <c r="AU124" s="231" t="s">
        <v>86</v>
      </c>
      <c r="AY124" s="18" t="s">
        <v>183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84</v>
      </c>
      <c r="BK124" s="232">
        <f>ROUND(I124*H124,2)</f>
        <v>0</v>
      </c>
      <c r="BL124" s="18" t="s">
        <v>2968</v>
      </c>
      <c r="BM124" s="231" t="s">
        <v>2969</v>
      </c>
    </row>
    <row r="125" s="2" customFormat="1">
      <c r="A125" s="39"/>
      <c r="B125" s="40"/>
      <c r="C125" s="41"/>
      <c r="D125" s="233" t="s">
        <v>192</v>
      </c>
      <c r="E125" s="41"/>
      <c r="F125" s="234" t="s">
        <v>1765</v>
      </c>
      <c r="G125" s="41"/>
      <c r="H125" s="41"/>
      <c r="I125" s="235"/>
      <c r="J125" s="41"/>
      <c r="K125" s="41"/>
      <c r="L125" s="45"/>
      <c r="M125" s="236"/>
      <c r="N125" s="237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192</v>
      </c>
      <c r="AU125" s="18" t="s">
        <v>86</v>
      </c>
    </row>
    <row r="126" s="2" customFormat="1">
      <c r="A126" s="39"/>
      <c r="B126" s="40"/>
      <c r="C126" s="41"/>
      <c r="D126" s="233" t="s">
        <v>263</v>
      </c>
      <c r="E126" s="41"/>
      <c r="F126" s="280" t="s">
        <v>2970</v>
      </c>
      <c r="G126" s="41"/>
      <c r="H126" s="41"/>
      <c r="I126" s="235"/>
      <c r="J126" s="41"/>
      <c r="K126" s="41"/>
      <c r="L126" s="45"/>
      <c r="M126" s="236"/>
      <c r="N126" s="237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263</v>
      </c>
      <c r="AU126" s="18" t="s">
        <v>86</v>
      </c>
    </row>
    <row r="127" s="2" customFormat="1" ht="24.15" customHeight="1">
      <c r="A127" s="39"/>
      <c r="B127" s="40"/>
      <c r="C127" s="220" t="s">
        <v>86</v>
      </c>
      <c r="D127" s="220" t="s">
        <v>185</v>
      </c>
      <c r="E127" s="221" t="s">
        <v>2971</v>
      </c>
      <c r="F127" s="222" t="s">
        <v>2972</v>
      </c>
      <c r="G127" s="223" t="s">
        <v>2967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2968</v>
      </c>
      <c r="AT127" s="231" t="s">
        <v>185</v>
      </c>
      <c r="AU127" s="231" t="s">
        <v>86</v>
      </c>
      <c r="AY127" s="18" t="s">
        <v>183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84</v>
      </c>
      <c r="BK127" s="232">
        <f>ROUND(I127*H127,2)</f>
        <v>0</v>
      </c>
      <c r="BL127" s="18" t="s">
        <v>2968</v>
      </c>
      <c r="BM127" s="231" t="s">
        <v>2973</v>
      </c>
    </row>
    <row r="128" s="2" customFormat="1">
      <c r="A128" s="39"/>
      <c r="B128" s="40"/>
      <c r="C128" s="41"/>
      <c r="D128" s="233" t="s">
        <v>192</v>
      </c>
      <c r="E128" s="41"/>
      <c r="F128" s="234" t="s">
        <v>2972</v>
      </c>
      <c r="G128" s="41"/>
      <c r="H128" s="41"/>
      <c r="I128" s="235"/>
      <c r="J128" s="41"/>
      <c r="K128" s="41"/>
      <c r="L128" s="45"/>
      <c r="M128" s="236"/>
      <c r="N128" s="23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192</v>
      </c>
      <c r="AU128" s="18" t="s">
        <v>86</v>
      </c>
    </row>
    <row r="129" s="12" customFormat="1" ht="22.8" customHeight="1">
      <c r="A129" s="12"/>
      <c r="B129" s="204"/>
      <c r="C129" s="205"/>
      <c r="D129" s="206" t="s">
        <v>75</v>
      </c>
      <c r="E129" s="218" t="s">
        <v>2974</v>
      </c>
      <c r="F129" s="218" t="s">
        <v>2975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SUM(P130:P149)</f>
        <v>0</v>
      </c>
      <c r="Q129" s="212"/>
      <c r="R129" s="213">
        <f>SUM(R130:R149)</f>
        <v>0</v>
      </c>
      <c r="S129" s="212"/>
      <c r="T129" s="214">
        <f>SUM(T130:T149)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217</v>
      </c>
      <c r="AT129" s="216" t="s">
        <v>75</v>
      </c>
      <c r="AU129" s="216" t="s">
        <v>84</v>
      </c>
      <c r="AY129" s="215" t="s">
        <v>183</v>
      </c>
      <c r="BK129" s="217">
        <f>SUM(BK130:BK149)</f>
        <v>0</v>
      </c>
    </row>
    <row r="130" s="2" customFormat="1" ht="16.5" customHeight="1">
      <c r="A130" s="39"/>
      <c r="B130" s="40"/>
      <c r="C130" s="220" t="s">
        <v>114</v>
      </c>
      <c r="D130" s="220" t="s">
        <v>185</v>
      </c>
      <c r="E130" s="221" t="s">
        <v>2976</v>
      </c>
      <c r="F130" s="222" t="s">
        <v>2977</v>
      </c>
      <c r="G130" s="223" t="s">
        <v>2967</v>
      </c>
      <c r="H130" s="224">
        <v>1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41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2968</v>
      </c>
      <c r="AT130" s="231" t="s">
        <v>185</v>
      </c>
      <c r="AU130" s="231" t="s">
        <v>86</v>
      </c>
      <c r="AY130" s="18" t="s">
        <v>183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84</v>
      </c>
      <c r="BK130" s="232">
        <f>ROUND(I130*H130,2)</f>
        <v>0</v>
      </c>
      <c r="BL130" s="18" t="s">
        <v>2968</v>
      </c>
      <c r="BM130" s="231" t="s">
        <v>2978</v>
      </c>
    </row>
    <row r="131" s="2" customFormat="1">
      <c r="A131" s="39"/>
      <c r="B131" s="40"/>
      <c r="C131" s="41"/>
      <c r="D131" s="233" t="s">
        <v>192</v>
      </c>
      <c r="E131" s="41"/>
      <c r="F131" s="234" t="s">
        <v>2979</v>
      </c>
      <c r="G131" s="41"/>
      <c r="H131" s="41"/>
      <c r="I131" s="235"/>
      <c r="J131" s="41"/>
      <c r="K131" s="41"/>
      <c r="L131" s="45"/>
      <c r="M131" s="236"/>
      <c r="N131" s="237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192</v>
      </c>
      <c r="AU131" s="18" t="s">
        <v>86</v>
      </c>
    </row>
    <row r="132" s="2" customFormat="1" ht="16.5" customHeight="1">
      <c r="A132" s="39"/>
      <c r="B132" s="40"/>
      <c r="C132" s="220" t="s">
        <v>190</v>
      </c>
      <c r="D132" s="220" t="s">
        <v>185</v>
      </c>
      <c r="E132" s="221" t="s">
        <v>2980</v>
      </c>
      <c r="F132" s="222" t="s">
        <v>2981</v>
      </c>
      <c r="G132" s="223" t="s">
        <v>2967</v>
      </c>
      <c r="H132" s="224">
        <v>1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2968</v>
      </c>
      <c r="AT132" s="231" t="s">
        <v>185</v>
      </c>
      <c r="AU132" s="231" t="s">
        <v>86</v>
      </c>
      <c r="AY132" s="18" t="s">
        <v>183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84</v>
      </c>
      <c r="BK132" s="232">
        <f>ROUND(I132*H132,2)</f>
        <v>0</v>
      </c>
      <c r="BL132" s="18" t="s">
        <v>2968</v>
      </c>
      <c r="BM132" s="231" t="s">
        <v>2982</v>
      </c>
    </row>
    <row r="133" s="2" customFormat="1">
      <c r="A133" s="39"/>
      <c r="B133" s="40"/>
      <c r="C133" s="41"/>
      <c r="D133" s="233" t="s">
        <v>192</v>
      </c>
      <c r="E133" s="41"/>
      <c r="F133" s="234" t="s">
        <v>2983</v>
      </c>
      <c r="G133" s="41"/>
      <c r="H133" s="41"/>
      <c r="I133" s="235"/>
      <c r="J133" s="41"/>
      <c r="K133" s="41"/>
      <c r="L133" s="45"/>
      <c r="M133" s="236"/>
      <c r="N133" s="23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192</v>
      </c>
      <c r="AU133" s="18" t="s">
        <v>86</v>
      </c>
    </row>
    <row r="134" s="2" customFormat="1" ht="16.5" customHeight="1">
      <c r="A134" s="39"/>
      <c r="B134" s="40"/>
      <c r="C134" s="220" t="s">
        <v>217</v>
      </c>
      <c r="D134" s="220" t="s">
        <v>185</v>
      </c>
      <c r="E134" s="221" t="s">
        <v>2984</v>
      </c>
      <c r="F134" s="222" t="s">
        <v>2985</v>
      </c>
      <c r="G134" s="223" t="s">
        <v>2967</v>
      </c>
      <c r="H134" s="224">
        <v>1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2968</v>
      </c>
      <c r="AT134" s="231" t="s">
        <v>185</v>
      </c>
      <c r="AU134" s="231" t="s">
        <v>86</v>
      </c>
      <c r="AY134" s="18" t="s">
        <v>183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84</v>
      </c>
      <c r="BK134" s="232">
        <f>ROUND(I134*H134,2)</f>
        <v>0</v>
      </c>
      <c r="BL134" s="18" t="s">
        <v>2968</v>
      </c>
      <c r="BM134" s="231" t="s">
        <v>2986</v>
      </c>
    </row>
    <row r="135" s="2" customFormat="1">
      <c r="A135" s="39"/>
      <c r="B135" s="40"/>
      <c r="C135" s="41"/>
      <c r="D135" s="233" t="s">
        <v>192</v>
      </c>
      <c r="E135" s="41"/>
      <c r="F135" s="234" t="s">
        <v>2985</v>
      </c>
      <c r="G135" s="41"/>
      <c r="H135" s="41"/>
      <c r="I135" s="235"/>
      <c r="J135" s="41"/>
      <c r="K135" s="41"/>
      <c r="L135" s="45"/>
      <c r="M135" s="236"/>
      <c r="N135" s="23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192</v>
      </c>
      <c r="AU135" s="18" t="s">
        <v>86</v>
      </c>
    </row>
    <row r="136" s="2" customFormat="1" ht="16.5" customHeight="1">
      <c r="A136" s="39"/>
      <c r="B136" s="40"/>
      <c r="C136" s="220" t="s">
        <v>227</v>
      </c>
      <c r="D136" s="220" t="s">
        <v>185</v>
      </c>
      <c r="E136" s="221" t="s">
        <v>2987</v>
      </c>
      <c r="F136" s="222" t="s">
        <v>2988</v>
      </c>
      <c r="G136" s="223" t="s">
        <v>2967</v>
      </c>
      <c r="H136" s="224">
        <v>1</v>
      </c>
      <c r="I136" s="225"/>
      <c r="J136" s="226">
        <f>ROUND(I136*H136,2)</f>
        <v>0</v>
      </c>
      <c r="K136" s="222" t="s">
        <v>1</v>
      </c>
      <c r="L136" s="45"/>
      <c r="M136" s="227" t="s">
        <v>1</v>
      </c>
      <c r="N136" s="228" t="s">
        <v>41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2968</v>
      </c>
      <c r="AT136" s="231" t="s">
        <v>185</v>
      </c>
      <c r="AU136" s="231" t="s">
        <v>86</v>
      </c>
      <c r="AY136" s="18" t="s">
        <v>183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84</v>
      </c>
      <c r="BK136" s="232">
        <f>ROUND(I136*H136,2)</f>
        <v>0</v>
      </c>
      <c r="BL136" s="18" t="s">
        <v>2968</v>
      </c>
      <c r="BM136" s="231" t="s">
        <v>2989</v>
      </c>
    </row>
    <row r="137" s="2" customFormat="1">
      <c r="A137" s="39"/>
      <c r="B137" s="40"/>
      <c r="C137" s="41"/>
      <c r="D137" s="233" t="s">
        <v>192</v>
      </c>
      <c r="E137" s="41"/>
      <c r="F137" s="234" t="s">
        <v>2990</v>
      </c>
      <c r="G137" s="41"/>
      <c r="H137" s="41"/>
      <c r="I137" s="235"/>
      <c r="J137" s="41"/>
      <c r="K137" s="41"/>
      <c r="L137" s="45"/>
      <c r="M137" s="236"/>
      <c r="N137" s="23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192</v>
      </c>
      <c r="AU137" s="18" t="s">
        <v>86</v>
      </c>
    </row>
    <row r="138" s="2" customFormat="1" ht="16.5" customHeight="1">
      <c r="A138" s="39"/>
      <c r="B138" s="40"/>
      <c r="C138" s="220" t="s">
        <v>237</v>
      </c>
      <c r="D138" s="220" t="s">
        <v>185</v>
      </c>
      <c r="E138" s="221" t="s">
        <v>2991</v>
      </c>
      <c r="F138" s="222" t="s">
        <v>2992</v>
      </c>
      <c r="G138" s="223" t="s">
        <v>2967</v>
      </c>
      <c r="H138" s="224">
        <v>1</v>
      </c>
      <c r="I138" s="225"/>
      <c r="J138" s="226">
        <f>ROUND(I138*H138,2)</f>
        <v>0</v>
      </c>
      <c r="K138" s="222" t="s">
        <v>1</v>
      </c>
      <c r="L138" s="45"/>
      <c r="M138" s="227" t="s">
        <v>1</v>
      </c>
      <c r="N138" s="228" t="s">
        <v>41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2968</v>
      </c>
      <c r="AT138" s="231" t="s">
        <v>185</v>
      </c>
      <c r="AU138" s="231" t="s">
        <v>86</v>
      </c>
      <c r="AY138" s="18" t="s">
        <v>183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84</v>
      </c>
      <c r="BK138" s="232">
        <f>ROUND(I138*H138,2)</f>
        <v>0</v>
      </c>
      <c r="BL138" s="18" t="s">
        <v>2968</v>
      </c>
      <c r="BM138" s="231" t="s">
        <v>2993</v>
      </c>
    </row>
    <row r="139" s="2" customFormat="1">
      <c r="A139" s="39"/>
      <c r="B139" s="40"/>
      <c r="C139" s="41"/>
      <c r="D139" s="233" t="s">
        <v>192</v>
      </c>
      <c r="E139" s="41"/>
      <c r="F139" s="234" t="s">
        <v>2992</v>
      </c>
      <c r="G139" s="41"/>
      <c r="H139" s="41"/>
      <c r="I139" s="235"/>
      <c r="J139" s="41"/>
      <c r="K139" s="41"/>
      <c r="L139" s="45"/>
      <c r="M139" s="236"/>
      <c r="N139" s="23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192</v>
      </c>
      <c r="AU139" s="18" t="s">
        <v>86</v>
      </c>
    </row>
    <row r="140" s="2" customFormat="1" ht="16.5" customHeight="1">
      <c r="A140" s="39"/>
      <c r="B140" s="40"/>
      <c r="C140" s="220" t="s">
        <v>243</v>
      </c>
      <c r="D140" s="220" t="s">
        <v>185</v>
      </c>
      <c r="E140" s="221" t="s">
        <v>2994</v>
      </c>
      <c r="F140" s="222" t="s">
        <v>2995</v>
      </c>
      <c r="G140" s="223" t="s">
        <v>2967</v>
      </c>
      <c r="H140" s="224">
        <v>1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2968</v>
      </c>
      <c r="AT140" s="231" t="s">
        <v>185</v>
      </c>
      <c r="AU140" s="231" t="s">
        <v>86</v>
      </c>
      <c r="AY140" s="18" t="s">
        <v>183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84</v>
      </c>
      <c r="BK140" s="232">
        <f>ROUND(I140*H140,2)</f>
        <v>0</v>
      </c>
      <c r="BL140" s="18" t="s">
        <v>2968</v>
      </c>
      <c r="BM140" s="231" t="s">
        <v>2996</v>
      </c>
    </row>
    <row r="141" s="2" customFormat="1">
      <c r="A141" s="39"/>
      <c r="B141" s="40"/>
      <c r="C141" s="41"/>
      <c r="D141" s="233" t="s">
        <v>192</v>
      </c>
      <c r="E141" s="41"/>
      <c r="F141" s="234" t="s">
        <v>2995</v>
      </c>
      <c r="G141" s="41"/>
      <c r="H141" s="41"/>
      <c r="I141" s="235"/>
      <c r="J141" s="41"/>
      <c r="K141" s="41"/>
      <c r="L141" s="45"/>
      <c r="M141" s="236"/>
      <c r="N141" s="23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192</v>
      </c>
      <c r="AU141" s="18" t="s">
        <v>86</v>
      </c>
    </row>
    <row r="142" s="2" customFormat="1" ht="16.5" customHeight="1">
      <c r="A142" s="39"/>
      <c r="B142" s="40"/>
      <c r="C142" s="220" t="s">
        <v>249</v>
      </c>
      <c r="D142" s="220" t="s">
        <v>185</v>
      </c>
      <c r="E142" s="221" t="s">
        <v>2997</v>
      </c>
      <c r="F142" s="222" t="s">
        <v>2998</v>
      </c>
      <c r="G142" s="223" t="s">
        <v>2967</v>
      </c>
      <c r="H142" s="224">
        <v>1</v>
      </c>
      <c r="I142" s="225"/>
      <c r="J142" s="226">
        <f>ROUND(I142*H142,2)</f>
        <v>0</v>
      </c>
      <c r="K142" s="222" t="s">
        <v>1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2968</v>
      </c>
      <c r="AT142" s="231" t="s">
        <v>185</v>
      </c>
      <c r="AU142" s="231" t="s">
        <v>86</v>
      </c>
      <c r="AY142" s="18" t="s">
        <v>183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84</v>
      </c>
      <c r="BK142" s="232">
        <f>ROUND(I142*H142,2)</f>
        <v>0</v>
      </c>
      <c r="BL142" s="18" t="s">
        <v>2968</v>
      </c>
      <c r="BM142" s="231" t="s">
        <v>2999</v>
      </c>
    </row>
    <row r="143" s="2" customFormat="1">
      <c r="A143" s="39"/>
      <c r="B143" s="40"/>
      <c r="C143" s="41"/>
      <c r="D143" s="233" t="s">
        <v>192</v>
      </c>
      <c r="E143" s="41"/>
      <c r="F143" s="234" t="s">
        <v>2998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192</v>
      </c>
      <c r="AU143" s="18" t="s">
        <v>86</v>
      </c>
    </row>
    <row r="144" s="2" customFormat="1" ht="16.5" customHeight="1">
      <c r="A144" s="39"/>
      <c r="B144" s="40"/>
      <c r="C144" s="220" t="s">
        <v>258</v>
      </c>
      <c r="D144" s="220" t="s">
        <v>185</v>
      </c>
      <c r="E144" s="221" t="s">
        <v>3000</v>
      </c>
      <c r="F144" s="222" t="s">
        <v>3001</v>
      </c>
      <c r="G144" s="223" t="s">
        <v>2967</v>
      </c>
      <c r="H144" s="224">
        <v>1</v>
      </c>
      <c r="I144" s="225"/>
      <c r="J144" s="226">
        <f>ROUND(I144*H144,2)</f>
        <v>0</v>
      </c>
      <c r="K144" s="222" t="s">
        <v>1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2968</v>
      </c>
      <c r="AT144" s="231" t="s">
        <v>185</v>
      </c>
      <c r="AU144" s="231" t="s">
        <v>86</v>
      </c>
      <c r="AY144" s="18" t="s">
        <v>183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84</v>
      </c>
      <c r="BK144" s="232">
        <f>ROUND(I144*H144,2)</f>
        <v>0</v>
      </c>
      <c r="BL144" s="18" t="s">
        <v>2968</v>
      </c>
      <c r="BM144" s="231" t="s">
        <v>3002</v>
      </c>
    </row>
    <row r="145" s="2" customFormat="1">
      <c r="A145" s="39"/>
      <c r="B145" s="40"/>
      <c r="C145" s="41"/>
      <c r="D145" s="233" t="s">
        <v>192</v>
      </c>
      <c r="E145" s="41"/>
      <c r="F145" s="234" t="s">
        <v>3001</v>
      </c>
      <c r="G145" s="41"/>
      <c r="H145" s="41"/>
      <c r="I145" s="235"/>
      <c r="J145" s="41"/>
      <c r="K145" s="41"/>
      <c r="L145" s="45"/>
      <c r="M145" s="236"/>
      <c r="N145" s="237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192</v>
      </c>
      <c r="AU145" s="18" t="s">
        <v>86</v>
      </c>
    </row>
    <row r="146" s="2" customFormat="1" ht="16.5" customHeight="1">
      <c r="A146" s="39"/>
      <c r="B146" s="40"/>
      <c r="C146" s="220" t="s">
        <v>268</v>
      </c>
      <c r="D146" s="220" t="s">
        <v>185</v>
      </c>
      <c r="E146" s="221" t="s">
        <v>3003</v>
      </c>
      <c r="F146" s="222" t="s">
        <v>3004</v>
      </c>
      <c r="G146" s="223" t="s">
        <v>2967</v>
      </c>
      <c r="H146" s="224">
        <v>1</v>
      </c>
      <c r="I146" s="225"/>
      <c r="J146" s="226">
        <f>ROUND(I146*H146,2)</f>
        <v>0</v>
      </c>
      <c r="K146" s="222" t="s">
        <v>1</v>
      </c>
      <c r="L146" s="45"/>
      <c r="M146" s="227" t="s">
        <v>1</v>
      </c>
      <c r="N146" s="228" t="s">
        <v>41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2968</v>
      </c>
      <c r="AT146" s="231" t="s">
        <v>185</v>
      </c>
      <c r="AU146" s="231" t="s">
        <v>86</v>
      </c>
      <c r="AY146" s="18" t="s">
        <v>183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84</v>
      </c>
      <c r="BK146" s="232">
        <f>ROUND(I146*H146,2)</f>
        <v>0</v>
      </c>
      <c r="BL146" s="18" t="s">
        <v>2968</v>
      </c>
      <c r="BM146" s="231" t="s">
        <v>3005</v>
      </c>
    </row>
    <row r="147" s="2" customFormat="1">
      <c r="A147" s="39"/>
      <c r="B147" s="40"/>
      <c r="C147" s="41"/>
      <c r="D147" s="233" t="s">
        <v>192</v>
      </c>
      <c r="E147" s="41"/>
      <c r="F147" s="234" t="s">
        <v>3004</v>
      </c>
      <c r="G147" s="41"/>
      <c r="H147" s="41"/>
      <c r="I147" s="235"/>
      <c r="J147" s="41"/>
      <c r="K147" s="41"/>
      <c r="L147" s="45"/>
      <c r="M147" s="236"/>
      <c r="N147" s="237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192</v>
      </c>
      <c r="AU147" s="18" t="s">
        <v>86</v>
      </c>
    </row>
    <row r="148" s="2" customFormat="1" ht="16.5" customHeight="1">
      <c r="A148" s="39"/>
      <c r="B148" s="40"/>
      <c r="C148" s="220" t="s">
        <v>14</v>
      </c>
      <c r="D148" s="220" t="s">
        <v>185</v>
      </c>
      <c r="E148" s="221" t="s">
        <v>3006</v>
      </c>
      <c r="F148" s="222" t="s">
        <v>3007</v>
      </c>
      <c r="G148" s="223" t="s">
        <v>2967</v>
      </c>
      <c r="H148" s="224">
        <v>1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2968</v>
      </c>
      <c r="AT148" s="231" t="s">
        <v>185</v>
      </c>
      <c r="AU148" s="231" t="s">
        <v>86</v>
      </c>
      <c r="AY148" s="18" t="s">
        <v>183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84</v>
      </c>
      <c r="BK148" s="232">
        <f>ROUND(I148*H148,2)</f>
        <v>0</v>
      </c>
      <c r="BL148" s="18" t="s">
        <v>2968</v>
      </c>
      <c r="BM148" s="231" t="s">
        <v>3008</v>
      </c>
    </row>
    <row r="149" s="2" customFormat="1">
      <c r="A149" s="39"/>
      <c r="B149" s="40"/>
      <c r="C149" s="41"/>
      <c r="D149" s="233" t="s">
        <v>192</v>
      </c>
      <c r="E149" s="41"/>
      <c r="F149" s="234" t="s">
        <v>3007</v>
      </c>
      <c r="G149" s="41"/>
      <c r="H149" s="41"/>
      <c r="I149" s="235"/>
      <c r="J149" s="41"/>
      <c r="K149" s="41"/>
      <c r="L149" s="45"/>
      <c r="M149" s="236"/>
      <c r="N149" s="237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192</v>
      </c>
      <c r="AU149" s="18" t="s">
        <v>86</v>
      </c>
    </row>
    <row r="150" s="12" customFormat="1" ht="22.8" customHeight="1">
      <c r="A150" s="12"/>
      <c r="B150" s="204"/>
      <c r="C150" s="205"/>
      <c r="D150" s="206" t="s">
        <v>75</v>
      </c>
      <c r="E150" s="218" t="s">
        <v>3009</v>
      </c>
      <c r="F150" s="218" t="s">
        <v>3010</v>
      </c>
      <c r="G150" s="205"/>
      <c r="H150" s="205"/>
      <c r="I150" s="208"/>
      <c r="J150" s="219">
        <f>BK150</f>
        <v>0</v>
      </c>
      <c r="K150" s="205"/>
      <c r="L150" s="210"/>
      <c r="M150" s="211"/>
      <c r="N150" s="212"/>
      <c r="O150" s="212"/>
      <c r="P150" s="213">
        <f>SUM(P151:P156)</f>
        <v>0</v>
      </c>
      <c r="Q150" s="212"/>
      <c r="R150" s="213">
        <f>SUM(R151:R156)</f>
        <v>0</v>
      </c>
      <c r="S150" s="212"/>
      <c r="T150" s="214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217</v>
      </c>
      <c r="AT150" s="216" t="s">
        <v>75</v>
      </c>
      <c r="AU150" s="216" t="s">
        <v>84</v>
      </c>
      <c r="AY150" s="215" t="s">
        <v>183</v>
      </c>
      <c r="BK150" s="217">
        <f>SUM(BK151:BK156)</f>
        <v>0</v>
      </c>
    </row>
    <row r="151" s="2" customFormat="1" ht="16.5" customHeight="1">
      <c r="A151" s="39"/>
      <c r="B151" s="40"/>
      <c r="C151" s="220" t="s">
        <v>293</v>
      </c>
      <c r="D151" s="220" t="s">
        <v>185</v>
      </c>
      <c r="E151" s="221" t="s">
        <v>3011</v>
      </c>
      <c r="F151" s="222" t="s">
        <v>3012</v>
      </c>
      <c r="G151" s="223" t="s">
        <v>2967</v>
      </c>
      <c r="H151" s="224">
        <v>1</v>
      </c>
      <c r="I151" s="225"/>
      <c r="J151" s="226">
        <f>ROUND(I151*H151,2)</f>
        <v>0</v>
      </c>
      <c r="K151" s="222" t="s">
        <v>1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2968</v>
      </c>
      <c r="AT151" s="231" t="s">
        <v>185</v>
      </c>
      <c r="AU151" s="231" t="s">
        <v>86</v>
      </c>
      <c r="AY151" s="18" t="s">
        <v>183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84</v>
      </c>
      <c r="BK151" s="232">
        <f>ROUND(I151*H151,2)</f>
        <v>0</v>
      </c>
      <c r="BL151" s="18" t="s">
        <v>2968</v>
      </c>
      <c r="BM151" s="231" t="s">
        <v>3013</v>
      </c>
    </row>
    <row r="152" s="2" customFormat="1">
      <c r="A152" s="39"/>
      <c r="B152" s="40"/>
      <c r="C152" s="41"/>
      <c r="D152" s="233" t="s">
        <v>192</v>
      </c>
      <c r="E152" s="41"/>
      <c r="F152" s="234" t="s">
        <v>3012</v>
      </c>
      <c r="G152" s="41"/>
      <c r="H152" s="41"/>
      <c r="I152" s="235"/>
      <c r="J152" s="41"/>
      <c r="K152" s="41"/>
      <c r="L152" s="45"/>
      <c r="M152" s="236"/>
      <c r="N152" s="23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192</v>
      </c>
      <c r="AU152" s="18" t="s">
        <v>86</v>
      </c>
    </row>
    <row r="153" s="2" customFormat="1" ht="16.5" customHeight="1">
      <c r="A153" s="39"/>
      <c r="B153" s="40"/>
      <c r="C153" s="220" t="s">
        <v>299</v>
      </c>
      <c r="D153" s="220" t="s">
        <v>185</v>
      </c>
      <c r="E153" s="221" t="s">
        <v>3014</v>
      </c>
      <c r="F153" s="222" t="s">
        <v>3010</v>
      </c>
      <c r="G153" s="223" t="s">
        <v>2967</v>
      </c>
      <c r="H153" s="224">
        <v>1</v>
      </c>
      <c r="I153" s="225"/>
      <c r="J153" s="226">
        <f>ROUND(I153*H153,2)</f>
        <v>0</v>
      </c>
      <c r="K153" s="222" t="s">
        <v>1</v>
      </c>
      <c r="L153" s="45"/>
      <c r="M153" s="227" t="s">
        <v>1</v>
      </c>
      <c r="N153" s="228" t="s">
        <v>41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2968</v>
      </c>
      <c r="AT153" s="231" t="s">
        <v>185</v>
      </c>
      <c r="AU153" s="231" t="s">
        <v>86</v>
      </c>
      <c r="AY153" s="18" t="s">
        <v>183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84</v>
      </c>
      <c r="BK153" s="232">
        <f>ROUND(I153*H153,2)</f>
        <v>0</v>
      </c>
      <c r="BL153" s="18" t="s">
        <v>2968</v>
      </c>
      <c r="BM153" s="231" t="s">
        <v>3015</v>
      </c>
    </row>
    <row r="154" s="2" customFormat="1">
      <c r="A154" s="39"/>
      <c r="B154" s="40"/>
      <c r="C154" s="41"/>
      <c r="D154" s="233" t="s">
        <v>192</v>
      </c>
      <c r="E154" s="41"/>
      <c r="F154" s="234" t="s">
        <v>3016</v>
      </c>
      <c r="G154" s="41"/>
      <c r="H154" s="41"/>
      <c r="I154" s="235"/>
      <c r="J154" s="41"/>
      <c r="K154" s="41"/>
      <c r="L154" s="45"/>
      <c r="M154" s="236"/>
      <c r="N154" s="23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192</v>
      </c>
      <c r="AU154" s="18" t="s">
        <v>86</v>
      </c>
    </row>
    <row r="155" s="2" customFormat="1" ht="16.5" customHeight="1">
      <c r="A155" s="39"/>
      <c r="B155" s="40"/>
      <c r="C155" s="220" t="s">
        <v>8</v>
      </c>
      <c r="D155" s="220" t="s">
        <v>185</v>
      </c>
      <c r="E155" s="221" t="s">
        <v>3017</v>
      </c>
      <c r="F155" s="222" t="s">
        <v>3018</v>
      </c>
      <c r="G155" s="223" t="s">
        <v>2967</v>
      </c>
      <c r="H155" s="224">
        <v>1</v>
      </c>
      <c r="I155" s="225"/>
      <c r="J155" s="226">
        <f>ROUND(I155*H155,2)</f>
        <v>0</v>
      </c>
      <c r="K155" s="222" t="s">
        <v>1</v>
      </c>
      <c r="L155" s="45"/>
      <c r="M155" s="227" t="s">
        <v>1</v>
      </c>
      <c r="N155" s="228" t="s">
        <v>41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2968</v>
      </c>
      <c r="AT155" s="231" t="s">
        <v>185</v>
      </c>
      <c r="AU155" s="231" t="s">
        <v>86</v>
      </c>
      <c r="AY155" s="18" t="s">
        <v>183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84</v>
      </c>
      <c r="BK155" s="232">
        <f>ROUND(I155*H155,2)</f>
        <v>0</v>
      </c>
      <c r="BL155" s="18" t="s">
        <v>2968</v>
      </c>
      <c r="BM155" s="231" t="s">
        <v>3019</v>
      </c>
    </row>
    <row r="156" s="2" customFormat="1" ht="21.75" customHeight="1">
      <c r="A156" s="39"/>
      <c r="B156" s="40"/>
      <c r="C156" s="220" t="s">
        <v>319</v>
      </c>
      <c r="D156" s="220" t="s">
        <v>185</v>
      </c>
      <c r="E156" s="221" t="s">
        <v>3020</v>
      </c>
      <c r="F156" s="222" t="s">
        <v>3021</v>
      </c>
      <c r="G156" s="223" t="s">
        <v>2967</v>
      </c>
      <c r="H156" s="224">
        <v>1</v>
      </c>
      <c r="I156" s="225"/>
      <c r="J156" s="226">
        <f>ROUND(I156*H156,2)</f>
        <v>0</v>
      </c>
      <c r="K156" s="222" t="s">
        <v>1</v>
      </c>
      <c r="L156" s="45"/>
      <c r="M156" s="227" t="s">
        <v>1</v>
      </c>
      <c r="N156" s="228" t="s">
        <v>41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2968</v>
      </c>
      <c r="AT156" s="231" t="s">
        <v>185</v>
      </c>
      <c r="AU156" s="231" t="s">
        <v>86</v>
      </c>
      <c r="AY156" s="18" t="s">
        <v>183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84</v>
      </c>
      <c r="BK156" s="232">
        <f>ROUND(I156*H156,2)</f>
        <v>0</v>
      </c>
      <c r="BL156" s="18" t="s">
        <v>2968</v>
      </c>
      <c r="BM156" s="231" t="s">
        <v>3022</v>
      </c>
    </row>
    <row r="157" s="12" customFormat="1" ht="22.8" customHeight="1">
      <c r="A157" s="12"/>
      <c r="B157" s="204"/>
      <c r="C157" s="205"/>
      <c r="D157" s="206" t="s">
        <v>75</v>
      </c>
      <c r="E157" s="218" t="s">
        <v>3023</v>
      </c>
      <c r="F157" s="218" t="s">
        <v>3024</v>
      </c>
      <c r="G157" s="205"/>
      <c r="H157" s="205"/>
      <c r="I157" s="208"/>
      <c r="J157" s="219">
        <f>BK157</f>
        <v>0</v>
      </c>
      <c r="K157" s="205"/>
      <c r="L157" s="210"/>
      <c r="M157" s="211"/>
      <c r="N157" s="212"/>
      <c r="O157" s="212"/>
      <c r="P157" s="213">
        <f>SUM(P158:P159)</f>
        <v>0</v>
      </c>
      <c r="Q157" s="212"/>
      <c r="R157" s="213">
        <f>SUM(R158:R159)</f>
        <v>0</v>
      </c>
      <c r="S157" s="212"/>
      <c r="T157" s="214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5" t="s">
        <v>217</v>
      </c>
      <c r="AT157" s="216" t="s">
        <v>75</v>
      </c>
      <c r="AU157" s="216" t="s">
        <v>84</v>
      </c>
      <c r="AY157" s="215" t="s">
        <v>183</v>
      </c>
      <c r="BK157" s="217">
        <f>SUM(BK158:BK159)</f>
        <v>0</v>
      </c>
    </row>
    <row r="158" s="2" customFormat="1" ht="16.5" customHeight="1">
      <c r="A158" s="39"/>
      <c r="B158" s="40"/>
      <c r="C158" s="220" t="s">
        <v>326</v>
      </c>
      <c r="D158" s="220" t="s">
        <v>185</v>
      </c>
      <c r="E158" s="221" t="s">
        <v>3025</v>
      </c>
      <c r="F158" s="222" t="s">
        <v>3026</v>
      </c>
      <c r="G158" s="223" t="s">
        <v>2967</v>
      </c>
      <c r="H158" s="224">
        <v>1</v>
      </c>
      <c r="I158" s="225"/>
      <c r="J158" s="226">
        <f>ROUND(I158*H158,2)</f>
        <v>0</v>
      </c>
      <c r="K158" s="222" t="s">
        <v>1</v>
      </c>
      <c r="L158" s="45"/>
      <c r="M158" s="227" t="s">
        <v>1</v>
      </c>
      <c r="N158" s="228" t="s">
        <v>41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2968</v>
      </c>
      <c r="AT158" s="231" t="s">
        <v>185</v>
      </c>
      <c r="AU158" s="231" t="s">
        <v>86</v>
      </c>
      <c r="AY158" s="18" t="s">
        <v>183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84</v>
      </c>
      <c r="BK158" s="232">
        <f>ROUND(I158*H158,2)</f>
        <v>0</v>
      </c>
      <c r="BL158" s="18" t="s">
        <v>2968</v>
      </c>
      <c r="BM158" s="231" t="s">
        <v>3027</v>
      </c>
    </row>
    <row r="159" s="2" customFormat="1">
      <c r="A159" s="39"/>
      <c r="B159" s="40"/>
      <c r="C159" s="41"/>
      <c r="D159" s="233" t="s">
        <v>192</v>
      </c>
      <c r="E159" s="41"/>
      <c r="F159" s="234" t="s">
        <v>3028</v>
      </c>
      <c r="G159" s="41"/>
      <c r="H159" s="41"/>
      <c r="I159" s="235"/>
      <c r="J159" s="41"/>
      <c r="K159" s="41"/>
      <c r="L159" s="45"/>
      <c r="M159" s="296"/>
      <c r="N159" s="297"/>
      <c r="O159" s="298"/>
      <c r="P159" s="298"/>
      <c r="Q159" s="298"/>
      <c r="R159" s="298"/>
      <c r="S159" s="298"/>
      <c r="T159" s="29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192</v>
      </c>
      <c r="AU159" s="18" t="s">
        <v>86</v>
      </c>
    </row>
    <row r="160" s="2" customFormat="1" ht="6.96" customHeight="1">
      <c r="A160" s="39"/>
      <c r="B160" s="67"/>
      <c r="C160" s="68"/>
      <c r="D160" s="68"/>
      <c r="E160" s="68"/>
      <c r="F160" s="68"/>
      <c r="G160" s="68"/>
      <c r="H160" s="68"/>
      <c r="I160" s="68"/>
      <c r="J160" s="68"/>
      <c r="K160" s="68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ivp+m3VQ6/CRn6zTvU1P/yFNJD6w8To1Na7YmIBnGoif5aEF37n4dC7n0xNrAbKHZ5OD3kqTcmvF3SBXd5b1Lw==" hashValue="UxK2qF6Q1K/wguLF4Ae9lCLWfFEFP4sdzzTv75QuR56R26QUMtPMMzAM3ZV3PwyOVHfEwl3GzC+cq84QNqejTg==" algorithmName="SHA-512" password="CC35"/>
  <autoFilter ref="C120:K15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3029</v>
      </c>
      <c r="H4" s="21"/>
    </row>
    <row r="5" s="1" customFormat="1" ht="12" customHeight="1">
      <c r="B5" s="21"/>
      <c r="C5" s="300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01" t="s">
        <v>16</v>
      </c>
      <c r="D6" s="302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2. 8. 2023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3"/>
      <c r="C9" s="304" t="s">
        <v>57</v>
      </c>
      <c r="D9" s="305" t="s">
        <v>58</v>
      </c>
      <c r="E9" s="305" t="s">
        <v>170</v>
      </c>
      <c r="F9" s="306" t="s">
        <v>3030</v>
      </c>
      <c r="G9" s="193"/>
      <c r="H9" s="303"/>
    </row>
    <row r="10" s="2" customFormat="1" ht="26.4" customHeight="1">
      <c r="A10" s="39"/>
      <c r="B10" s="45"/>
      <c r="C10" s="307" t="s">
        <v>3031</v>
      </c>
      <c r="D10" s="307" t="s">
        <v>82</v>
      </c>
      <c r="E10" s="39"/>
      <c r="F10" s="39"/>
      <c r="G10" s="39"/>
      <c r="H10" s="45"/>
    </row>
    <row r="11" s="2" customFormat="1" ht="16.8" customHeight="1">
      <c r="A11" s="39"/>
      <c r="B11" s="45"/>
      <c r="C11" s="308" t="s">
        <v>111</v>
      </c>
      <c r="D11" s="309" t="s">
        <v>112</v>
      </c>
      <c r="E11" s="310" t="s">
        <v>1</v>
      </c>
      <c r="F11" s="311">
        <v>829.25</v>
      </c>
      <c r="G11" s="39"/>
      <c r="H11" s="45"/>
    </row>
    <row r="12" s="2" customFormat="1" ht="16.8" customHeight="1">
      <c r="A12" s="39"/>
      <c r="B12" s="45"/>
      <c r="C12" s="312" t="s">
        <v>1</v>
      </c>
      <c r="D12" s="312" t="s">
        <v>3032</v>
      </c>
      <c r="E12" s="18" t="s">
        <v>1</v>
      </c>
      <c r="F12" s="313">
        <v>0</v>
      </c>
      <c r="G12" s="39"/>
      <c r="H12" s="45"/>
    </row>
    <row r="13" s="2" customFormat="1" ht="16.8" customHeight="1">
      <c r="A13" s="39"/>
      <c r="B13" s="45"/>
      <c r="C13" s="312" t="s">
        <v>1</v>
      </c>
      <c r="D13" s="312" t="s">
        <v>1041</v>
      </c>
      <c r="E13" s="18" t="s">
        <v>1</v>
      </c>
      <c r="F13" s="313">
        <v>0</v>
      </c>
      <c r="G13" s="39"/>
      <c r="H13" s="45"/>
    </row>
    <row r="14" s="2" customFormat="1" ht="16.8" customHeight="1">
      <c r="A14" s="39"/>
      <c r="B14" s="45"/>
      <c r="C14" s="312" t="s">
        <v>1</v>
      </c>
      <c r="D14" s="312" t="s">
        <v>1042</v>
      </c>
      <c r="E14" s="18" t="s">
        <v>1</v>
      </c>
      <c r="F14" s="313">
        <v>98.840000000000003</v>
      </c>
      <c r="G14" s="39"/>
      <c r="H14" s="45"/>
    </row>
    <row r="15" s="2" customFormat="1" ht="16.8" customHeight="1">
      <c r="A15" s="39"/>
      <c r="B15" s="45"/>
      <c r="C15" s="312" t="s">
        <v>1</v>
      </c>
      <c r="D15" s="312" t="s">
        <v>891</v>
      </c>
      <c r="E15" s="18" t="s">
        <v>1</v>
      </c>
      <c r="F15" s="313">
        <v>0</v>
      </c>
      <c r="G15" s="39"/>
      <c r="H15" s="45"/>
    </row>
    <row r="16" s="2" customFormat="1" ht="16.8" customHeight="1">
      <c r="A16" s="39"/>
      <c r="B16" s="45"/>
      <c r="C16" s="312" t="s">
        <v>1</v>
      </c>
      <c r="D16" s="312" t="s">
        <v>909</v>
      </c>
      <c r="E16" s="18" t="s">
        <v>1</v>
      </c>
      <c r="F16" s="313">
        <v>63.100000000000001</v>
      </c>
      <c r="G16" s="39"/>
      <c r="H16" s="45"/>
    </row>
    <row r="17" s="2" customFormat="1" ht="16.8" customHeight="1">
      <c r="A17" s="39"/>
      <c r="B17" s="45"/>
      <c r="C17" s="312" t="s">
        <v>1</v>
      </c>
      <c r="D17" s="312" t="s">
        <v>893</v>
      </c>
      <c r="E17" s="18" t="s">
        <v>1</v>
      </c>
      <c r="F17" s="313">
        <v>0</v>
      </c>
      <c r="G17" s="39"/>
      <c r="H17" s="45"/>
    </row>
    <row r="18" s="2" customFormat="1" ht="16.8" customHeight="1">
      <c r="A18" s="39"/>
      <c r="B18" s="45"/>
      <c r="C18" s="312" t="s">
        <v>1</v>
      </c>
      <c r="D18" s="312" t="s">
        <v>910</v>
      </c>
      <c r="E18" s="18" t="s">
        <v>1</v>
      </c>
      <c r="F18" s="313">
        <v>64.719999999999999</v>
      </c>
      <c r="G18" s="39"/>
      <c r="H18" s="45"/>
    </row>
    <row r="19" s="2" customFormat="1" ht="16.8" customHeight="1">
      <c r="A19" s="39"/>
      <c r="B19" s="45"/>
      <c r="C19" s="312" t="s">
        <v>1</v>
      </c>
      <c r="D19" s="312" t="s">
        <v>894</v>
      </c>
      <c r="E19" s="18" t="s">
        <v>1</v>
      </c>
      <c r="F19" s="313">
        <v>0</v>
      </c>
      <c r="G19" s="39"/>
      <c r="H19" s="45"/>
    </row>
    <row r="20" s="2" customFormat="1" ht="16.8" customHeight="1">
      <c r="A20" s="39"/>
      <c r="B20" s="45"/>
      <c r="C20" s="312" t="s">
        <v>1</v>
      </c>
      <c r="D20" s="312" t="s">
        <v>911</v>
      </c>
      <c r="E20" s="18" t="s">
        <v>1</v>
      </c>
      <c r="F20" s="313">
        <v>63.009999999999998</v>
      </c>
      <c r="G20" s="39"/>
      <c r="H20" s="45"/>
    </row>
    <row r="21" s="2" customFormat="1" ht="16.8" customHeight="1">
      <c r="A21" s="39"/>
      <c r="B21" s="45"/>
      <c r="C21" s="312" t="s">
        <v>1</v>
      </c>
      <c r="D21" s="312" t="s">
        <v>895</v>
      </c>
      <c r="E21" s="18" t="s">
        <v>1</v>
      </c>
      <c r="F21" s="313">
        <v>0</v>
      </c>
      <c r="G21" s="39"/>
      <c r="H21" s="45"/>
    </row>
    <row r="22" s="2" customFormat="1" ht="16.8" customHeight="1">
      <c r="A22" s="39"/>
      <c r="B22" s="45"/>
      <c r="C22" s="312" t="s">
        <v>1</v>
      </c>
      <c r="D22" s="312" t="s">
        <v>909</v>
      </c>
      <c r="E22" s="18" t="s">
        <v>1</v>
      </c>
      <c r="F22" s="313">
        <v>63.100000000000001</v>
      </c>
      <c r="G22" s="39"/>
      <c r="H22" s="45"/>
    </row>
    <row r="23" s="2" customFormat="1" ht="16.8" customHeight="1">
      <c r="A23" s="39"/>
      <c r="B23" s="45"/>
      <c r="C23" s="312" t="s">
        <v>1</v>
      </c>
      <c r="D23" s="312" t="s">
        <v>896</v>
      </c>
      <c r="E23" s="18" t="s">
        <v>1</v>
      </c>
      <c r="F23" s="313">
        <v>0</v>
      </c>
      <c r="G23" s="39"/>
      <c r="H23" s="45"/>
    </row>
    <row r="24" s="2" customFormat="1" ht="16.8" customHeight="1">
      <c r="A24" s="39"/>
      <c r="B24" s="45"/>
      <c r="C24" s="312" t="s">
        <v>1</v>
      </c>
      <c r="D24" s="312" t="s">
        <v>910</v>
      </c>
      <c r="E24" s="18" t="s">
        <v>1</v>
      </c>
      <c r="F24" s="313">
        <v>64.719999999999999</v>
      </c>
      <c r="G24" s="39"/>
      <c r="H24" s="45"/>
    </row>
    <row r="25" s="2" customFormat="1" ht="16.8" customHeight="1">
      <c r="A25" s="39"/>
      <c r="B25" s="45"/>
      <c r="C25" s="312" t="s">
        <v>1</v>
      </c>
      <c r="D25" s="312" t="s">
        <v>897</v>
      </c>
      <c r="E25" s="18" t="s">
        <v>1</v>
      </c>
      <c r="F25" s="313">
        <v>0</v>
      </c>
      <c r="G25" s="39"/>
      <c r="H25" s="45"/>
    </row>
    <row r="26" s="2" customFormat="1" ht="16.8" customHeight="1">
      <c r="A26" s="39"/>
      <c r="B26" s="45"/>
      <c r="C26" s="312" t="s">
        <v>1</v>
      </c>
      <c r="D26" s="312" t="s">
        <v>912</v>
      </c>
      <c r="E26" s="18" t="s">
        <v>1</v>
      </c>
      <c r="F26" s="313">
        <v>59.719999999999999</v>
      </c>
      <c r="G26" s="39"/>
      <c r="H26" s="45"/>
    </row>
    <row r="27" s="2" customFormat="1" ht="16.8" customHeight="1">
      <c r="A27" s="39"/>
      <c r="B27" s="45"/>
      <c r="C27" s="312" t="s">
        <v>1</v>
      </c>
      <c r="D27" s="312" t="s">
        <v>1043</v>
      </c>
      <c r="E27" s="18" t="s">
        <v>1</v>
      </c>
      <c r="F27" s="313">
        <v>0</v>
      </c>
      <c r="G27" s="39"/>
      <c r="H27" s="45"/>
    </row>
    <row r="28" s="2" customFormat="1" ht="16.8" customHeight="1">
      <c r="A28" s="39"/>
      <c r="B28" s="45"/>
      <c r="C28" s="312" t="s">
        <v>1</v>
      </c>
      <c r="D28" s="312" t="s">
        <v>1044</v>
      </c>
      <c r="E28" s="18" t="s">
        <v>1</v>
      </c>
      <c r="F28" s="313">
        <v>21</v>
      </c>
      <c r="G28" s="39"/>
      <c r="H28" s="45"/>
    </row>
    <row r="29" s="2" customFormat="1" ht="16.8" customHeight="1">
      <c r="A29" s="39"/>
      <c r="B29" s="45"/>
      <c r="C29" s="312" t="s">
        <v>1</v>
      </c>
      <c r="D29" s="312" t="s">
        <v>1045</v>
      </c>
      <c r="E29" s="18" t="s">
        <v>1</v>
      </c>
      <c r="F29" s="313">
        <v>0</v>
      </c>
      <c r="G29" s="39"/>
      <c r="H29" s="45"/>
    </row>
    <row r="30" s="2" customFormat="1" ht="16.8" customHeight="1">
      <c r="A30" s="39"/>
      <c r="B30" s="45"/>
      <c r="C30" s="312" t="s">
        <v>1</v>
      </c>
      <c r="D30" s="312" t="s">
        <v>1046</v>
      </c>
      <c r="E30" s="18" t="s">
        <v>1</v>
      </c>
      <c r="F30" s="313">
        <v>20.469999999999999</v>
      </c>
      <c r="G30" s="39"/>
      <c r="H30" s="45"/>
    </row>
    <row r="31" s="2" customFormat="1" ht="16.8" customHeight="1">
      <c r="A31" s="39"/>
      <c r="B31" s="45"/>
      <c r="C31" s="312" t="s">
        <v>1</v>
      </c>
      <c r="D31" s="312" t="s">
        <v>1065</v>
      </c>
      <c r="E31" s="18" t="s">
        <v>1</v>
      </c>
      <c r="F31" s="313">
        <v>0</v>
      </c>
      <c r="G31" s="39"/>
      <c r="H31" s="45"/>
    </row>
    <row r="32" s="2" customFormat="1" ht="16.8" customHeight="1">
      <c r="A32" s="39"/>
      <c r="B32" s="45"/>
      <c r="C32" s="312" t="s">
        <v>1</v>
      </c>
      <c r="D32" s="312" t="s">
        <v>1066</v>
      </c>
      <c r="E32" s="18" t="s">
        <v>1</v>
      </c>
      <c r="F32" s="313">
        <v>31.899999999999999</v>
      </c>
      <c r="G32" s="39"/>
      <c r="H32" s="45"/>
    </row>
    <row r="33" s="2" customFormat="1" ht="16.8" customHeight="1">
      <c r="A33" s="39"/>
      <c r="B33" s="45"/>
      <c r="C33" s="312" t="s">
        <v>1</v>
      </c>
      <c r="D33" s="312" t="s">
        <v>1047</v>
      </c>
      <c r="E33" s="18" t="s">
        <v>1</v>
      </c>
      <c r="F33" s="313">
        <v>0</v>
      </c>
      <c r="G33" s="39"/>
      <c r="H33" s="45"/>
    </row>
    <row r="34" s="2" customFormat="1" ht="16.8" customHeight="1">
      <c r="A34" s="39"/>
      <c r="B34" s="45"/>
      <c r="C34" s="312" t="s">
        <v>1</v>
      </c>
      <c r="D34" s="312" t="s">
        <v>1048</v>
      </c>
      <c r="E34" s="18" t="s">
        <v>1</v>
      </c>
      <c r="F34" s="313">
        <v>18.420000000000002</v>
      </c>
      <c r="G34" s="39"/>
      <c r="H34" s="45"/>
    </row>
    <row r="35" s="2" customFormat="1" ht="16.8" customHeight="1">
      <c r="A35" s="39"/>
      <c r="B35" s="45"/>
      <c r="C35" s="312" t="s">
        <v>1</v>
      </c>
      <c r="D35" s="312" t="s">
        <v>1049</v>
      </c>
      <c r="E35" s="18" t="s">
        <v>1</v>
      </c>
      <c r="F35" s="313">
        <v>0</v>
      </c>
      <c r="G35" s="39"/>
      <c r="H35" s="45"/>
    </row>
    <row r="36" s="2" customFormat="1" ht="16.8" customHeight="1">
      <c r="A36" s="39"/>
      <c r="B36" s="45"/>
      <c r="C36" s="312" t="s">
        <v>1</v>
      </c>
      <c r="D36" s="312" t="s">
        <v>1050</v>
      </c>
      <c r="E36" s="18" t="s">
        <v>1</v>
      </c>
      <c r="F36" s="313">
        <v>14.449999999999999</v>
      </c>
      <c r="G36" s="39"/>
      <c r="H36" s="45"/>
    </row>
    <row r="37" s="2" customFormat="1" ht="16.8" customHeight="1">
      <c r="A37" s="39"/>
      <c r="B37" s="45"/>
      <c r="C37" s="312" t="s">
        <v>1</v>
      </c>
      <c r="D37" s="312" t="s">
        <v>471</v>
      </c>
      <c r="E37" s="18" t="s">
        <v>1</v>
      </c>
      <c r="F37" s="313">
        <v>0</v>
      </c>
      <c r="G37" s="39"/>
      <c r="H37" s="45"/>
    </row>
    <row r="38" s="2" customFormat="1" ht="16.8" customHeight="1">
      <c r="A38" s="39"/>
      <c r="B38" s="45"/>
      <c r="C38" s="312" t="s">
        <v>1</v>
      </c>
      <c r="D38" s="312" t="s">
        <v>472</v>
      </c>
      <c r="E38" s="18" t="s">
        <v>1</v>
      </c>
      <c r="F38" s="313">
        <v>11.140000000000001</v>
      </c>
      <c r="G38" s="39"/>
      <c r="H38" s="45"/>
    </row>
    <row r="39" s="2" customFormat="1" ht="16.8" customHeight="1">
      <c r="A39" s="39"/>
      <c r="B39" s="45"/>
      <c r="C39" s="312" t="s">
        <v>1</v>
      </c>
      <c r="D39" s="312" t="s">
        <v>3033</v>
      </c>
      <c r="E39" s="18" t="s">
        <v>1</v>
      </c>
      <c r="F39" s="313">
        <v>0</v>
      </c>
      <c r="G39" s="39"/>
      <c r="H39" s="45"/>
    </row>
    <row r="40" s="2" customFormat="1" ht="16.8" customHeight="1">
      <c r="A40" s="39"/>
      <c r="B40" s="45"/>
      <c r="C40" s="312" t="s">
        <v>1</v>
      </c>
      <c r="D40" s="312" t="s">
        <v>3034</v>
      </c>
      <c r="E40" s="18" t="s">
        <v>1</v>
      </c>
      <c r="F40" s="313">
        <v>6.2800000000000002</v>
      </c>
      <c r="G40" s="39"/>
      <c r="H40" s="45"/>
    </row>
    <row r="41" s="2" customFormat="1" ht="16.8" customHeight="1">
      <c r="A41" s="39"/>
      <c r="B41" s="45"/>
      <c r="C41" s="312" t="s">
        <v>1</v>
      </c>
      <c r="D41" s="312" t="s">
        <v>1067</v>
      </c>
      <c r="E41" s="18" t="s">
        <v>1</v>
      </c>
      <c r="F41" s="313">
        <v>0</v>
      </c>
      <c r="G41" s="39"/>
      <c r="H41" s="45"/>
    </row>
    <row r="42" s="2" customFormat="1" ht="16.8" customHeight="1">
      <c r="A42" s="39"/>
      <c r="B42" s="45"/>
      <c r="C42" s="312" t="s">
        <v>1</v>
      </c>
      <c r="D42" s="312" t="s">
        <v>1068</v>
      </c>
      <c r="E42" s="18" t="s">
        <v>1</v>
      </c>
      <c r="F42" s="313">
        <v>6.6100000000000003</v>
      </c>
      <c r="G42" s="39"/>
      <c r="H42" s="45"/>
    </row>
    <row r="43" s="2" customFormat="1" ht="16.8" customHeight="1">
      <c r="A43" s="39"/>
      <c r="B43" s="45"/>
      <c r="C43" s="312" t="s">
        <v>1</v>
      </c>
      <c r="D43" s="312" t="s">
        <v>1069</v>
      </c>
      <c r="E43" s="18" t="s">
        <v>1</v>
      </c>
      <c r="F43" s="313">
        <v>0</v>
      </c>
      <c r="G43" s="39"/>
      <c r="H43" s="45"/>
    </row>
    <row r="44" s="2" customFormat="1" ht="16.8" customHeight="1">
      <c r="A44" s="39"/>
      <c r="B44" s="45"/>
      <c r="C44" s="312" t="s">
        <v>1</v>
      </c>
      <c r="D44" s="312" t="s">
        <v>1070</v>
      </c>
      <c r="E44" s="18" t="s">
        <v>1</v>
      </c>
      <c r="F44" s="313">
        <v>18.489999999999998</v>
      </c>
      <c r="G44" s="39"/>
      <c r="H44" s="45"/>
    </row>
    <row r="45" s="2" customFormat="1" ht="16.8" customHeight="1">
      <c r="A45" s="39"/>
      <c r="B45" s="45"/>
      <c r="C45" s="312" t="s">
        <v>1</v>
      </c>
      <c r="D45" s="312" t="s">
        <v>1071</v>
      </c>
      <c r="E45" s="18" t="s">
        <v>1</v>
      </c>
      <c r="F45" s="313">
        <v>0</v>
      </c>
      <c r="G45" s="39"/>
      <c r="H45" s="45"/>
    </row>
    <row r="46" s="2" customFormat="1" ht="16.8" customHeight="1">
      <c r="A46" s="39"/>
      <c r="B46" s="45"/>
      <c r="C46" s="312" t="s">
        <v>1</v>
      </c>
      <c r="D46" s="312" t="s">
        <v>1072</v>
      </c>
      <c r="E46" s="18" t="s">
        <v>1</v>
      </c>
      <c r="F46" s="313">
        <v>3.3300000000000001</v>
      </c>
      <c r="G46" s="39"/>
      <c r="H46" s="45"/>
    </row>
    <row r="47" s="2" customFormat="1" ht="16.8" customHeight="1">
      <c r="A47" s="39"/>
      <c r="B47" s="45"/>
      <c r="C47" s="312" t="s">
        <v>1</v>
      </c>
      <c r="D47" s="312" t="s">
        <v>604</v>
      </c>
      <c r="E47" s="18" t="s">
        <v>1</v>
      </c>
      <c r="F47" s="313">
        <v>0</v>
      </c>
      <c r="G47" s="39"/>
      <c r="H47" s="45"/>
    </row>
    <row r="48" s="2" customFormat="1" ht="16.8" customHeight="1">
      <c r="A48" s="39"/>
      <c r="B48" s="45"/>
      <c r="C48" s="312" t="s">
        <v>1</v>
      </c>
      <c r="D48" s="312" t="s">
        <v>1051</v>
      </c>
      <c r="E48" s="18" t="s">
        <v>1</v>
      </c>
      <c r="F48" s="313">
        <v>9.1099999999999994</v>
      </c>
      <c r="G48" s="39"/>
      <c r="H48" s="45"/>
    </row>
    <row r="49" s="2" customFormat="1" ht="16.8" customHeight="1">
      <c r="A49" s="39"/>
      <c r="B49" s="45"/>
      <c r="C49" s="312" t="s">
        <v>1</v>
      </c>
      <c r="D49" s="312" t="s">
        <v>1073</v>
      </c>
      <c r="E49" s="18" t="s">
        <v>1</v>
      </c>
      <c r="F49" s="313">
        <v>0</v>
      </c>
      <c r="G49" s="39"/>
      <c r="H49" s="45"/>
    </row>
    <row r="50" s="2" customFormat="1" ht="16.8" customHeight="1">
      <c r="A50" s="39"/>
      <c r="B50" s="45"/>
      <c r="C50" s="312" t="s">
        <v>1</v>
      </c>
      <c r="D50" s="312" t="s">
        <v>1074</v>
      </c>
      <c r="E50" s="18" t="s">
        <v>1</v>
      </c>
      <c r="F50" s="313">
        <v>5.2999999999999998</v>
      </c>
      <c r="G50" s="39"/>
      <c r="H50" s="45"/>
    </row>
    <row r="51" s="2" customFormat="1" ht="16.8" customHeight="1">
      <c r="A51" s="39"/>
      <c r="B51" s="45"/>
      <c r="C51" s="312" t="s">
        <v>1</v>
      </c>
      <c r="D51" s="312" t="s">
        <v>1075</v>
      </c>
      <c r="E51" s="18" t="s">
        <v>1</v>
      </c>
      <c r="F51" s="313">
        <v>0</v>
      </c>
      <c r="G51" s="39"/>
      <c r="H51" s="45"/>
    </row>
    <row r="52" s="2" customFormat="1" ht="16.8" customHeight="1">
      <c r="A52" s="39"/>
      <c r="B52" s="45"/>
      <c r="C52" s="312" t="s">
        <v>1</v>
      </c>
      <c r="D52" s="312" t="s">
        <v>1074</v>
      </c>
      <c r="E52" s="18" t="s">
        <v>1</v>
      </c>
      <c r="F52" s="313">
        <v>5.2999999999999998</v>
      </c>
      <c r="G52" s="39"/>
      <c r="H52" s="45"/>
    </row>
    <row r="53" s="2" customFormat="1" ht="16.8" customHeight="1">
      <c r="A53" s="39"/>
      <c r="B53" s="45"/>
      <c r="C53" s="312" t="s">
        <v>1</v>
      </c>
      <c r="D53" s="312" t="s">
        <v>1076</v>
      </c>
      <c r="E53" s="18" t="s">
        <v>1</v>
      </c>
      <c r="F53" s="313">
        <v>0</v>
      </c>
      <c r="G53" s="39"/>
      <c r="H53" s="45"/>
    </row>
    <row r="54" s="2" customFormat="1" ht="16.8" customHeight="1">
      <c r="A54" s="39"/>
      <c r="B54" s="45"/>
      <c r="C54" s="312" t="s">
        <v>1</v>
      </c>
      <c r="D54" s="312" t="s">
        <v>1077</v>
      </c>
      <c r="E54" s="18" t="s">
        <v>1</v>
      </c>
      <c r="F54" s="313">
        <v>11.75</v>
      </c>
      <c r="G54" s="39"/>
      <c r="H54" s="45"/>
    </row>
    <row r="55" s="2" customFormat="1" ht="16.8" customHeight="1">
      <c r="A55" s="39"/>
      <c r="B55" s="45"/>
      <c r="C55" s="312" t="s">
        <v>1</v>
      </c>
      <c r="D55" s="312" t="s">
        <v>1078</v>
      </c>
      <c r="E55" s="18" t="s">
        <v>1</v>
      </c>
      <c r="F55" s="313">
        <v>0</v>
      </c>
      <c r="G55" s="39"/>
      <c r="H55" s="45"/>
    </row>
    <row r="56" s="2" customFormat="1" ht="16.8" customHeight="1">
      <c r="A56" s="39"/>
      <c r="B56" s="45"/>
      <c r="C56" s="312" t="s">
        <v>1</v>
      </c>
      <c r="D56" s="312" t="s">
        <v>1079</v>
      </c>
      <c r="E56" s="18" t="s">
        <v>1</v>
      </c>
      <c r="F56" s="313">
        <v>14.1</v>
      </c>
      <c r="G56" s="39"/>
      <c r="H56" s="45"/>
    </row>
    <row r="57" s="2" customFormat="1" ht="16.8" customHeight="1">
      <c r="A57" s="39"/>
      <c r="B57" s="45"/>
      <c r="C57" s="312" t="s">
        <v>1</v>
      </c>
      <c r="D57" s="312" t="s">
        <v>473</v>
      </c>
      <c r="E57" s="18" t="s">
        <v>1</v>
      </c>
      <c r="F57" s="313">
        <v>0</v>
      </c>
      <c r="G57" s="39"/>
      <c r="H57" s="45"/>
    </row>
    <row r="58" s="2" customFormat="1" ht="16.8" customHeight="1">
      <c r="A58" s="39"/>
      <c r="B58" s="45"/>
      <c r="C58" s="312" t="s">
        <v>1</v>
      </c>
      <c r="D58" s="312" t="s">
        <v>474</v>
      </c>
      <c r="E58" s="18" t="s">
        <v>1</v>
      </c>
      <c r="F58" s="313">
        <v>24.109999999999999</v>
      </c>
      <c r="G58" s="39"/>
      <c r="H58" s="45"/>
    </row>
    <row r="59" s="2" customFormat="1" ht="16.8" customHeight="1">
      <c r="A59" s="39"/>
      <c r="B59" s="45"/>
      <c r="C59" s="312" t="s">
        <v>1</v>
      </c>
      <c r="D59" s="312" t="s">
        <v>1052</v>
      </c>
      <c r="E59" s="18" t="s">
        <v>1</v>
      </c>
      <c r="F59" s="313">
        <v>0</v>
      </c>
      <c r="G59" s="39"/>
      <c r="H59" s="45"/>
    </row>
    <row r="60" s="2" customFormat="1" ht="16.8" customHeight="1">
      <c r="A60" s="39"/>
      <c r="B60" s="45"/>
      <c r="C60" s="312" t="s">
        <v>1</v>
      </c>
      <c r="D60" s="312" t="s">
        <v>1053</v>
      </c>
      <c r="E60" s="18" t="s">
        <v>1</v>
      </c>
      <c r="F60" s="313">
        <v>22.219999999999999</v>
      </c>
      <c r="G60" s="39"/>
      <c r="H60" s="45"/>
    </row>
    <row r="61" s="2" customFormat="1" ht="16.8" customHeight="1">
      <c r="A61" s="39"/>
      <c r="B61" s="45"/>
      <c r="C61" s="312" t="s">
        <v>1</v>
      </c>
      <c r="D61" s="312" t="s">
        <v>1054</v>
      </c>
      <c r="E61" s="18" t="s">
        <v>1</v>
      </c>
      <c r="F61" s="313">
        <v>0</v>
      </c>
      <c r="G61" s="39"/>
      <c r="H61" s="45"/>
    </row>
    <row r="62" s="2" customFormat="1" ht="16.8" customHeight="1">
      <c r="A62" s="39"/>
      <c r="B62" s="45"/>
      <c r="C62" s="312" t="s">
        <v>1</v>
      </c>
      <c r="D62" s="312" t="s">
        <v>1055</v>
      </c>
      <c r="E62" s="18" t="s">
        <v>1</v>
      </c>
      <c r="F62" s="313">
        <v>22.52</v>
      </c>
      <c r="G62" s="39"/>
      <c r="H62" s="45"/>
    </row>
    <row r="63" s="2" customFormat="1" ht="16.8" customHeight="1">
      <c r="A63" s="39"/>
      <c r="B63" s="45"/>
      <c r="C63" s="312" t="s">
        <v>1</v>
      </c>
      <c r="D63" s="312" t="s">
        <v>1056</v>
      </c>
      <c r="E63" s="18" t="s">
        <v>1</v>
      </c>
      <c r="F63" s="313">
        <v>0</v>
      </c>
      <c r="G63" s="39"/>
      <c r="H63" s="45"/>
    </row>
    <row r="64" s="2" customFormat="1" ht="16.8" customHeight="1">
      <c r="A64" s="39"/>
      <c r="B64" s="45"/>
      <c r="C64" s="312" t="s">
        <v>1</v>
      </c>
      <c r="D64" s="312" t="s">
        <v>1057</v>
      </c>
      <c r="E64" s="18" t="s">
        <v>1</v>
      </c>
      <c r="F64" s="313">
        <v>82.090000000000003</v>
      </c>
      <c r="G64" s="39"/>
      <c r="H64" s="45"/>
    </row>
    <row r="65" s="2" customFormat="1" ht="16.8" customHeight="1">
      <c r="A65" s="39"/>
      <c r="B65" s="45"/>
      <c r="C65" s="312" t="s">
        <v>1</v>
      </c>
      <c r="D65" s="312" t="s">
        <v>1080</v>
      </c>
      <c r="E65" s="18" t="s">
        <v>1</v>
      </c>
      <c r="F65" s="313">
        <v>0</v>
      </c>
      <c r="G65" s="39"/>
      <c r="H65" s="45"/>
    </row>
    <row r="66" s="2" customFormat="1" ht="16.8" customHeight="1">
      <c r="A66" s="39"/>
      <c r="B66" s="45"/>
      <c r="C66" s="312" t="s">
        <v>1</v>
      </c>
      <c r="D66" s="312" t="s">
        <v>1081</v>
      </c>
      <c r="E66" s="18" t="s">
        <v>1</v>
      </c>
      <c r="F66" s="313">
        <v>3.4500000000000002</v>
      </c>
      <c r="G66" s="39"/>
      <c r="H66" s="45"/>
    </row>
    <row r="67" s="2" customFormat="1" ht="16.8" customHeight="1">
      <c r="A67" s="39"/>
      <c r="B67" s="45"/>
      <c r="C67" s="312" t="s">
        <v>1</v>
      </c>
      <c r="D67" s="312" t="s">
        <v>225</v>
      </c>
      <c r="E67" s="18" t="s">
        <v>1</v>
      </c>
      <c r="F67" s="313">
        <v>829.25</v>
      </c>
      <c r="G67" s="39"/>
      <c r="H67" s="45"/>
    </row>
    <row r="68" s="2" customFormat="1" ht="16.8" customHeight="1">
      <c r="A68" s="39"/>
      <c r="B68" s="45"/>
      <c r="C68" s="314" t="s">
        <v>3035</v>
      </c>
      <c r="D68" s="39"/>
      <c r="E68" s="39"/>
      <c r="F68" s="39"/>
      <c r="G68" s="39"/>
      <c r="H68" s="45"/>
    </row>
    <row r="69" s="2" customFormat="1">
      <c r="A69" s="39"/>
      <c r="B69" s="45"/>
      <c r="C69" s="312" t="s">
        <v>491</v>
      </c>
      <c r="D69" s="312" t="s">
        <v>492</v>
      </c>
      <c r="E69" s="18" t="s">
        <v>188</v>
      </c>
      <c r="F69" s="313">
        <v>41.463000000000001</v>
      </c>
      <c r="G69" s="39"/>
      <c r="H69" s="45"/>
    </row>
    <row r="70" s="2" customFormat="1" ht="16.8" customHeight="1">
      <c r="A70" s="39"/>
      <c r="B70" s="45"/>
      <c r="C70" s="312" t="s">
        <v>497</v>
      </c>
      <c r="D70" s="312" t="s">
        <v>498</v>
      </c>
      <c r="E70" s="18" t="s">
        <v>208</v>
      </c>
      <c r="F70" s="313">
        <v>3.5950000000000002</v>
      </c>
      <c r="G70" s="39"/>
      <c r="H70" s="45"/>
    </row>
    <row r="71" s="2" customFormat="1" ht="16.8" customHeight="1">
      <c r="A71" s="39"/>
      <c r="B71" s="45"/>
      <c r="C71" s="312" t="s">
        <v>486</v>
      </c>
      <c r="D71" s="312" t="s">
        <v>487</v>
      </c>
      <c r="E71" s="18" t="s">
        <v>286</v>
      </c>
      <c r="F71" s="313">
        <v>829.25</v>
      </c>
      <c r="G71" s="39"/>
      <c r="H71" s="45"/>
    </row>
    <row r="72" s="2" customFormat="1" ht="16.8" customHeight="1">
      <c r="A72" s="39"/>
      <c r="B72" s="45"/>
      <c r="C72" s="312" t="s">
        <v>847</v>
      </c>
      <c r="D72" s="312" t="s">
        <v>848</v>
      </c>
      <c r="E72" s="18" t="s">
        <v>286</v>
      </c>
      <c r="F72" s="313">
        <v>829.25</v>
      </c>
      <c r="G72" s="39"/>
      <c r="H72" s="45"/>
    </row>
    <row r="73" s="2" customFormat="1" ht="16.8" customHeight="1">
      <c r="A73" s="39"/>
      <c r="B73" s="45"/>
      <c r="C73" s="308" t="s">
        <v>115</v>
      </c>
      <c r="D73" s="309" t="s">
        <v>1</v>
      </c>
      <c r="E73" s="310" t="s">
        <v>1</v>
      </c>
      <c r="F73" s="311">
        <v>581.5</v>
      </c>
      <c r="G73" s="39"/>
      <c r="H73" s="45"/>
    </row>
    <row r="74" s="2" customFormat="1" ht="16.8" customHeight="1">
      <c r="A74" s="39"/>
      <c r="B74" s="45"/>
      <c r="C74" s="312" t="s">
        <v>1</v>
      </c>
      <c r="D74" s="312" t="s">
        <v>3036</v>
      </c>
      <c r="E74" s="18" t="s">
        <v>1</v>
      </c>
      <c r="F74" s="313">
        <v>0</v>
      </c>
      <c r="G74" s="39"/>
      <c r="H74" s="45"/>
    </row>
    <row r="75" s="2" customFormat="1" ht="16.8" customHeight="1">
      <c r="A75" s="39"/>
      <c r="B75" s="45"/>
      <c r="C75" s="312" t="s">
        <v>1</v>
      </c>
      <c r="D75" s="312" t="s">
        <v>1041</v>
      </c>
      <c r="E75" s="18" t="s">
        <v>1</v>
      </c>
      <c r="F75" s="313">
        <v>0</v>
      </c>
      <c r="G75" s="39"/>
      <c r="H75" s="45"/>
    </row>
    <row r="76" s="2" customFormat="1" ht="16.8" customHeight="1">
      <c r="A76" s="39"/>
      <c r="B76" s="45"/>
      <c r="C76" s="312" t="s">
        <v>1</v>
      </c>
      <c r="D76" s="312" t="s">
        <v>3037</v>
      </c>
      <c r="E76" s="18" t="s">
        <v>1</v>
      </c>
      <c r="F76" s="313">
        <v>56.439999999999998</v>
      </c>
      <c r="G76" s="39"/>
      <c r="H76" s="45"/>
    </row>
    <row r="77" s="2" customFormat="1" ht="16.8" customHeight="1">
      <c r="A77" s="39"/>
      <c r="B77" s="45"/>
      <c r="C77" s="312" t="s">
        <v>1</v>
      </c>
      <c r="D77" s="312" t="s">
        <v>891</v>
      </c>
      <c r="E77" s="18" t="s">
        <v>1</v>
      </c>
      <c r="F77" s="313">
        <v>0</v>
      </c>
      <c r="G77" s="39"/>
      <c r="H77" s="45"/>
    </row>
    <row r="78" s="2" customFormat="1" ht="16.8" customHeight="1">
      <c r="A78" s="39"/>
      <c r="B78" s="45"/>
      <c r="C78" s="312" t="s">
        <v>1</v>
      </c>
      <c r="D78" s="312" t="s">
        <v>3038</v>
      </c>
      <c r="E78" s="18" t="s">
        <v>1</v>
      </c>
      <c r="F78" s="313">
        <v>31.43</v>
      </c>
      <c r="G78" s="39"/>
      <c r="H78" s="45"/>
    </row>
    <row r="79" s="2" customFormat="1" ht="16.8" customHeight="1">
      <c r="A79" s="39"/>
      <c r="B79" s="45"/>
      <c r="C79" s="312" t="s">
        <v>1</v>
      </c>
      <c r="D79" s="312" t="s">
        <v>893</v>
      </c>
      <c r="E79" s="18" t="s">
        <v>1</v>
      </c>
      <c r="F79" s="313">
        <v>0</v>
      </c>
      <c r="G79" s="39"/>
      <c r="H79" s="45"/>
    </row>
    <row r="80" s="2" customFormat="1" ht="16.8" customHeight="1">
      <c r="A80" s="39"/>
      <c r="B80" s="45"/>
      <c r="C80" s="312" t="s">
        <v>1</v>
      </c>
      <c r="D80" s="312" t="s">
        <v>3039</v>
      </c>
      <c r="E80" s="18" t="s">
        <v>1</v>
      </c>
      <c r="F80" s="313">
        <v>32.100000000000001</v>
      </c>
      <c r="G80" s="39"/>
      <c r="H80" s="45"/>
    </row>
    <row r="81" s="2" customFormat="1" ht="16.8" customHeight="1">
      <c r="A81" s="39"/>
      <c r="B81" s="45"/>
      <c r="C81" s="312" t="s">
        <v>1</v>
      </c>
      <c r="D81" s="312" t="s">
        <v>894</v>
      </c>
      <c r="E81" s="18" t="s">
        <v>1</v>
      </c>
      <c r="F81" s="313">
        <v>0</v>
      </c>
      <c r="G81" s="39"/>
      <c r="H81" s="45"/>
    </row>
    <row r="82" s="2" customFormat="1" ht="16.8" customHeight="1">
      <c r="A82" s="39"/>
      <c r="B82" s="45"/>
      <c r="C82" s="312" t="s">
        <v>1</v>
      </c>
      <c r="D82" s="312" t="s">
        <v>3040</v>
      </c>
      <c r="E82" s="18" t="s">
        <v>1</v>
      </c>
      <c r="F82" s="313">
        <v>31.640000000000001</v>
      </c>
      <c r="G82" s="39"/>
      <c r="H82" s="45"/>
    </row>
    <row r="83" s="2" customFormat="1" ht="16.8" customHeight="1">
      <c r="A83" s="39"/>
      <c r="B83" s="45"/>
      <c r="C83" s="312" t="s">
        <v>1</v>
      </c>
      <c r="D83" s="312" t="s">
        <v>895</v>
      </c>
      <c r="E83" s="18" t="s">
        <v>1</v>
      </c>
      <c r="F83" s="313">
        <v>0</v>
      </c>
      <c r="G83" s="39"/>
      <c r="H83" s="45"/>
    </row>
    <row r="84" s="2" customFormat="1" ht="16.8" customHeight="1">
      <c r="A84" s="39"/>
      <c r="B84" s="45"/>
      <c r="C84" s="312" t="s">
        <v>1</v>
      </c>
      <c r="D84" s="312" t="s">
        <v>3041</v>
      </c>
      <c r="E84" s="18" t="s">
        <v>1</v>
      </c>
      <c r="F84" s="313">
        <v>31.93</v>
      </c>
      <c r="G84" s="39"/>
      <c r="H84" s="45"/>
    </row>
    <row r="85" s="2" customFormat="1" ht="16.8" customHeight="1">
      <c r="A85" s="39"/>
      <c r="B85" s="45"/>
      <c r="C85" s="312" t="s">
        <v>1</v>
      </c>
      <c r="D85" s="312" t="s">
        <v>896</v>
      </c>
      <c r="E85" s="18" t="s">
        <v>1</v>
      </c>
      <c r="F85" s="313">
        <v>0</v>
      </c>
      <c r="G85" s="39"/>
      <c r="H85" s="45"/>
    </row>
    <row r="86" s="2" customFormat="1" ht="16.8" customHeight="1">
      <c r="A86" s="39"/>
      <c r="B86" s="45"/>
      <c r="C86" s="312" t="s">
        <v>1</v>
      </c>
      <c r="D86" s="312" t="s">
        <v>3042</v>
      </c>
      <c r="E86" s="18" t="s">
        <v>1</v>
      </c>
      <c r="F86" s="313">
        <v>32.57</v>
      </c>
      <c r="G86" s="39"/>
      <c r="H86" s="45"/>
    </row>
    <row r="87" s="2" customFormat="1" ht="16.8" customHeight="1">
      <c r="A87" s="39"/>
      <c r="B87" s="45"/>
      <c r="C87" s="312" t="s">
        <v>1</v>
      </c>
      <c r="D87" s="312" t="s">
        <v>897</v>
      </c>
      <c r="E87" s="18" t="s">
        <v>1</v>
      </c>
      <c r="F87" s="313">
        <v>0</v>
      </c>
      <c r="G87" s="39"/>
      <c r="H87" s="45"/>
    </row>
    <row r="88" s="2" customFormat="1" ht="16.8" customHeight="1">
      <c r="A88" s="39"/>
      <c r="B88" s="45"/>
      <c r="C88" s="312" t="s">
        <v>1</v>
      </c>
      <c r="D88" s="312" t="s">
        <v>3043</v>
      </c>
      <c r="E88" s="18" t="s">
        <v>1</v>
      </c>
      <c r="F88" s="313">
        <v>31.199999999999999</v>
      </c>
      <c r="G88" s="39"/>
      <c r="H88" s="45"/>
    </row>
    <row r="89" s="2" customFormat="1" ht="16.8" customHeight="1">
      <c r="A89" s="39"/>
      <c r="B89" s="45"/>
      <c r="C89" s="312" t="s">
        <v>1</v>
      </c>
      <c r="D89" s="312" t="s">
        <v>1043</v>
      </c>
      <c r="E89" s="18" t="s">
        <v>1</v>
      </c>
      <c r="F89" s="313">
        <v>0</v>
      </c>
      <c r="G89" s="39"/>
      <c r="H89" s="45"/>
    </row>
    <row r="90" s="2" customFormat="1" ht="16.8" customHeight="1">
      <c r="A90" s="39"/>
      <c r="B90" s="45"/>
      <c r="C90" s="312" t="s">
        <v>1</v>
      </c>
      <c r="D90" s="312" t="s">
        <v>3044</v>
      </c>
      <c r="E90" s="18" t="s">
        <v>1</v>
      </c>
      <c r="F90" s="313">
        <v>19.16</v>
      </c>
      <c r="G90" s="39"/>
      <c r="H90" s="45"/>
    </row>
    <row r="91" s="2" customFormat="1" ht="16.8" customHeight="1">
      <c r="A91" s="39"/>
      <c r="B91" s="45"/>
      <c r="C91" s="312" t="s">
        <v>1</v>
      </c>
      <c r="D91" s="312" t="s">
        <v>1045</v>
      </c>
      <c r="E91" s="18" t="s">
        <v>1</v>
      </c>
      <c r="F91" s="313">
        <v>0</v>
      </c>
      <c r="G91" s="39"/>
      <c r="H91" s="45"/>
    </row>
    <row r="92" s="2" customFormat="1" ht="16.8" customHeight="1">
      <c r="A92" s="39"/>
      <c r="B92" s="45"/>
      <c r="C92" s="312" t="s">
        <v>1</v>
      </c>
      <c r="D92" s="312" t="s">
        <v>3045</v>
      </c>
      <c r="E92" s="18" t="s">
        <v>1</v>
      </c>
      <c r="F92" s="313">
        <v>18.809999999999999</v>
      </c>
      <c r="G92" s="39"/>
      <c r="H92" s="45"/>
    </row>
    <row r="93" s="2" customFormat="1" ht="16.8" customHeight="1">
      <c r="A93" s="39"/>
      <c r="B93" s="45"/>
      <c r="C93" s="312" t="s">
        <v>1</v>
      </c>
      <c r="D93" s="312" t="s">
        <v>1065</v>
      </c>
      <c r="E93" s="18" t="s">
        <v>1</v>
      </c>
      <c r="F93" s="313">
        <v>0</v>
      </c>
      <c r="G93" s="39"/>
      <c r="H93" s="45"/>
    </row>
    <row r="94" s="2" customFormat="1" ht="16.8" customHeight="1">
      <c r="A94" s="39"/>
      <c r="B94" s="45"/>
      <c r="C94" s="312" t="s">
        <v>1</v>
      </c>
      <c r="D94" s="312" t="s">
        <v>3046</v>
      </c>
      <c r="E94" s="18" t="s">
        <v>1</v>
      </c>
      <c r="F94" s="313">
        <v>25.059999999999999</v>
      </c>
      <c r="G94" s="39"/>
      <c r="H94" s="45"/>
    </row>
    <row r="95" s="2" customFormat="1" ht="16.8" customHeight="1">
      <c r="A95" s="39"/>
      <c r="B95" s="45"/>
      <c r="C95" s="312" t="s">
        <v>1</v>
      </c>
      <c r="D95" s="312" t="s">
        <v>1047</v>
      </c>
      <c r="E95" s="18" t="s">
        <v>1</v>
      </c>
      <c r="F95" s="313">
        <v>0</v>
      </c>
      <c r="G95" s="39"/>
      <c r="H95" s="45"/>
    </row>
    <row r="96" s="2" customFormat="1" ht="16.8" customHeight="1">
      <c r="A96" s="39"/>
      <c r="B96" s="45"/>
      <c r="C96" s="312" t="s">
        <v>1</v>
      </c>
      <c r="D96" s="312" t="s">
        <v>3047</v>
      </c>
      <c r="E96" s="18" t="s">
        <v>1</v>
      </c>
      <c r="F96" s="313">
        <v>16.18</v>
      </c>
      <c r="G96" s="39"/>
      <c r="H96" s="45"/>
    </row>
    <row r="97" s="2" customFormat="1" ht="16.8" customHeight="1">
      <c r="A97" s="39"/>
      <c r="B97" s="45"/>
      <c r="C97" s="312" t="s">
        <v>1</v>
      </c>
      <c r="D97" s="312" t="s">
        <v>1049</v>
      </c>
      <c r="E97" s="18" t="s">
        <v>1</v>
      </c>
      <c r="F97" s="313">
        <v>0</v>
      </c>
      <c r="G97" s="39"/>
      <c r="H97" s="45"/>
    </row>
    <row r="98" s="2" customFormat="1" ht="16.8" customHeight="1">
      <c r="A98" s="39"/>
      <c r="B98" s="45"/>
      <c r="C98" s="312" t="s">
        <v>1</v>
      </c>
      <c r="D98" s="312" t="s">
        <v>3048</v>
      </c>
      <c r="E98" s="18" t="s">
        <v>1</v>
      </c>
      <c r="F98" s="313">
        <v>14.470000000000001</v>
      </c>
      <c r="G98" s="39"/>
      <c r="H98" s="45"/>
    </row>
    <row r="99" s="2" customFormat="1" ht="16.8" customHeight="1">
      <c r="A99" s="39"/>
      <c r="B99" s="45"/>
      <c r="C99" s="312" t="s">
        <v>1</v>
      </c>
      <c r="D99" s="312" t="s">
        <v>471</v>
      </c>
      <c r="E99" s="18" t="s">
        <v>1</v>
      </c>
      <c r="F99" s="313">
        <v>0</v>
      </c>
      <c r="G99" s="39"/>
      <c r="H99" s="45"/>
    </row>
    <row r="100" s="2" customFormat="1" ht="16.8" customHeight="1">
      <c r="A100" s="39"/>
      <c r="B100" s="45"/>
      <c r="C100" s="312" t="s">
        <v>1</v>
      </c>
      <c r="D100" s="312" t="s">
        <v>3049</v>
      </c>
      <c r="E100" s="18" t="s">
        <v>1</v>
      </c>
      <c r="F100" s="313">
        <v>11.380000000000001</v>
      </c>
      <c r="G100" s="39"/>
      <c r="H100" s="45"/>
    </row>
    <row r="101" s="2" customFormat="1" ht="16.8" customHeight="1">
      <c r="A101" s="39"/>
      <c r="B101" s="45"/>
      <c r="C101" s="312" t="s">
        <v>1</v>
      </c>
      <c r="D101" s="312" t="s">
        <v>3033</v>
      </c>
      <c r="E101" s="18" t="s">
        <v>1</v>
      </c>
      <c r="F101" s="313">
        <v>0</v>
      </c>
      <c r="G101" s="39"/>
      <c r="H101" s="45"/>
    </row>
    <row r="102" s="2" customFormat="1" ht="16.8" customHeight="1">
      <c r="A102" s="39"/>
      <c r="B102" s="45"/>
      <c r="C102" s="312" t="s">
        <v>1</v>
      </c>
      <c r="D102" s="312" t="s">
        <v>3050</v>
      </c>
      <c r="E102" s="18" t="s">
        <v>1</v>
      </c>
      <c r="F102" s="313">
        <v>12.27</v>
      </c>
      <c r="G102" s="39"/>
      <c r="H102" s="45"/>
    </row>
    <row r="103" s="2" customFormat="1" ht="16.8" customHeight="1">
      <c r="A103" s="39"/>
      <c r="B103" s="45"/>
      <c r="C103" s="312" t="s">
        <v>1</v>
      </c>
      <c r="D103" s="312" t="s">
        <v>1067</v>
      </c>
      <c r="E103" s="18" t="s">
        <v>1</v>
      </c>
      <c r="F103" s="313">
        <v>0</v>
      </c>
      <c r="G103" s="39"/>
      <c r="H103" s="45"/>
    </row>
    <row r="104" s="2" customFormat="1" ht="16.8" customHeight="1">
      <c r="A104" s="39"/>
      <c r="B104" s="45"/>
      <c r="C104" s="312" t="s">
        <v>1</v>
      </c>
      <c r="D104" s="312" t="s">
        <v>3051</v>
      </c>
      <c r="E104" s="18" t="s">
        <v>1</v>
      </c>
      <c r="F104" s="313">
        <v>9.0199999999999996</v>
      </c>
      <c r="G104" s="39"/>
      <c r="H104" s="45"/>
    </row>
    <row r="105" s="2" customFormat="1" ht="16.8" customHeight="1">
      <c r="A105" s="39"/>
      <c r="B105" s="45"/>
      <c r="C105" s="312" t="s">
        <v>1</v>
      </c>
      <c r="D105" s="312" t="s">
        <v>1069</v>
      </c>
      <c r="E105" s="18" t="s">
        <v>1</v>
      </c>
      <c r="F105" s="313">
        <v>0</v>
      </c>
      <c r="G105" s="39"/>
      <c r="H105" s="45"/>
    </row>
    <row r="106" s="2" customFormat="1" ht="16.8" customHeight="1">
      <c r="A106" s="39"/>
      <c r="B106" s="45"/>
      <c r="C106" s="312" t="s">
        <v>1</v>
      </c>
      <c r="D106" s="312" t="s">
        <v>3052</v>
      </c>
      <c r="E106" s="18" t="s">
        <v>1</v>
      </c>
      <c r="F106" s="313">
        <v>22.379999999999999</v>
      </c>
      <c r="G106" s="39"/>
      <c r="H106" s="45"/>
    </row>
    <row r="107" s="2" customFormat="1" ht="16.8" customHeight="1">
      <c r="A107" s="39"/>
      <c r="B107" s="45"/>
      <c r="C107" s="312" t="s">
        <v>1</v>
      </c>
      <c r="D107" s="312" t="s">
        <v>1071</v>
      </c>
      <c r="E107" s="18" t="s">
        <v>1</v>
      </c>
      <c r="F107" s="313">
        <v>0</v>
      </c>
      <c r="G107" s="39"/>
      <c r="H107" s="45"/>
    </row>
    <row r="108" s="2" customFormat="1" ht="16.8" customHeight="1">
      <c r="A108" s="39"/>
      <c r="B108" s="45"/>
      <c r="C108" s="312" t="s">
        <v>1</v>
      </c>
      <c r="D108" s="312" t="s">
        <v>3053</v>
      </c>
      <c r="E108" s="18" t="s">
        <v>1</v>
      </c>
      <c r="F108" s="313">
        <v>6.29</v>
      </c>
      <c r="G108" s="39"/>
      <c r="H108" s="45"/>
    </row>
    <row r="109" s="2" customFormat="1" ht="16.8" customHeight="1">
      <c r="A109" s="39"/>
      <c r="B109" s="45"/>
      <c r="C109" s="312" t="s">
        <v>1</v>
      </c>
      <c r="D109" s="312" t="s">
        <v>604</v>
      </c>
      <c r="E109" s="18" t="s">
        <v>1</v>
      </c>
      <c r="F109" s="313">
        <v>0</v>
      </c>
      <c r="G109" s="39"/>
      <c r="H109" s="45"/>
    </row>
    <row r="110" s="2" customFormat="1" ht="16.8" customHeight="1">
      <c r="A110" s="39"/>
      <c r="B110" s="45"/>
      <c r="C110" s="312" t="s">
        <v>1</v>
      </c>
      <c r="D110" s="312" t="s">
        <v>3054</v>
      </c>
      <c r="E110" s="18" t="s">
        <v>1</v>
      </c>
      <c r="F110" s="313">
        <v>11.23</v>
      </c>
      <c r="G110" s="39"/>
      <c r="H110" s="45"/>
    </row>
    <row r="111" s="2" customFormat="1" ht="16.8" customHeight="1">
      <c r="A111" s="39"/>
      <c r="B111" s="45"/>
      <c r="C111" s="312" t="s">
        <v>1</v>
      </c>
      <c r="D111" s="312" t="s">
        <v>1073</v>
      </c>
      <c r="E111" s="18" t="s">
        <v>1</v>
      </c>
      <c r="F111" s="313">
        <v>0</v>
      </c>
      <c r="G111" s="39"/>
      <c r="H111" s="45"/>
    </row>
    <row r="112" s="2" customFormat="1" ht="16.8" customHeight="1">
      <c r="A112" s="39"/>
      <c r="B112" s="45"/>
      <c r="C112" s="312" t="s">
        <v>1</v>
      </c>
      <c r="D112" s="312" t="s">
        <v>3055</v>
      </c>
      <c r="E112" s="18" t="s">
        <v>1</v>
      </c>
      <c r="F112" s="313">
        <v>8.4299999999999997</v>
      </c>
      <c r="G112" s="39"/>
      <c r="H112" s="45"/>
    </row>
    <row r="113" s="2" customFormat="1" ht="16.8" customHeight="1">
      <c r="A113" s="39"/>
      <c r="B113" s="45"/>
      <c r="C113" s="312" t="s">
        <v>1</v>
      </c>
      <c r="D113" s="312" t="s">
        <v>1075</v>
      </c>
      <c r="E113" s="18" t="s">
        <v>1</v>
      </c>
      <c r="F113" s="313">
        <v>0</v>
      </c>
      <c r="G113" s="39"/>
      <c r="H113" s="45"/>
    </row>
    <row r="114" s="2" customFormat="1" ht="16.8" customHeight="1">
      <c r="A114" s="39"/>
      <c r="B114" s="45"/>
      <c r="C114" s="312" t="s">
        <v>1</v>
      </c>
      <c r="D114" s="312" t="s">
        <v>3055</v>
      </c>
      <c r="E114" s="18" t="s">
        <v>1</v>
      </c>
      <c r="F114" s="313">
        <v>8.4299999999999997</v>
      </c>
      <c r="G114" s="39"/>
      <c r="H114" s="45"/>
    </row>
    <row r="115" s="2" customFormat="1" ht="16.8" customHeight="1">
      <c r="A115" s="39"/>
      <c r="B115" s="45"/>
      <c r="C115" s="312" t="s">
        <v>1</v>
      </c>
      <c r="D115" s="312" t="s">
        <v>1076</v>
      </c>
      <c r="E115" s="18" t="s">
        <v>1</v>
      </c>
      <c r="F115" s="313">
        <v>0</v>
      </c>
      <c r="G115" s="39"/>
      <c r="H115" s="45"/>
    </row>
    <row r="116" s="2" customFormat="1" ht="16.8" customHeight="1">
      <c r="A116" s="39"/>
      <c r="B116" s="45"/>
      <c r="C116" s="312" t="s">
        <v>1</v>
      </c>
      <c r="D116" s="312" t="s">
        <v>3056</v>
      </c>
      <c r="E116" s="18" t="s">
        <v>1</v>
      </c>
      <c r="F116" s="313">
        <v>12.6</v>
      </c>
      <c r="G116" s="39"/>
      <c r="H116" s="45"/>
    </row>
    <row r="117" s="2" customFormat="1" ht="16.8" customHeight="1">
      <c r="A117" s="39"/>
      <c r="B117" s="45"/>
      <c r="C117" s="312" t="s">
        <v>1</v>
      </c>
      <c r="D117" s="312" t="s">
        <v>1078</v>
      </c>
      <c r="E117" s="18" t="s">
        <v>1</v>
      </c>
      <c r="F117" s="313">
        <v>0</v>
      </c>
      <c r="G117" s="39"/>
      <c r="H117" s="45"/>
    </row>
    <row r="118" s="2" customFormat="1" ht="16.8" customHeight="1">
      <c r="A118" s="39"/>
      <c r="B118" s="45"/>
      <c r="C118" s="312" t="s">
        <v>1</v>
      </c>
      <c r="D118" s="312" t="s">
        <v>3057</v>
      </c>
      <c r="E118" s="18" t="s">
        <v>1</v>
      </c>
      <c r="F118" s="313">
        <v>14.5</v>
      </c>
      <c r="G118" s="39"/>
      <c r="H118" s="45"/>
    </row>
    <row r="119" s="2" customFormat="1" ht="16.8" customHeight="1">
      <c r="A119" s="39"/>
      <c r="B119" s="45"/>
      <c r="C119" s="312" t="s">
        <v>1</v>
      </c>
      <c r="D119" s="312" t="s">
        <v>473</v>
      </c>
      <c r="E119" s="18" t="s">
        <v>1</v>
      </c>
      <c r="F119" s="313">
        <v>0</v>
      </c>
      <c r="G119" s="39"/>
      <c r="H119" s="45"/>
    </row>
    <row r="120" s="2" customFormat="1" ht="16.8" customHeight="1">
      <c r="A120" s="39"/>
      <c r="B120" s="45"/>
      <c r="C120" s="312" t="s">
        <v>1</v>
      </c>
      <c r="D120" s="312" t="s">
        <v>3058</v>
      </c>
      <c r="E120" s="18" t="s">
        <v>1</v>
      </c>
      <c r="F120" s="313">
        <v>16.91</v>
      </c>
      <c r="G120" s="39"/>
      <c r="H120" s="45"/>
    </row>
    <row r="121" s="2" customFormat="1" ht="16.8" customHeight="1">
      <c r="A121" s="39"/>
      <c r="B121" s="45"/>
      <c r="C121" s="312" t="s">
        <v>1</v>
      </c>
      <c r="D121" s="312" t="s">
        <v>1052</v>
      </c>
      <c r="E121" s="18" t="s">
        <v>1</v>
      </c>
      <c r="F121" s="313">
        <v>0</v>
      </c>
      <c r="G121" s="39"/>
      <c r="H121" s="45"/>
    </row>
    <row r="122" s="2" customFormat="1" ht="16.8" customHeight="1">
      <c r="A122" s="39"/>
      <c r="B122" s="45"/>
      <c r="C122" s="312" t="s">
        <v>1</v>
      </c>
      <c r="D122" s="312" t="s">
        <v>3059</v>
      </c>
      <c r="E122" s="18" t="s">
        <v>1</v>
      </c>
      <c r="F122" s="313">
        <v>16.239999999999998</v>
      </c>
      <c r="G122" s="39"/>
      <c r="H122" s="45"/>
    </row>
    <row r="123" s="2" customFormat="1" ht="16.8" customHeight="1">
      <c r="A123" s="39"/>
      <c r="B123" s="45"/>
      <c r="C123" s="312" t="s">
        <v>1</v>
      </c>
      <c r="D123" s="312" t="s">
        <v>1054</v>
      </c>
      <c r="E123" s="18" t="s">
        <v>1</v>
      </c>
      <c r="F123" s="313">
        <v>0</v>
      </c>
      <c r="G123" s="39"/>
      <c r="H123" s="45"/>
    </row>
    <row r="124" s="2" customFormat="1" ht="16.8" customHeight="1">
      <c r="A124" s="39"/>
      <c r="B124" s="45"/>
      <c r="C124" s="312" t="s">
        <v>1</v>
      </c>
      <c r="D124" s="312" t="s">
        <v>3060</v>
      </c>
      <c r="E124" s="18" t="s">
        <v>1</v>
      </c>
      <c r="F124" s="313">
        <v>19.050000000000001</v>
      </c>
      <c r="G124" s="39"/>
      <c r="H124" s="45"/>
    </row>
    <row r="125" s="2" customFormat="1" ht="16.8" customHeight="1">
      <c r="A125" s="39"/>
      <c r="B125" s="45"/>
      <c r="C125" s="312" t="s">
        <v>1</v>
      </c>
      <c r="D125" s="312" t="s">
        <v>1056</v>
      </c>
      <c r="E125" s="18" t="s">
        <v>1</v>
      </c>
      <c r="F125" s="313">
        <v>0</v>
      </c>
      <c r="G125" s="39"/>
      <c r="H125" s="45"/>
    </row>
    <row r="126" s="2" customFormat="1" ht="16.8" customHeight="1">
      <c r="A126" s="39"/>
      <c r="B126" s="45"/>
      <c r="C126" s="312" t="s">
        <v>1</v>
      </c>
      <c r="D126" s="312" t="s">
        <v>3061</v>
      </c>
      <c r="E126" s="18" t="s">
        <v>1</v>
      </c>
      <c r="F126" s="313">
        <v>65.239999999999995</v>
      </c>
      <c r="G126" s="39"/>
      <c r="H126" s="45"/>
    </row>
    <row r="127" s="2" customFormat="1" ht="16.8" customHeight="1">
      <c r="A127" s="39"/>
      <c r="B127" s="45"/>
      <c r="C127" s="312" t="s">
        <v>1</v>
      </c>
      <c r="D127" s="312" t="s">
        <v>1080</v>
      </c>
      <c r="E127" s="18" t="s">
        <v>1</v>
      </c>
      <c r="F127" s="313">
        <v>0</v>
      </c>
      <c r="G127" s="39"/>
      <c r="H127" s="45"/>
    </row>
    <row r="128" s="2" customFormat="1" ht="16.8" customHeight="1">
      <c r="A128" s="39"/>
      <c r="B128" s="45"/>
      <c r="C128" s="312" t="s">
        <v>1</v>
      </c>
      <c r="D128" s="312" t="s">
        <v>3062</v>
      </c>
      <c r="E128" s="18" t="s">
        <v>1</v>
      </c>
      <c r="F128" s="313">
        <v>6.54</v>
      </c>
      <c r="G128" s="39"/>
      <c r="H128" s="45"/>
    </row>
    <row r="129" s="2" customFormat="1" ht="16.8" customHeight="1">
      <c r="A129" s="39"/>
      <c r="B129" s="45"/>
      <c r="C129" s="312" t="s">
        <v>1</v>
      </c>
      <c r="D129" s="312" t="s">
        <v>225</v>
      </c>
      <c r="E129" s="18" t="s">
        <v>1</v>
      </c>
      <c r="F129" s="313">
        <v>581.5</v>
      </c>
      <c r="G129" s="39"/>
      <c r="H129" s="45"/>
    </row>
    <row r="130" s="2" customFormat="1" ht="16.8" customHeight="1">
      <c r="A130" s="39"/>
      <c r="B130" s="45"/>
      <c r="C130" s="314" t="s">
        <v>3035</v>
      </c>
      <c r="D130" s="39"/>
      <c r="E130" s="39"/>
      <c r="F130" s="39"/>
      <c r="G130" s="39"/>
      <c r="H130" s="45"/>
    </row>
    <row r="131" s="2" customFormat="1" ht="16.8" customHeight="1">
      <c r="A131" s="39"/>
      <c r="B131" s="45"/>
      <c r="C131" s="312" t="s">
        <v>857</v>
      </c>
      <c r="D131" s="312" t="s">
        <v>858</v>
      </c>
      <c r="E131" s="18" t="s">
        <v>252</v>
      </c>
      <c r="F131" s="313">
        <v>581.5</v>
      </c>
      <c r="G131" s="39"/>
      <c r="H131" s="45"/>
    </row>
    <row r="132" s="2" customFormat="1" ht="16.8" customHeight="1">
      <c r="A132" s="39"/>
      <c r="B132" s="45"/>
      <c r="C132" s="308" t="s">
        <v>118</v>
      </c>
      <c r="D132" s="309" t="s">
        <v>1</v>
      </c>
      <c r="E132" s="310" t="s">
        <v>1</v>
      </c>
      <c r="F132" s="311">
        <v>128.46000000000001</v>
      </c>
      <c r="G132" s="39"/>
      <c r="H132" s="45"/>
    </row>
    <row r="133" s="2" customFormat="1" ht="16.8" customHeight="1">
      <c r="A133" s="39"/>
      <c r="B133" s="45"/>
      <c r="C133" s="312" t="s">
        <v>1</v>
      </c>
      <c r="D133" s="312" t="s">
        <v>3033</v>
      </c>
      <c r="E133" s="18" t="s">
        <v>1</v>
      </c>
      <c r="F133" s="313">
        <v>0</v>
      </c>
      <c r="G133" s="39"/>
      <c r="H133" s="45"/>
    </row>
    <row r="134" s="2" customFormat="1" ht="16.8" customHeight="1">
      <c r="A134" s="39"/>
      <c r="B134" s="45"/>
      <c r="C134" s="312" t="s">
        <v>1</v>
      </c>
      <c r="D134" s="312" t="s">
        <v>3034</v>
      </c>
      <c r="E134" s="18" t="s">
        <v>1</v>
      </c>
      <c r="F134" s="313">
        <v>6.2800000000000002</v>
      </c>
      <c r="G134" s="39"/>
      <c r="H134" s="45"/>
    </row>
    <row r="135" s="2" customFormat="1" ht="16.8" customHeight="1">
      <c r="A135" s="39"/>
      <c r="B135" s="45"/>
      <c r="C135" s="312" t="s">
        <v>1</v>
      </c>
      <c r="D135" s="312" t="s">
        <v>1067</v>
      </c>
      <c r="E135" s="18" t="s">
        <v>1</v>
      </c>
      <c r="F135" s="313">
        <v>0</v>
      </c>
      <c r="G135" s="39"/>
      <c r="H135" s="45"/>
    </row>
    <row r="136" s="2" customFormat="1" ht="16.8" customHeight="1">
      <c r="A136" s="39"/>
      <c r="B136" s="45"/>
      <c r="C136" s="312" t="s">
        <v>1</v>
      </c>
      <c r="D136" s="312" t="s">
        <v>1068</v>
      </c>
      <c r="E136" s="18" t="s">
        <v>1</v>
      </c>
      <c r="F136" s="313">
        <v>6.6100000000000003</v>
      </c>
      <c r="G136" s="39"/>
      <c r="H136" s="45"/>
    </row>
    <row r="137" s="2" customFormat="1" ht="16.8" customHeight="1">
      <c r="A137" s="39"/>
      <c r="B137" s="45"/>
      <c r="C137" s="312" t="s">
        <v>1</v>
      </c>
      <c r="D137" s="312" t="s">
        <v>1069</v>
      </c>
      <c r="E137" s="18" t="s">
        <v>1</v>
      </c>
      <c r="F137" s="313">
        <v>0</v>
      </c>
      <c r="G137" s="39"/>
      <c r="H137" s="45"/>
    </row>
    <row r="138" s="2" customFormat="1" ht="16.8" customHeight="1">
      <c r="A138" s="39"/>
      <c r="B138" s="45"/>
      <c r="C138" s="312" t="s">
        <v>1</v>
      </c>
      <c r="D138" s="312" t="s">
        <v>1070</v>
      </c>
      <c r="E138" s="18" t="s">
        <v>1</v>
      </c>
      <c r="F138" s="313">
        <v>18.489999999999998</v>
      </c>
      <c r="G138" s="39"/>
      <c r="H138" s="45"/>
    </row>
    <row r="139" s="2" customFormat="1" ht="16.8" customHeight="1">
      <c r="A139" s="39"/>
      <c r="B139" s="45"/>
      <c r="C139" s="312" t="s">
        <v>1</v>
      </c>
      <c r="D139" s="312" t="s">
        <v>1071</v>
      </c>
      <c r="E139" s="18" t="s">
        <v>1</v>
      </c>
      <c r="F139" s="313">
        <v>0</v>
      </c>
      <c r="G139" s="39"/>
      <c r="H139" s="45"/>
    </row>
    <row r="140" s="2" customFormat="1" ht="16.8" customHeight="1">
      <c r="A140" s="39"/>
      <c r="B140" s="45"/>
      <c r="C140" s="312" t="s">
        <v>1</v>
      </c>
      <c r="D140" s="312" t="s">
        <v>1072</v>
      </c>
      <c r="E140" s="18" t="s">
        <v>1</v>
      </c>
      <c r="F140" s="313">
        <v>3.3300000000000001</v>
      </c>
      <c r="G140" s="39"/>
      <c r="H140" s="45"/>
    </row>
    <row r="141" s="2" customFormat="1" ht="16.8" customHeight="1">
      <c r="A141" s="39"/>
      <c r="B141" s="45"/>
      <c r="C141" s="312" t="s">
        <v>1</v>
      </c>
      <c r="D141" s="312" t="s">
        <v>604</v>
      </c>
      <c r="E141" s="18" t="s">
        <v>1</v>
      </c>
      <c r="F141" s="313">
        <v>0</v>
      </c>
      <c r="G141" s="39"/>
      <c r="H141" s="45"/>
    </row>
    <row r="142" s="2" customFormat="1" ht="16.8" customHeight="1">
      <c r="A142" s="39"/>
      <c r="B142" s="45"/>
      <c r="C142" s="312" t="s">
        <v>1</v>
      </c>
      <c r="D142" s="312" t="s">
        <v>1051</v>
      </c>
      <c r="E142" s="18" t="s">
        <v>1</v>
      </c>
      <c r="F142" s="313">
        <v>9.1099999999999994</v>
      </c>
      <c r="G142" s="39"/>
      <c r="H142" s="45"/>
    </row>
    <row r="143" s="2" customFormat="1" ht="16.8" customHeight="1">
      <c r="A143" s="39"/>
      <c r="B143" s="45"/>
      <c r="C143" s="312" t="s">
        <v>1</v>
      </c>
      <c r="D143" s="312" t="s">
        <v>1073</v>
      </c>
      <c r="E143" s="18" t="s">
        <v>1</v>
      </c>
      <c r="F143" s="313">
        <v>0</v>
      </c>
      <c r="G143" s="39"/>
      <c r="H143" s="45"/>
    </row>
    <row r="144" s="2" customFormat="1" ht="16.8" customHeight="1">
      <c r="A144" s="39"/>
      <c r="B144" s="45"/>
      <c r="C144" s="312" t="s">
        <v>1</v>
      </c>
      <c r="D144" s="312" t="s">
        <v>1074</v>
      </c>
      <c r="E144" s="18" t="s">
        <v>1</v>
      </c>
      <c r="F144" s="313">
        <v>5.2999999999999998</v>
      </c>
      <c r="G144" s="39"/>
      <c r="H144" s="45"/>
    </row>
    <row r="145" s="2" customFormat="1" ht="16.8" customHeight="1">
      <c r="A145" s="39"/>
      <c r="B145" s="45"/>
      <c r="C145" s="312" t="s">
        <v>1</v>
      </c>
      <c r="D145" s="312" t="s">
        <v>1075</v>
      </c>
      <c r="E145" s="18" t="s">
        <v>1</v>
      </c>
      <c r="F145" s="313">
        <v>0</v>
      </c>
      <c r="G145" s="39"/>
      <c r="H145" s="45"/>
    </row>
    <row r="146" s="2" customFormat="1" ht="16.8" customHeight="1">
      <c r="A146" s="39"/>
      <c r="B146" s="45"/>
      <c r="C146" s="312" t="s">
        <v>1</v>
      </c>
      <c r="D146" s="312" t="s">
        <v>1074</v>
      </c>
      <c r="E146" s="18" t="s">
        <v>1</v>
      </c>
      <c r="F146" s="313">
        <v>5.2999999999999998</v>
      </c>
      <c r="G146" s="39"/>
      <c r="H146" s="45"/>
    </row>
    <row r="147" s="2" customFormat="1" ht="16.8" customHeight="1">
      <c r="A147" s="39"/>
      <c r="B147" s="45"/>
      <c r="C147" s="312" t="s">
        <v>1</v>
      </c>
      <c r="D147" s="312" t="s">
        <v>1076</v>
      </c>
      <c r="E147" s="18" t="s">
        <v>1</v>
      </c>
      <c r="F147" s="313">
        <v>0</v>
      </c>
      <c r="G147" s="39"/>
      <c r="H147" s="45"/>
    </row>
    <row r="148" s="2" customFormat="1" ht="16.8" customHeight="1">
      <c r="A148" s="39"/>
      <c r="B148" s="45"/>
      <c r="C148" s="312" t="s">
        <v>1</v>
      </c>
      <c r="D148" s="312" t="s">
        <v>1077</v>
      </c>
      <c r="E148" s="18" t="s">
        <v>1</v>
      </c>
      <c r="F148" s="313">
        <v>11.75</v>
      </c>
      <c r="G148" s="39"/>
      <c r="H148" s="45"/>
    </row>
    <row r="149" s="2" customFormat="1" ht="16.8" customHeight="1">
      <c r="A149" s="39"/>
      <c r="B149" s="45"/>
      <c r="C149" s="312" t="s">
        <v>1</v>
      </c>
      <c r="D149" s="312" t="s">
        <v>1078</v>
      </c>
      <c r="E149" s="18" t="s">
        <v>1</v>
      </c>
      <c r="F149" s="313">
        <v>0</v>
      </c>
      <c r="G149" s="39"/>
      <c r="H149" s="45"/>
    </row>
    <row r="150" s="2" customFormat="1" ht="16.8" customHeight="1">
      <c r="A150" s="39"/>
      <c r="B150" s="45"/>
      <c r="C150" s="312" t="s">
        <v>1</v>
      </c>
      <c r="D150" s="312" t="s">
        <v>1079</v>
      </c>
      <c r="E150" s="18" t="s">
        <v>1</v>
      </c>
      <c r="F150" s="313">
        <v>14.1</v>
      </c>
      <c r="G150" s="39"/>
      <c r="H150" s="45"/>
    </row>
    <row r="151" s="2" customFormat="1" ht="16.8" customHeight="1">
      <c r="A151" s="39"/>
      <c r="B151" s="45"/>
      <c r="C151" s="312" t="s">
        <v>1</v>
      </c>
      <c r="D151" s="312" t="s">
        <v>1052</v>
      </c>
      <c r="E151" s="18" t="s">
        <v>1</v>
      </c>
      <c r="F151" s="313">
        <v>0</v>
      </c>
      <c r="G151" s="39"/>
      <c r="H151" s="45"/>
    </row>
    <row r="152" s="2" customFormat="1" ht="16.8" customHeight="1">
      <c r="A152" s="39"/>
      <c r="B152" s="45"/>
      <c r="C152" s="312" t="s">
        <v>1</v>
      </c>
      <c r="D152" s="312" t="s">
        <v>1053</v>
      </c>
      <c r="E152" s="18" t="s">
        <v>1</v>
      </c>
      <c r="F152" s="313">
        <v>22.219999999999999</v>
      </c>
      <c r="G152" s="39"/>
      <c r="H152" s="45"/>
    </row>
    <row r="153" s="2" customFormat="1" ht="16.8" customHeight="1">
      <c r="A153" s="39"/>
      <c r="B153" s="45"/>
      <c r="C153" s="312" t="s">
        <v>1</v>
      </c>
      <c r="D153" s="312" t="s">
        <v>1054</v>
      </c>
      <c r="E153" s="18" t="s">
        <v>1</v>
      </c>
      <c r="F153" s="313">
        <v>0</v>
      </c>
      <c r="G153" s="39"/>
      <c r="H153" s="45"/>
    </row>
    <row r="154" s="2" customFormat="1" ht="16.8" customHeight="1">
      <c r="A154" s="39"/>
      <c r="B154" s="45"/>
      <c r="C154" s="312" t="s">
        <v>1</v>
      </c>
      <c r="D154" s="312" t="s">
        <v>1055</v>
      </c>
      <c r="E154" s="18" t="s">
        <v>1</v>
      </c>
      <c r="F154" s="313">
        <v>22.52</v>
      </c>
      <c r="G154" s="39"/>
      <c r="H154" s="45"/>
    </row>
    <row r="155" s="2" customFormat="1" ht="16.8" customHeight="1">
      <c r="A155" s="39"/>
      <c r="B155" s="45"/>
      <c r="C155" s="312" t="s">
        <v>1</v>
      </c>
      <c r="D155" s="312" t="s">
        <v>1080</v>
      </c>
      <c r="E155" s="18" t="s">
        <v>1</v>
      </c>
      <c r="F155" s="313">
        <v>0</v>
      </c>
      <c r="G155" s="39"/>
      <c r="H155" s="45"/>
    </row>
    <row r="156" s="2" customFormat="1" ht="16.8" customHeight="1">
      <c r="A156" s="39"/>
      <c r="B156" s="45"/>
      <c r="C156" s="312" t="s">
        <v>1</v>
      </c>
      <c r="D156" s="312" t="s">
        <v>1081</v>
      </c>
      <c r="E156" s="18" t="s">
        <v>1</v>
      </c>
      <c r="F156" s="313">
        <v>3.4500000000000002</v>
      </c>
      <c r="G156" s="39"/>
      <c r="H156" s="45"/>
    </row>
    <row r="157" s="2" customFormat="1" ht="16.8" customHeight="1">
      <c r="A157" s="39"/>
      <c r="B157" s="45"/>
      <c r="C157" s="312" t="s">
        <v>1</v>
      </c>
      <c r="D157" s="312" t="s">
        <v>225</v>
      </c>
      <c r="E157" s="18" t="s">
        <v>1</v>
      </c>
      <c r="F157" s="313">
        <v>128.46000000000001</v>
      </c>
      <c r="G157" s="39"/>
      <c r="H157" s="45"/>
    </row>
    <row r="158" s="2" customFormat="1" ht="16.8" customHeight="1">
      <c r="A158" s="39"/>
      <c r="B158" s="45"/>
      <c r="C158" s="314" t="s">
        <v>3035</v>
      </c>
      <c r="D158" s="39"/>
      <c r="E158" s="39"/>
      <c r="F158" s="39"/>
      <c r="G158" s="39"/>
      <c r="H158" s="45"/>
    </row>
    <row r="159" s="2" customFormat="1" ht="16.8" customHeight="1">
      <c r="A159" s="39"/>
      <c r="B159" s="45"/>
      <c r="C159" s="312" t="s">
        <v>1300</v>
      </c>
      <c r="D159" s="312" t="s">
        <v>1301</v>
      </c>
      <c r="E159" s="18" t="s">
        <v>286</v>
      </c>
      <c r="F159" s="313">
        <v>128.46000000000001</v>
      </c>
      <c r="G159" s="39"/>
      <c r="H159" s="45"/>
    </row>
    <row r="160" s="2" customFormat="1" ht="16.8" customHeight="1">
      <c r="A160" s="39"/>
      <c r="B160" s="45"/>
      <c r="C160" s="312" t="s">
        <v>1305</v>
      </c>
      <c r="D160" s="312" t="s">
        <v>1306</v>
      </c>
      <c r="E160" s="18" t="s">
        <v>286</v>
      </c>
      <c r="F160" s="313">
        <v>256.92000000000002</v>
      </c>
      <c r="G160" s="39"/>
      <c r="H160" s="45"/>
    </row>
    <row r="161" s="2" customFormat="1" ht="16.8" customHeight="1">
      <c r="A161" s="39"/>
      <c r="B161" s="45"/>
      <c r="C161" s="312" t="s">
        <v>1311</v>
      </c>
      <c r="D161" s="312" t="s">
        <v>1312</v>
      </c>
      <c r="E161" s="18" t="s">
        <v>286</v>
      </c>
      <c r="F161" s="313">
        <v>128.46000000000001</v>
      </c>
      <c r="G161" s="39"/>
      <c r="H161" s="45"/>
    </row>
    <row r="162" s="2" customFormat="1">
      <c r="A162" s="39"/>
      <c r="B162" s="45"/>
      <c r="C162" s="312" t="s">
        <v>1336</v>
      </c>
      <c r="D162" s="312" t="s">
        <v>1337</v>
      </c>
      <c r="E162" s="18" t="s">
        <v>286</v>
      </c>
      <c r="F162" s="313">
        <v>128.46000000000001</v>
      </c>
      <c r="G162" s="39"/>
      <c r="H162" s="45"/>
    </row>
    <row r="163" s="2" customFormat="1" ht="16.8" customHeight="1">
      <c r="A163" s="39"/>
      <c r="B163" s="45"/>
      <c r="C163" s="312" t="s">
        <v>1356</v>
      </c>
      <c r="D163" s="312" t="s">
        <v>1357</v>
      </c>
      <c r="E163" s="18" t="s">
        <v>286</v>
      </c>
      <c r="F163" s="313">
        <v>128.46000000000001</v>
      </c>
      <c r="G163" s="39"/>
      <c r="H163" s="45"/>
    </row>
    <row r="164" s="2" customFormat="1" ht="16.8" customHeight="1">
      <c r="A164" s="39"/>
      <c r="B164" s="45"/>
      <c r="C164" s="312" t="s">
        <v>1316</v>
      </c>
      <c r="D164" s="312" t="s">
        <v>1317</v>
      </c>
      <c r="E164" s="18" t="s">
        <v>286</v>
      </c>
      <c r="F164" s="313">
        <v>128.46000000000001</v>
      </c>
      <c r="G164" s="39"/>
      <c r="H164" s="45"/>
    </row>
    <row r="165" s="2" customFormat="1" ht="16.8" customHeight="1">
      <c r="A165" s="39"/>
      <c r="B165" s="45"/>
      <c r="C165" s="308" t="s">
        <v>120</v>
      </c>
      <c r="D165" s="309" t="s">
        <v>1</v>
      </c>
      <c r="E165" s="310" t="s">
        <v>1</v>
      </c>
      <c r="F165" s="311">
        <v>58.789999999999999</v>
      </c>
      <c r="G165" s="39"/>
      <c r="H165" s="45"/>
    </row>
    <row r="166" s="2" customFormat="1" ht="16.8" customHeight="1">
      <c r="A166" s="39"/>
      <c r="B166" s="45"/>
      <c r="C166" s="312" t="s">
        <v>1</v>
      </c>
      <c r="D166" s="312" t="s">
        <v>3033</v>
      </c>
      <c r="E166" s="18" t="s">
        <v>1</v>
      </c>
      <c r="F166" s="313">
        <v>0</v>
      </c>
      <c r="G166" s="39"/>
      <c r="H166" s="45"/>
    </row>
    <row r="167" s="2" customFormat="1" ht="16.8" customHeight="1">
      <c r="A167" s="39"/>
      <c r="B167" s="45"/>
      <c r="C167" s="312" t="s">
        <v>1</v>
      </c>
      <c r="D167" s="312" t="s">
        <v>3050</v>
      </c>
      <c r="E167" s="18" t="s">
        <v>1</v>
      </c>
      <c r="F167" s="313">
        <v>12.27</v>
      </c>
      <c r="G167" s="39"/>
      <c r="H167" s="45"/>
    </row>
    <row r="168" s="2" customFormat="1" ht="16.8" customHeight="1">
      <c r="A168" s="39"/>
      <c r="B168" s="45"/>
      <c r="C168" s="312" t="s">
        <v>1</v>
      </c>
      <c r="D168" s="312" t="s">
        <v>604</v>
      </c>
      <c r="E168" s="18" t="s">
        <v>1</v>
      </c>
      <c r="F168" s="313">
        <v>0</v>
      </c>
      <c r="G168" s="39"/>
      <c r="H168" s="45"/>
    </row>
    <row r="169" s="2" customFormat="1" ht="16.8" customHeight="1">
      <c r="A169" s="39"/>
      <c r="B169" s="45"/>
      <c r="C169" s="312" t="s">
        <v>1</v>
      </c>
      <c r="D169" s="312" t="s">
        <v>3054</v>
      </c>
      <c r="E169" s="18" t="s">
        <v>1</v>
      </c>
      <c r="F169" s="313">
        <v>11.23</v>
      </c>
      <c r="G169" s="39"/>
      <c r="H169" s="45"/>
    </row>
    <row r="170" s="2" customFormat="1" ht="16.8" customHeight="1">
      <c r="A170" s="39"/>
      <c r="B170" s="45"/>
      <c r="C170" s="312" t="s">
        <v>1</v>
      </c>
      <c r="D170" s="312" t="s">
        <v>1052</v>
      </c>
      <c r="E170" s="18" t="s">
        <v>1</v>
      </c>
      <c r="F170" s="313">
        <v>0</v>
      </c>
      <c r="G170" s="39"/>
      <c r="H170" s="45"/>
    </row>
    <row r="171" s="2" customFormat="1" ht="16.8" customHeight="1">
      <c r="A171" s="39"/>
      <c r="B171" s="45"/>
      <c r="C171" s="312" t="s">
        <v>1</v>
      </c>
      <c r="D171" s="312" t="s">
        <v>3059</v>
      </c>
      <c r="E171" s="18" t="s">
        <v>1</v>
      </c>
      <c r="F171" s="313">
        <v>16.239999999999998</v>
      </c>
      <c r="G171" s="39"/>
      <c r="H171" s="45"/>
    </row>
    <row r="172" s="2" customFormat="1" ht="16.8" customHeight="1">
      <c r="A172" s="39"/>
      <c r="B172" s="45"/>
      <c r="C172" s="312" t="s">
        <v>1</v>
      </c>
      <c r="D172" s="312" t="s">
        <v>1054</v>
      </c>
      <c r="E172" s="18" t="s">
        <v>1</v>
      </c>
      <c r="F172" s="313">
        <v>0</v>
      </c>
      <c r="G172" s="39"/>
      <c r="H172" s="45"/>
    </row>
    <row r="173" s="2" customFormat="1" ht="16.8" customHeight="1">
      <c r="A173" s="39"/>
      <c r="B173" s="45"/>
      <c r="C173" s="312" t="s">
        <v>1</v>
      </c>
      <c r="D173" s="312" t="s">
        <v>3060</v>
      </c>
      <c r="E173" s="18" t="s">
        <v>1</v>
      </c>
      <c r="F173" s="313">
        <v>19.050000000000001</v>
      </c>
      <c r="G173" s="39"/>
      <c r="H173" s="45"/>
    </row>
    <row r="174" s="2" customFormat="1" ht="16.8" customHeight="1">
      <c r="A174" s="39"/>
      <c r="B174" s="45"/>
      <c r="C174" s="312" t="s">
        <v>1</v>
      </c>
      <c r="D174" s="312" t="s">
        <v>225</v>
      </c>
      <c r="E174" s="18" t="s">
        <v>1</v>
      </c>
      <c r="F174" s="313">
        <v>58.789999999999999</v>
      </c>
      <c r="G174" s="39"/>
      <c r="H174" s="45"/>
    </row>
    <row r="175" s="2" customFormat="1" ht="16.8" customHeight="1">
      <c r="A175" s="39"/>
      <c r="B175" s="45"/>
      <c r="C175" s="314" t="s">
        <v>3035</v>
      </c>
      <c r="D175" s="39"/>
      <c r="E175" s="39"/>
      <c r="F175" s="39"/>
      <c r="G175" s="39"/>
      <c r="H175" s="45"/>
    </row>
    <row r="176" s="2" customFormat="1">
      <c r="A176" s="39"/>
      <c r="B176" s="45"/>
      <c r="C176" s="312" t="s">
        <v>1346</v>
      </c>
      <c r="D176" s="312" t="s">
        <v>1347</v>
      </c>
      <c r="E176" s="18" t="s">
        <v>252</v>
      </c>
      <c r="F176" s="313">
        <v>58.789999999999999</v>
      </c>
      <c r="G176" s="39"/>
      <c r="H176" s="45"/>
    </row>
    <row r="177" s="2" customFormat="1" ht="16.8" customHeight="1">
      <c r="A177" s="39"/>
      <c r="B177" s="45"/>
      <c r="C177" s="308" t="s">
        <v>122</v>
      </c>
      <c r="D177" s="309" t="s">
        <v>1</v>
      </c>
      <c r="E177" s="310" t="s">
        <v>1</v>
      </c>
      <c r="F177" s="311">
        <v>665.53999999999996</v>
      </c>
      <c r="G177" s="39"/>
      <c r="H177" s="45"/>
    </row>
    <row r="178" s="2" customFormat="1" ht="16.8" customHeight="1">
      <c r="A178" s="39"/>
      <c r="B178" s="45"/>
      <c r="C178" s="312" t="s">
        <v>1</v>
      </c>
      <c r="D178" s="312" t="s">
        <v>1041</v>
      </c>
      <c r="E178" s="18" t="s">
        <v>1</v>
      </c>
      <c r="F178" s="313">
        <v>0</v>
      </c>
      <c r="G178" s="39"/>
      <c r="H178" s="45"/>
    </row>
    <row r="179" s="2" customFormat="1" ht="16.8" customHeight="1">
      <c r="A179" s="39"/>
      <c r="B179" s="45"/>
      <c r="C179" s="312" t="s">
        <v>1</v>
      </c>
      <c r="D179" s="312" t="s">
        <v>1042</v>
      </c>
      <c r="E179" s="18" t="s">
        <v>1</v>
      </c>
      <c r="F179" s="313">
        <v>98.840000000000003</v>
      </c>
      <c r="G179" s="39"/>
      <c r="H179" s="45"/>
    </row>
    <row r="180" s="2" customFormat="1" ht="16.8" customHeight="1">
      <c r="A180" s="39"/>
      <c r="B180" s="45"/>
      <c r="C180" s="312" t="s">
        <v>1</v>
      </c>
      <c r="D180" s="312" t="s">
        <v>891</v>
      </c>
      <c r="E180" s="18" t="s">
        <v>1</v>
      </c>
      <c r="F180" s="313">
        <v>0</v>
      </c>
      <c r="G180" s="39"/>
      <c r="H180" s="45"/>
    </row>
    <row r="181" s="2" customFormat="1" ht="16.8" customHeight="1">
      <c r="A181" s="39"/>
      <c r="B181" s="45"/>
      <c r="C181" s="312" t="s">
        <v>1</v>
      </c>
      <c r="D181" s="312" t="s">
        <v>909</v>
      </c>
      <c r="E181" s="18" t="s">
        <v>1</v>
      </c>
      <c r="F181" s="313">
        <v>63.100000000000001</v>
      </c>
      <c r="G181" s="39"/>
      <c r="H181" s="45"/>
    </row>
    <row r="182" s="2" customFormat="1" ht="16.8" customHeight="1">
      <c r="A182" s="39"/>
      <c r="B182" s="45"/>
      <c r="C182" s="312" t="s">
        <v>1</v>
      </c>
      <c r="D182" s="312" t="s">
        <v>893</v>
      </c>
      <c r="E182" s="18" t="s">
        <v>1</v>
      </c>
      <c r="F182" s="313">
        <v>0</v>
      </c>
      <c r="G182" s="39"/>
      <c r="H182" s="45"/>
    </row>
    <row r="183" s="2" customFormat="1" ht="16.8" customHeight="1">
      <c r="A183" s="39"/>
      <c r="B183" s="45"/>
      <c r="C183" s="312" t="s">
        <v>1</v>
      </c>
      <c r="D183" s="312" t="s">
        <v>910</v>
      </c>
      <c r="E183" s="18" t="s">
        <v>1</v>
      </c>
      <c r="F183" s="313">
        <v>64.719999999999999</v>
      </c>
      <c r="G183" s="39"/>
      <c r="H183" s="45"/>
    </row>
    <row r="184" s="2" customFormat="1" ht="16.8" customHeight="1">
      <c r="A184" s="39"/>
      <c r="B184" s="45"/>
      <c r="C184" s="312" t="s">
        <v>1</v>
      </c>
      <c r="D184" s="312" t="s">
        <v>894</v>
      </c>
      <c r="E184" s="18" t="s">
        <v>1</v>
      </c>
      <c r="F184" s="313">
        <v>0</v>
      </c>
      <c r="G184" s="39"/>
      <c r="H184" s="45"/>
    </row>
    <row r="185" s="2" customFormat="1" ht="16.8" customHeight="1">
      <c r="A185" s="39"/>
      <c r="B185" s="45"/>
      <c r="C185" s="312" t="s">
        <v>1</v>
      </c>
      <c r="D185" s="312" t="s">
        <v>911</v>
      </c>
      <c r="E185" s="18" t="s">
        <v>1</v>
      </c>
      <c r="F185" s="313">
        <v>63.009999999999998</v>
      </c>
      <c r="G185" s="39"/>
      <c r="H185" s="45"/>
    </row>
    <row r="186" s="2" customFormat="1" ht="16.8" customHeight="1">
      <c r="A186" s="39"/>
      <c r="B186" s="45"/>
      <c r="C186" s="312" t="s">
        <v>1</v>
      </c>
      <c r="D186" s="312" t="s">
        <v>895</v>
      </c>
      <c r="E186" s="18" t="s">
        <v>1</v>
      </c>
      <c r="F186" s="313">
        <v>0</v>
      </c>
      <c r="G186" s="39"/>
      <c r="H186" s="45"/>
    </row>
    <row r="187" s="2" customFormat="1" ht="16.8" customHeight="1">
      <c r="A187" s="39"/>
      <c r="B187" s="45"/>
      <c r="C187" s="312" t="s">
        <v>1</v>
      </c>
      <c r="D187" s="312" t="s">
        <v>909</v>
      </c>
      <c r="E187" s="18" t="s">
        <v>1</v>
      </c>
      <c r="F187" s="313">
        <v>63.100000000000001</v>
      </c>
      <c r="G187" s="39"/>
      <c r="H187" s="45"/>
    </row>
    <row r="188" s="2" customFormat="1" ht="16.8" customHeight="1">
      <c r="A188" s="39"/>
      <c r="B188" s="45"/>
      <c r="C188" s="312" t="s">
        <v>1</v>
      </c>
      <c r="D188" s="312" t="s">
        <v>896</v>
      </c>
      <c r="E188" s="18" t="s">
        <v>1</v>
      </c>
      <c r="F188" s="313">
        <v>0</v>
      </c>
      <c r="G188" s="39"/>
      <c r="H188" s="45"/>
    </row>
    <row r="189" s="2" customFormat="1" ht="16.8" customHeight="1">
      <c r="A189" s="39"/>
      <c r="B189" s="45"/>
      <c r="C189" s="312" t="s">
        <v>1</v>
      </c>
      <c r="D189" s="312" t="s">
        <v>910</v>
      </c>
      <c r="E189" s="18" t="s">
        <v>1</v>
      </c>
      <c r="F189" s="313">
        <v>64.719999999999999</v>
      </c>
      <c r="G189" s="39"/>
      <c r="H189" s="45"/>
    </row>
    <row r="190" s="2" customFormat="1" ht="16.8" customHeight="1">
      <c r="A190" s="39"/>
      <c r="B190" s="45"/>
      <c r="C190" s="312" t="s">
        <v>1</v>
      </c>
      <c r="D190" s="312" t="s">
        <v>897</v>
      </c>
      <c r="E190" s="18" t="s">
        <v>1</v>
      </c>
      <c r="F190" s="313">
        <v>0</v>
      </c>
      <c r="G190" s="39"/>
      <c r="H190" s="45"/>
    </row>
    <row r="191" s="2" customFormat="1" ht="16.8" customHeight="1">
      <c r="A191" s="39"/>
      <c r="B191" s="45"/>
      <c r="C191" s="312" t="s">
        <v>1</v>
      </c>
      <c r="D191" s="312" t="s">
        <v>912</v>
      </c>
      <c r="E191" s="18" t="s">
        <v>1</v>
      </c>
      <c r="F191" s="313">
        <v>59.719999999999999</v>
      </c>
      <c r="G191" s="39"/>
      <c r="H191" s="45"/>
    </row>
    <row r="192" s="2" customFormat="1" ht="16.8" customHeight="1">
      <c r="A192" s="39"/>
      <c r="B192" s="45"/>
      <c r="C192" s="312" t="s">
        <v>1</v>
      </c>
      <c r="D192" s="312" t="s">
        <v>1043</v>
      </c>
      <c r="E192" s="18" t="s">
        <v>1</v>
      </c>
      <c r="F192" s="313">
        <v>0</v>
      </c>
      <c r="G192" s="39"/>
      <c r="H192" s="45"/>
    </row>
    <row r="193" s="2" customFormat="1" ht="16.8" customHeight="1">
      <c r="A193" s="39"/>
      <c r="B193" s="45"/>
      <c r="C193" s="312" t="s">
        <v>1</v>
      </c>
      <c r="D193" s="312" t="s">
        <v>1044</v>
      </c>
      <c r="E193" s="18" t="s">
        <v>1</v>
      </c>
      <c r="F193" s="313">
        <v>21</v>
      </c>
      <c r="G193" s="39"/>
      <c r="H193" s="45"/>
    </row>
    <row r="194" s="2" customFormat="1" ht="16.8" customHeight="1">
      <c r="A194" s="39"/>
      <c r="B194" s="45"/>
      <c r="C194" s="312" t="s">
        <v>1</v>
      </c>
      <c r="D194" s="312" t="s">
        <v>1045</v>
      </c>
      <c r="E194" s="18" t="s">
        <v>1</v>
      </c>
      <c r="F194" s="313">
        <v>0</v>
      </c>
      <c r="G194" s="39"/>
      <c r="H194" s="45"/>
    </row>
    <row r="195" s="2" customFormat="1" ht="16.8" customHeight="1">
      <c r="A195" s="39"/>
      <c r="B195" s="45"/>
      <c r="C195" s="312" t="s">
        <v>1</v>
      </c>
      <c r="D195" s="312" t="s">
        <v>1046</v>
      </c>
      <c r="E195" s="18" t="s">
        <v>1</v>
      </c>
      <c r="F195" s="313">
        <v>20.469999999999999</v>
      </c>
      <c r="G195" s="39"/>
      <c r="H195" s="45"/>
    </row>
    <row r="196" s="2" customFormat="1" ht="16.8" customHeight="1">
      <c r="A196" s="39"/>
      <c r="B196" s="45"/>
      <c r="C196" s="312" t="s">
        <v>1</v>
      </c>
      <c r="D196" s="312" t="s">
        <v>1065</v>
      </c>
      <c r="E196" s="18" t="s">
        <v>1</v>
      </c>
      <c r="F196" s="313">
        <v>0</v>
      </c>
      <c r="G196" s="39"/>
      <c r="H196" s="45"/>
    </row>
    <row r="197" s="2" customFormat="1" ht="16.8" customHeight="1">
      <c r="A197" s="39"/>
      <c r="B197" s="45"/>
      <c r="C197" s="312" t="s">
        <v>1</v>
      </c>
      <c r="D197" s="312" t="s">
        <v>1066</v>
      </c>
      <c r="E197" s="18" t="s">
        <v>1</v>
      </c>
      <c r="F197" s="313">
        <v>31.899999999999999</v>
      </c>
      <c r="G197" s="39"/>
      <c r="H197" s="45"/>
    </row>
    <row r="198" s="2" customFormat="1" ht="16.8" customHeight="1">
      <c r="A198" s="39"/>
      <c r="B198" s="45"/>
      <c r="C198" s="312" t="s">
        <v>1</v>
      </c>
      <c r="D198" s="312" t="s">
        <v>1047</v>
      </c>
      <c r="E198" s="18" t="s">
        <v>1</v>
      </c>
      <c r="F198" s="313">
        <v>0</v>
      </c>
      <c r="G198" s="39"/>
      <c r="H198" s="45"/>
    </row>
    <row r="199" s="2" customFormat="1" ht="16.8" customHeight="1">
      <c r="A199" s="39"/>
      <c r="B199" s="45"/>
      <c r="C199" s="312" t="s">
        <v>1</v>
      </c>
      <c r="D199" s="312" t="s">
        <v>1048</v>
      </c>
      <c r="E199" s="18" t="s">
        <v>1</v>
      </c>
      <c r="F199" s="313">
        <v>18.420000000000002</v>
      </c>
      <c r="G199" s="39"/>
      <c r="H199" s="45"/>
    </row>
    <row r="200" s="2" customFormat="1" ht="16.8" customHeight="1">
      <c r="A200" s="39"/>
      <c r="B200" s="45"/>
      <c r="C200" s="312" t="s">
        <v>1</v>
      </c>
      <c r="D200" s="312" t="s">
        <v>1049</v>
      </c>
      <c r="E200" s="18" t="s">
        <v>1</v>
      </c>
      <c r="F200" s="313">
        <v>0</v>
      </c>
      <c r="G200" s="39"/>
      <c r="H200" s="45"/>
    </row>
    <row r="201" s="2" customFormat="1" ht="16.8" customHeight="1">
      <c r="A201" s="39"/>
      <c r="B201" s="45"/>
      <c r="C201" s="312" t="s">
        <v>1</v>
      </c>
      <c r="D201" s="312" t="s">
        <v>1050</v>
      </c>
      <c r="E201" s="18" t="s">
        <v>1</v>
      </c>
      <c r="F201" s="313">
        <v>14.449999999999999</v>
      </c>
      <c r="G201" s="39"/>
      <c r="H201" s="45"/>
    </row>
    <row r="202" s="2" customFormat="1" ht="16.8" customHeight="1">
      <c r="A202" s="39"/>
      <c r="B202" s="45"/>
      <c r="C202" s="312" t="s">
        <v>1</v>
      </c>
      <c r="D202" s="312" t="s">
        <v>1056</v>
      </c>
      <c r="E202" s="18" t="s">
        <v>1</v>
      </c>
      <c r="F202" s="313">
        <v>0</v>
      </c>
      <c r="G202" s="39"/>
      <c r="H202" s="45"/>
    </row>
    <row r="203" s="2" customFormat="1" ht="16.8" customHeight="1">
      <c r="A203" s="39"/>
      <c r="B203" s="45"/>
      <c r="C203" s="312" t="s">
        <v>1</v>
      </c>
      <c r="D203" s="312" t="s">
        <v>1057</v>
      </c>
      <c r="E203" s="18" t="s">
        <v>1</v>
      </c>
      <c r="F203" s="313">
        <v>82.090000000000003</v>
      </c>
      <c r="G203" s="39"/>
      <c r="H203" s="45"/>
    </row>
    <row r="204" s="2" customFormat="1" ht="16.8" customHeight="1">
      <c r="A204" s="39"/>
      <c r="B204" s="45"/>
      <c r="C204" s="312" t="s">
        <v>1</v>
      </c>
      <c r="D204" s="312" t="s">
        <v>225</v>
      </c>
      <c r="E204" s="18" t="s">
        <v>1</v>
      </c>
      <c r="F204" s="313">
        <v>665.53999999999996</v>
      </c>
      <c r="G204" s="39"/>
      <c r="H204" s="45"/>
    </row>
    <row r="205" s="2" customFormat="1" ht="16.8" customHeight="1">
      <c r="A205" s="39"/>
      <c r="B205" s="45"/>
      <c r="C205" s="314" t="s">
        <v>3035</v>
      </c>
      <c r="D205" s="39"/>
      <c r="E205" s="39"/>
      <c r="F205" s="39"/>
      <c r="G205" s="39"/>
      <c r="H205" s="45"/>
    </row>
    <row r="206" s="2" customFormat="1" ht="16.8" customHeight="1">
      <c r="A206" s="39"/>
      <c r="B206" s="45"/>
      <c r="C206" s="312" t="s">
        <v>1384</v>
      </c>
      <c r="D206" s="312" t="s">
        <v>1385</v>
      </c>
      <c r="E206" s="18" t="s">
        <v>286</v>
      </c>
      <c r="F206" s="313">
        <v>665.53999999999996</v>
      </c>
      <c r="G206" s="39"/>
      <c r="H206" s="45"/>
    </row>
    <row r="207" s="2" customFormat="1" ht="16.8" customHeight="1">
      <c r="A207" s="39"/>
      <c r="B207" s="45"/>
      <c r="C207" s="312" t="s">
        <v>1368</v>
      </c>
      <c r="D207" s="312" t="s">
        <v>1369</v>
      </c>
      <c r="E207" s="18" t="s">
        <v>286</v>
      </c>
      <c r="F207" s="313">
        <v>665.53999999999996</v>
      </c>
      <c r="G207" s="39"/>
      <c r="H207" s="45"/>
    </row>
    <row r="208" s="2" customFormat="1" ht="16.8" customHeight="1">
      <c r="A208" s="39"/>
      <c r="B208" s="45"/>
      <c r="C208" s="312" t="s">
        <v>1373</v>
      </c>
      <c r="D208" s="312" t="s">
        <v>1374</v>
      </c>
      <c r="E208" s="18" t="s">
        <v>286</v>
      </c>
      <c r="F208" s="313">
        <v>1331.0799999999999</v>
      </c>
      <c r="G208" s="39"/>
      <c r="H208" s="45"/>
    </row>
    <row r="209" s="2" customFormat="1">
      <c r="A209" s="39"/>
      <c r="B209" s="45"/>
      <c r="C209" s="312" t="s">
        <v>1379</v>
      </c>
      <c r="D209" s="312" t="s">
        <v>1380</v>
      </c>
      <c r="E209" s="18" t="s">
        <v>286</v>
      </c>
      <c r="F209" s="313">
        <v>665.53999999999996</v>
      </c>
      <c r="G209" s="39"/>
      <c r="H209" s="45"/>
    </row>
    <row r="210" s="2" customFormat="1" ht="16.8" customHeight="1">
      <c r="A210" s="39"/>
      <c r="B210" s="45"/>
      <c r="C210" s="312" t="s">
        <v>1389</v>
      </c>
      <c r="D210" s="312" t="s">
        <v>1390</v>
      </c>
      <c r="E210" s="18" t="s">
        <v>286</v>
      </c>
      <c r="F210" s="313">
        <v>665.53999999999996</v>
      </c>
      <c r="G210" s="39"/>
      <c r="H210" s="45"/>
    </row>
    <row r="211" s="2" customFormat="1">
      <c r="A211" s="39"/>
      <c r="B211" s="45"/>
      <c r="C211" s="312" t="s">
        <v>1394</v>
      </c>
      <c r="D211" s="312" t="s">
        <v>1395</v>
      </c>
      <c r="E211" s="18" t="s">
        <v>286</v>
      </c>
      <c r="F211" s="313">
        <v>665.53999999999996</v>
      </c>
      <c r="G211" s="39"/>
      <c r="H211" s="45"/>
    </row>
    <row r="212" s="2" customFormat="1" ht="16.8" customHeight="1">
      <c r="A212" s="39"/>
      <c r="B212" s="45"/>
      <c r="C212" s="308" t="s">
        <v>124</v>
      </c>
      <c r="D212" s="309" t="s">
        <v>1</v>
      </c>
      <c r="E212" s="310" t="s">
        <v>1</v>
      </c>
      <c r="F212" s="311">
        <v>406.23000000000002</v>
      </c>
      <c r="G212" s="39"/>
      <c r="H212" s="45"/>
    </row>
    <row r="213" s="2" customFormat="1" ht="16.8" customHeight="1">
      <c r="A213" s="39"/>
      <c r="B213" s="45"/>
      <c r="C213" s="312" t="s">
        <v>1</v>
      </c>
      <c r="D213" s="312" t="s">
        <v>1041</v>
      </c>
      <c r="E213" s="18" t="s">
        <v>1</v>
      </c>
      <c r="F213" s="313">
        <v>0</v>
      </c>
      <c r="G213" s="39"/>
      <c r="H213" s="45"/>
    </row>
    <row r="214" s="2" customFormat="1" ht="16.8" customHeight="1">
      <c r="A214" s="39"/>
      <c r="B214" s="45"/>
      <c r="C214" s="312" t="s">
        <v>1</v>
      </c>
      <c r="D214" s="312" t="s">
        <v>3037</v>
      </c>
      <c r="E214" s="18" t="s">
        <v>1</v>
      </c>
      <c r="F214" s="313">
        <v>56.439999999999998</v>
      </c>
      <c r="G214" s="39"/>
      <c r="H214" s="45"/>
    </row>
    <row r="215" s="2" customFormat="1" ht="16.8" customHeight="1">
      <c r="A215" s="39"/>
      <c r="B215" s="45"/>
      <c r="C215" s="312" t="s">
        <v>1</v>
      </c>
      <c r="D215" s="312" t="s">
        <v>891</v>
      </c>
      <c r="E215" s="18" t="s">
        <v>1</v>
      </c>
      <c r="F215" s="313">
        <v>0</v>
      </c>
      <c r="G215" s="39"/>
      <c r="H215" s="45"/>
    </row>
    <row r="216" s="2" customFormat="1" ht="16.8" customHeight="1">
      <c r="A216" s="39"/>
      <c r="B216" s="45"/>
      <c r="C216" s="312" t="s">
        <v>1</v>
      </c>
      <c r="D216" s="312" t="s">
        <v>3038</v>
      </c>
      <c r="E216" s="18" t="s">
        <v>1</v>
      </c>
      <c r="F216" s="313">
        <v>31.43</v>
      </c>
      <c r="G216" s="39"/>
      <c r="H216" s="45"/>
    </row>
    <row r="217" s="2" customFormat="1" ht="16.8" customHeight="1">
      <c r="A217" s="39"/>
      <c r="B217" s="45"/>
      <c r="C217" s="312" t="s">
        <v>1</v>
      </c>
      <c r="D217" s="312" t="s">
        <v>893</v>
      </c>
      <c r="E217" s="18" t="s">
        <v>1</v>
      </c>
      <c r="F217" s="313">
        <v>0</v>
      </c>
      <c r="G217" s="39"/>
      <c r="H217" s="45"/>
    </row>
    <row r="218" s="2" customFormat="1" ht="16.8" customHeight="1">
      <c r="A218" s="39"/>
      <c r="B218" s="45"/>
      <c r="C218" s="312" t="s">
        <v>1</v>
      </c>
      <c r="D218" s="312" t="s">
        <v>3039</v>
      </c>
      <c r="E218" s="18" t="s">
        <v>1</v>
      </c>
      <c r="F218" s="313">
        <v>32.100000000000001</v>
      </c>
      <c r="G218" s="39"/>
      <c r="H218" s="45"/>
    </row>
    <row r="219" s="2" customFormat="1" ht="16.8" customHeight="1">
      <c r="A219" s="39"/>
      <c r="B219" s="45"/>
      <c r="C219" s="312" t="s">
        <v>1</v>
      </c>
      <c r="D219" s="312" t="s">
        <v>894</v>
      </c>
      <c r="E219" s="18" t="s">
        <v>1</v>
      </c>
      <c r="F219" s="313">
        <v>0</v>
      </c>
      <c r="G219" s="39"/>
      <c r="H219" s="45"/>
    </row>
    <row r="220" s="2" customFormat="1" ht="16.8" customHeight="1">
      <c r="A220" s="39"/>
      <c r="B220" s="45"/>
      <c r="C220" s="312" t="s">
        <v>1</v>
      </c>
      <c r="D220" s="312" t="s">
        <v>3040</v>
      </c>
      <c r="E220" s="18" t="s">
        <v>1</v>
      </c>
      <c r="F220" s="313">
        <v>31.640000000000001</v>
      </c>
      <c r="G220" s="39"/>
      <c r="H220" s="45"/>
    </row>
    <row r="221" s="2" customFormat="1" ht="16.8" customHeight="1">
      <c r="A221" s="39"/>
      <c r="B221" s="45"/>
      <c r="C221" s="312" t="s">
        <v>1</v>
      </c>
      <c r="D221" s="312" t="s">
        <v>895</v>
      </c>
      <c r="E221" s="18" t="s">
        <v>1</v>
      </c>
      <c r="F221" s="313">
        <v>0</v>
      </c>
      <c r="G221" s="39"/>
      <c r="H221" s="45"/>
    </row>
    <row r="222" s="2" customFormat="1" ht="16.8" customHeight="1">
      <c r="A222" s="39"/>
      <c r="B222" s="45"/>
      <c r="C222" s="312" t="s">
        <v>1</v>
      </c>
      <c r="D222" s="312" t="s">
        <v>3041</v>
      </c>
      <c r="E222" s="18" t="s">
        <v>1</v>
      </c>
      <c r="F222" s="313">
        <v>31.93</v>
      </c>
      <c r="G222" s="39"/>
      <c r="H222" s="45"/>
    </row>
    <row r="223" s="2" customFormat="1" ht="16.8" customHeight="1">
      <c r="A223" s="39"/>
      <c r="B223" s="45"/>
      <c r="C223" s="312" t="s">
        <v>1</v>
      </c>
      <c r="D223" s="312" t="s">
        <v>896</v>
      </c>
      <c r="E223" s="18" t="s">
        <v>1</v>
      </c>
      <c r="F223" s="313">
        <v>0</v>
      </c>
      <c r="G223" s="39"/>
      <c r="H223" s="45"/>
    </row>
    <row r="224" s="2" customFormat="1" ht="16.8" customHeight="1">
      <c r="A224" s="39"/>
      <c r="B224" s="45"/>
      <c r="C224" s="312" t="s">
        <v>1</v>
      </c>
      <c r="D224" s="312" t="s">
        <v>3042</v>
      </c>
      <c r="E224" s="18" t="s">
        <v>1</v>
      </c>
      <c r="F224" s="313">
        <v>32.57</v>
      </c>
      <c r="G224" s="39"/>
      <c r="H224" s="45"/>
    </row>
    <row r="225" s="2" customFormat="1" ht="16.8" customHeight="1">
      <c r="A225" s="39"/>
      <c r="B225" s="45"/>
      <c r="C225" s="312" t="s">
        <v>1</v>
      </c>
      <c r="D225" s="312" t="s">
        <v>897</v>
      </c>
      <c r="E225" s="18" t="s">
        <v>1</v>
      </c>
      <c r="F225" s="313">
        <v>0</v>
      </c>
      <c r="G225" s="39"/>
      <c r="H225" s="45"/>
    </row>
    <row r="226" s="2" customFormat="1" ht="16.8" customHeight="1">
      <c r="A226" s="39"/>
      <c r="B226" s="45"/>
      <c r="C226" s="312" t="s">
        <v>1</v>
      </c>
      <c r="D226" s="312" t="s">
        <v>3043</v>
      </c>
      <c r="E226" s="18" t="s">
        <v>1</v>
      </c>
      <c r="F226" s="313">
        <v>31.199999999999999</v>
      </c>
      <c r="G226" s="39"/>
      <c r="H226" s="45"/>
    </row>
    <row r="227" s="2" customFormat="1" ht="16.8" customHeight="1">
      <c r="A227" s="39"/>
      <c r="B227" s="45"/>
      <c r="C227" s="312" t="s">
        <v>1</v>
      </c>
      <c r="D227" s="312" t="s">
        <v>1043</v>
      </c>
      <c r="E227" s="18" t="s">
        <v>1</v>
      </c>
      <c r="F227" s="313">
        <v>0</v>
      </c>
      <c r="G227" s="39"/>
      <c r="H227" s="45"/>
    </row>
    <row r="228" s="2" customFormat="1" ht="16.8" customHeight="1">
      <c r="A228" s="39"/>
      <c r="B228" s="45"/>
      <c r="C228" s="312" t="s">
        <v>1</v>
      </c>
      <c r="D228" s="312" t="s">
        <v>3044</v>
      </c>
      <c r="E228" s="18" t="s">
        <v>1</v>
      </c>
      <c r="F228" s="313">
        <v>19.16</v>
      </c>
      <c r="G228" s="39"/>
      <c r="H228" s="45"/>
    </row>
    <row r="229" s="2" customFormat="1" ht="16.8" customHeight="1">
      <c r="A229" s="39"/>
      <c r="B229" s="45"/>
      <c r="C229" s="312" t="s">
        <v>1</v>
      </c>
      <c r="D229" s="312" t="s">
        <v>1045</v>
      </c>
      <c r="E229" s="18" t="s">
        <v>1</v>
      </c>
      <c r="F229" s="313">
        <v>0</v>
      </c>
      <c r="G229" s="39"/>
      <c r="H229" s="45"/>
    </row>
    <row r="230" s="2" customFormat="1" ht="16.8" customHeight="1">
      <c r="A230" s="39"/>
      <c r="B230" s="45"/>
      <c r="C230" s="312" t="s">
        <v>1</v>
      </c>
      <c r="D230" s="312" t="s">
        <v>3045</v>
      </c>
      <c r="E230" s="18" t="s">
        <v>1</v>
      </c>
      <c r="F230" s="313">
        <v>18.809999999999999</v>
      </c>
      <c r="G230" s="39"/>
      <c r="H230" s="45"/>
    </row>
    <row r="231" s="2" customFormat="1" ht="16.8" customHeight="1">
      <c r="A231" s="39"/>
      <c r="B231" s="45"/>
      <c r="C231" s="312" t="s">
        <v>1</v>
      </c>
      <c r="D231" s="312" t="s">
        <v>1065</v>
      </c>
      <c r="E231" s="18" t="s">
        <v>1</v>
      </c>
      <c r="F231" s="313">
        <v>0</v>
      </c>
      <c r="G231" s="39"/>
      <c r="H231" s="45"/>
    </row>
    <row r="232" s="2" customFormat="1" ht="16.8" customHeight="1">
      <c r="A232" s="39"/>
      <c r="B232" s="45"/>
      <c r="C232" s="312" t="s">
        <v>1</v>
      </c>
      <c r="D232" s="312" t="s">
        <v>3046</v>
      </c>
      <c r="E232" s="18" t="s">
        <v>1</v>
      </c>
      <c r="F232" s="313">
        <v>25.059999999999999</v>
      </c>
      <c r="G232" s="39"/>
      <c r="H232" s="45"/>
    </row>
    <row r="233" s="2" customFormat="1" ht="16.8" customHeight="1">
      <c r="A233" s="39"/>
      <c r="B233" s="45"/>
      <c r="C233" s="312" t="s">
        <v>1</v>
      </c>
      <c r="D233" s="312" t="s">
        <v>1047</v>
      </c>
      <c r="E233" s="18" t="s">
        <v>1</v>
      </c>
      <c r="F233" s="313">
        <v>0</v>
      </c>
      <c r="G233" s="39"/>
      <c r="H233" s="45"/>
    </row>
    <row r="234" s="2" customFormat="1" ht="16.8" customHeight="1">
      <c r="A234" s="39"/>
      <c r="B234" s="45"/>
      <c r="C234" s="312" t="s">
        <v>1</v>
      </c>
      <c r="D234" s="312" t="s">
        <v>3047</v>
      </c>
      <c r="E234" s="18" t="s">
        <v>1</v>
      </c>
      <c r="F234" s="313">
        <v>16.18</v>
      </c>
      <c r="G234" s="39"/>
      <c r="H234" s="45"/>
    </row>
    <row r="235" s="2" customFormat="1" ht="16.8" customHeight="1">
      <c r="A235" s="39"/>
      <c r="B235" s="45"/>
      <c r="C235" s="312" t="s">
        <v>1</v>
      </c>
      <c r="D235" s="312" t="s">
        <v>1049</v>
      </c>
      <c r="E235" s="18" t="s">
        <v>1</v>
      </c>
      <c r="F235" s="313">
        <v>0</v>
      </c>
      <c r="G235" s="39"/>
      <c r="H235" s="45"/>
    </row>
    <row r="236" s="2" customFormat="1" ht="16.8" customHeight="1">
      <c r="A236" s="39"/>
      <c r="B236" s="45"/>
      <c r="C236" s="312" t="s">
        <v>1</v>
      </c>
      <c r="D236" s="312" t="s">
        <v>3048</v>
      </c>
      <c r="E236" s="18" t="s">
        <v>1</v>
      </c>
      <c r="F236" s="313">
        <v>14.470000000000001</v>
      </c>
      <c r="G236" s="39"/>
      <c r="H236" s="45"/>
    </row>
    <row r="237" s="2" customFormat="1" ht="16.8" customHeight="1">
      <c r="A237" s="39"/>
      <c r="B237" s="45"/>
      <c r="C237" s="312" t="s">
        <v>1</v>
      </c>
      <c r="D237" s="312" t="s">
        <v>1056</v>
      </c>
      <c r="E237" s="18" t="s">
        <v>1</v>
      </c>
      <c r="F237" s="313">
        <v>0</v>
      </c>
      <c r="G237" s="39"/>
      <c r="H237" s="45"/>
    </row>
    <row r="238" s="2" customFormat="1" ht="16.8" customHeight="1">
      <c r="A238" s="39"/>
      <c r="B238" s="45"/>
      <c r="C238" s="312" t="s">
        <v>1</v>
      </c>
      <c r="D238" s="312" t="s">
        <v>3061</v>
      </c>
      <c r="E238" s="18" t="s">
        <v>1</v>
      </c>
      <c r="F238" s="313">
        <v>65.239999999999995</v>
      </c>
      <c r="G238" s="39"/>
      <c r="H238" s="45"/>
    </row>
    <row r="239" s="2" customFormat="1" ht="16.8" customHeight="1">
      <c r="A239" s="39"/>
      <c r="B239" s="45"/>
      <c r="C239" s="312" t="s">
        <v>1</v>
      </c>
      <c r="D239" s="312" t="s">
        <v>225</v>
      </c>
      <c r="E239" s="18" t="s">
        <v>1</v>
      </c>
      <c r="F239" s="313">
        <v>406.23000000000002</v>
      </c>
      <c r="G239" s="39"/>
      <c r="H239" s="45"/>
    </row>
    <row r="240" s="2" customFormat="1" ht="16.8" customHeight="1">
      <c r="A240" s="39"/>
      <c r="B240" s="45"/>
      <c r="C240" s="314" t="s">
        <v>3035</v>
      </c>
      <c r="D240" s="39"/>
      <c r="E240" s="39"/>
      <c r="F240" s="39"/>
      <c r="G240" s="39"/>
      <c r="H240" s="45"/>
    </row>
    <row r="241" s="2" customFormat="1" ht="16.8" customHeight="1">
      <c r="A241" s="39"/>
      <c r="B241" s="45"/>
      <c r="C241" s="312" t="s">
        <v>1398</v>
      </c>
      <c r="D241" s="312" t="s">
        <v>1399</v>
      </c>
      <c r="E241" s="18" t="s">
        <v>252</v>
      </c>
      <c r="F241" s="313">
        <v>406.23000000000002</v>
      </c>
      <c r="G241" s="39"/>
      <c r="H241" s="45"/>
    </row>
    <row r="242" s="2" customFormat="1" ht="16.8" customHeight="1">
      <c r="A242" s="39"/>
      <c r="B242" s="45"/>
      <c r="C242" s="308" t="s">
        <v>127</v>
      </c>
      <c r="D242" s="309" t="s">
        <v>1</v>
      </c>
      <c r="E242" s="310" t="s">
        <v>1</v>
      </c>
      <c r="F242" s="311">
        <v>192.977</v>
      </c>
      <c r="G242" s="39"/>
      <c r="H242" s="45"/>
    </row>
    <row r="243" s="2" customFormat="1" ht="16.8" customHeight="1">
      <c r="A243" s="39"/>
      <c r="B243" s="45"/>
      <c r="C243" s="312" t="s">
        <v>1</v>
      </c>
      <c r="D243" s="312" t="s">
        <v>1065</v>
      </c>
      <c r="E243" s="18" t="s">
        <v>1</v>
      </c>
      <c r="F243" s="313">
        <v>0</v>
      </c>
      <c r="G243" s="39"/>
      <c r="H243" s="45"/>
    </row>
    <row r="244" s="2" customFormat="1" ht="16.8" customHeight="1">
      <c r="A244" s="39"/>
      <c r="B244" s="45"/>
      <c r="C244" s="312" t="s">
        <v>1</v>
      </c>
      <c r="D244" s="312" t="s">
        <v>3063</v>
      </c>
      <c r="E244" s="18" t="s">
        <v>1</v>
      </c>
      <c r="F244" s="313">
        <v>6.1950000000000003</v>
      </c>
      <c r="G244" s="39"/>
      <c r="H244" s="45"/>
    </row>
    <row r="245" s="2" customFormat="1" ht="16.8" customHeight="1">
      <c r="A245" s="39"/>
      <c r="B245" s="45"/>
      <c r="C245" s="312" t="s">
        <v>1</v>
      </c>
      <c r="D245" s="312" t="s">
        <v>1067</v>
      </c>
      <c r="E245" s="18" t="s">
        <v>1</v>
      </c>
      <c r="F245" s="313">
        <v>0</v>
      </c>
      <c r="G245" s="39"/>
      <c r="H245" s="45"/>
    </row>
    <row r="246" s="2" customFormat="1" ht="16.8" customHeight="1">
      <c r="A246" s="39"/>
      <c r="B246" s="45"/>
      <c r="C246" s="312" t="s">
        <v>1</v>
      </c>
      <c r="D246" s="312" t="s">
        <v>3064</v>
      </c>
      <c r="E246" s="18" t="s">
        <v>1</v>
      </c>
      <c r="F246" s="313">
        <v>19.84</v>
      </c>
      <c r="G246" s="39"/>
      <c r="H246" s="45"/>
    </row>
    <row r="247" s="2" customFormat="1" ht="16.8" customHeight="1">
      <c r="A247" s="39"/>
      <c r="B247" s="45"/>
      <c r="C247" s="312" t="s">
        <v>1</v>
      </c>
      <c r="D247" s="312" t="s">
        <v>1069</v>
      </c>
      <c r="E247" s="18" t="s">
        <v>1</v>
      </c>
      <c r="F247" s="313">
        <v>0</v>
      </c>
      <c r="G247" s="39"/>
      <c r="H247" s="45"/>
    </row>
    <row r="248" s="2" customFormat="1" ht="16.8" customHeight="1">
      <c r="A248" s="39"/>
      <c r="B248" s="45"/>
      <c r="C248" s="312" t="s">
        <v>1</v>
      </c>
      <c r="D248" s="312" t="s">
        <v>3065</v>
      </c>
      <c r="E248" s="18" t="s">
        <v>1</v>
      </c>
      <c r="F248" s="313">
        <v>44.741999999999997</v>
      </c>
      <c r="G248" s="39"/>
      <c r="H248" s="45"/>
    </row>
    <row r="249" s="2" customFormat="1" ht="16.8" customHeight="1">
      <c r="A249" s="39"/>
      <c r="B249" s="45"/>
      <c r="C249" s="312" t="s">
        <v>1</v>
      </c>
      <c r="D249" s="312" t="s">
        <v>1071</v>
      </c>
      <c r="E249" s="18" t="s">
        <v>1</v>
      </c>
      <c r="F249" s="313">
        <v>0</v>
      </c>
      <c r="G249" s="39"/>
      <c r="H249" s="45"/>
    </row>
    <row r="250" s="2" customFormat="1" ht="16.8" customHeight="1">
      <c r="A250" s="39"/>
      <c r="B250" s="45"/>
      <c r="C250" s="312" t="s">
        <v>1</v>
      </c>
      <c r="D250" s="312" t="s">
        <v>3066</v>
      </c>
      <c r="E250" s="18" t="s">
        <v>1</v>
      </c>
      <c r="F250" s="313">
        <v>12.560000000000001</v>
      </c>
      <c r="G250" s="39"/>
      <c r="H250" s="45"/>
    </row>
    <row r="251" s="2" customFormat="1" ht="16.8" customHeight="1">
      <c r="A251" s="39"/>
      <c r="B251" s="45"/>
      <c r="C251" s="312" t="s">
        <v>1</v>
      </c>
      <c r="D251" s="312" t="s">
        <v>1073</v>
      </c>
      <c r="E251" s="18" t="s">
        <v>1</v>
      </c>
      <c r="F251" s="313">
        <v>0</v>
      </c>
      <c r="G251" s="39"/>
      <c r="H251" s="45"/>
    </row>
    <row r="252" s="2" customFormat="1" ht="16.8" customHeight="1">
      <c r="A252" s="39"/>
      <c r="B252" s="45"/>
      <c r="C252" s="312" t="s">
        <v>1</v>
      </c>
      <c r="D252" s="312" t="s">
        <v>3067</v>
      </c>
      <c r="E252" s="18" t="s">
        <v>1</v>
      </c>
      <c r="F252" s="313">
        <v>16.841999999999999</v>
      </c>
      <c r="G252" s="39"/>
      <c r="H252" s="45"/>
    </row>
    <row r="253" s="2" customFormat="1" ht="16.8" customHeight="1">
      <c r="A253" s="39"/>
      <c r="B253" s="45"/>
      <c r="C253" s="312" t="s">
        <v>1</v>
      </c>
      <c r="D253" s="312" t="s">
        <v>1075</v>
      </c>
      <c r="E253" s="18" t="s">
        <v>1</v>
      </c>
      <c r="F253" s="313">
        <v>0</v>
      </c>
      <c r="G253" s="39"/>
      <c r="H253" s="45"/>
    </row>
    <row r="254" s="2" customFormat="1" ht="16.8" customHeight="1">
      <c r="A254" s="39"/>
      <c r="B254" s="45"/>
      <c r="C254" s="312" t="s">
        <v>1</v>
      </c>
      <c r="D254" s="312" t="s">
        <v>3067</v>
      </c>
      <c r="E254" s="18" t="s">
        <v>1</v>
      </c>
      <c r="F254" s="313">
        <v>16.841999999999999</v>
      </c>
      <c r="G254" s="39"/>
      <c r="H254" s="45"/>
    </row>
    <row r="255" s="2" customFormat="1" ht="16.8" customHeight="1">
      <c r="A255" s="39"/>
      <c r="B255" s="45"/>
      <c r="C255" s="312" t="s">
        <v>1</v>
      </c>
      <c r="D255" s="312" t="s">
        <v>1076</v>
      </c>
      <c r="E255" s="18" t="s">
        <v>1</v>
      </c>
      <c r="F255" s="313">
        <v>0</v>
      </c>
      <c r="G255" s="39"/>
      <c r="H255" s="45"/>
    </row>
    <row r="256" s="2" customFormat="1" ht="16.8" customHeight="1">
      <c r="A256" s="39"/>
      <c r="B256" s="45"/>
      <c r="C256" s="312" t="s">
        <v>1</v>
      </c>
      <c r="D256" s="312" t="s">
        <v>3068</v>
      </c>
      <c r="E256" s="18" t="s">
        <v>1</v>
      </c>
      <c r="F256" s="313">
        <v>25.164000000000001</v>
      </c>
      <c r="G256" s="39"/>
      <c r="H256" s="45"/>
    </row>
    <row r="257" s="2" customFormat="1" ht="16.8" customHeight="1">
      <c r="A257" s="39"/>
      <c r="B257" s="45"/>
      <c r="C257" s="312" t="s">
        <v>1</v>
      </c>
      <c r="D257" s="312" t="s">
        <v>1078</v>
      </c>
      <c r="E257" s="18" t="s">
        <v>1</v>
      </c>
      <c r="F257" s="313">
        <v>0</v>
      </c>
      <c r="G257" s="39"/>
      <c r="H257" s="45"/>
    </row>
    <row r="258" s="2" customFormat="1" ht="16.8" customHeight="1">
      <c r="A258" s="39"/>
      <c r="B258" s="45"/>
      <c r="C258" s="312" t="s">
        <v>1</v>
      </c>
      <c r="D258" s="312" t="s">
        <v>3069</v>
      </c>
      <c r="E258" s="18" t="s">
        <v>1</v>
      </c>
      <c r="F258" s="313">
        <v>28.981999999999999</v>
      </c>
      <c r="G258" s="39"/>
      <c r="H258" s="45"/>
    </row>
    <row r="259" s="2" customFormat="1" ht="16.8" customHeight="1">
      <c r="A259" s="39"/>
      <c r="B259" s="45"/>
      <c r="C259" s="312" t="s">
        <v>1</v>
      </c>
      <c r="D259" s="312" t="s">
        <v>1080</v>
      </c>
      <c r="E259" s="18" t="s">
        <v>1</v>
      </c>
      <c r="F259" s="313">
        <v>0</v>
      </c>
      <c r="G259" s="39"/>
      <c r="H259" s="45"/>
    </row>
    <row r="260" s="2" customFormat="1" ht="16.8" customHeight="1">
      <c r="A260" s="39"/>
      <c r="B260" s="45"/>
      <c r="C260" s="312" t="s">
        <v>1</v>
      </c>
      <c r="D260" s="312" t="s">
        <v>3070</v>
      </c>
      <c r="E260" s="18" t="s">
        <v>1</v>
      </c>
      <c r="F260" s="313">
        <v>9.8100000000000005</v>
      </c>
      <c r="G260" s="39"/>
      <c r="H260" s="45"/>
    </row>
    <row r="261" s="2" customFormat="1" ht="16.8" customHeight="1">
      <c r="A261" s="39"/>
      <c r="B261" s="45"/>
      <c r="C261" s="312" t="s">
        <v>1</v>
      </c>
      <c r="D261" s="312" t="s">
        <v>3071</v>
      </c>
      <c r="E261" s="18" t="s">
        <v>1</v>
      </c>
      <c r="F261" s="313">
        <v>0</v>
      </c>
      <c r="G261" s="39"/>
      <c r="H261" s="45"/>
    </row>
    <row r="262" s="2" customFormat="1" ht="16.8" customHeight="1">
      <c r="A262" s="39"/>
      <c r="B262" s="45"/>
      <c r="C262" s="312" t="s">
        <v>1</v>
      </c>
      <c r="D262" s="312" t="s">
        <v>3072</v>
      </c>
      <c r="E262" s="18" t="s">
        <v>1</v>
      </c>
      <c r="F262" s="313">
        <v>12</v>
      </c>
      <c r="G262" s="39"/>
      <c r="H262" s="45"/>
    </row>
    <row r="263" s="2" customFormat="1" ht="16.8" customHeight="1">
      <c r="A263" s="39"/>
      <c r="B263" s="45"/>
      <c r="C263" s="312" t="s">
        <v>1</v>
      </c>
      <c r="D263" s="312" t="s">
        <v>225</v>
      </c>
      <c r="E263" s="18" t="s">
        <v>1</v>
      </c>
      <c r="F263" s="313">
        <v>192.977</v>
      </c>
      <c r="G263" s="39"/>
      <c r="H263" s="45"/>
    </row>
    <row r="264" s="2" customFormat="1" ht="16.8" customHeight="1">
      <c r="A264" s="39"/>
      <c r="B264" s="45"/>
      <c r="C264" s="314" t="s">
        <v>3035</v>
      </c>
      <c r="D264" s="39"/>
      <c r="E264" s="39"/>
      <c r="F264" s="39"/>
      <c r="G264" s="39"/>
      <c r="H264" s="45"/>
    </row>
    <row r="265" s="2" customFormat="1" ht="16.8" customHeight="1">
      <c r="A265" s="39"/>
      <c r="B265" s="45"/>
      <c r="C265" s="312" t="s">
        <v>1423</v>
      </c>
      <c r="D265" s="312" t="s">
        <v>1424</v>
      </c>
      <c r="E265" s="18" t="s">
        <v>286</v>
      </c>
      <c r="F265" s="313">
        <v>192.977</v>
      </c>
      <c r="G265" s="39"/>
      <c r="H265" s="45"/>
    </row>
    <row r="266" s="2" customFormat="1" ht="16.8" customHeight="1">
      <c r="A266" s="39"/>
      <c r="B266" s="45"/>
      <c r="C266" s="312" t="s">
        <v>1428</v>
      </c>
      <c r="D266" s="312" t="s">
        <v>1429</v>
      </c>
      <c r="E266" s="18" t="s">
        <v>286</v>
      </c>
      <c r="F266" s="313">
        <v>192.977</v>
      </c>
      <c r="G266" s="39"/>
      <c r="H266" s="45"/>
    </row>
    <row r="267" s="2" customFormat="1">
      <c r="A267" s="39"/>
      <c r="B267" s="45"/>
      <c r="C267" s="312" t="s">
        <v>1438</v>
      </c>
      <c r="D267" s="312" t="s">
        <v>1439</v>
      </c>
      <c r="E267" s="18" t="s">
        <v>286</v>
      </c>
      <c r="F267" s="313">
        <v>192.977</v>
      </c>
      <c r="G267" s="39"/>
      <c r="H267" s="45"/>
    </row>
    <row r="268" s="2" customFormat="1" ht="16.8" customHeight="1">
      <c r="A268" s="39"/>
      <c r="B268" s="45"/>
      <c r="C268" s="312" t="s">
        <v>1448</v>
      </c>
      <c r="D268" s="312" t="s">
        <v>1449</v>
      </c>
      <c r="E268" s="18" t="s">
        <v>286</v>
      </c>
      <c r="F268" s="313">
        <v>192.977</v>
      </c>
      <c r="G268" s="39"/>
      <c r="H268" s="45"/>
    </row>
    <row r="269" s="2" customFormat="1" ht="16.8" customHeight="1">
      <c r="A269" s="39"/>
      <c r="B269" s="45"/>
      <c r="C269" s="308" t="s">
        <v>130</v>
      </c>
      <c r="D269" s="309" t="s">
        <v>1</v>
      </c>
      <c r="E269" s="310" t="s">
        <v>1</v>
      </c>
      <c r="F269" s="311">
        <v>101.69</v>
      </c>
      <c r="G269" s="39"/>
      <c r="H269" s="45"/>
    </row>
    <row r="270" s="2" customFormat="1" ht="16.8" customHeight="1">
      <c r="A270" s="39"/>
      <c r="B270" s="45"/>
      <c r="C270" s="312" t="s">
        <v>1</v>
      </c>
      <c r="D270" s="312" t="s">
        <v>1067</v>
      </c>
      <c r="E270" s="18" t="s">
        <v>1</v>
      </c>
      <c r="F270" s="313">
        <v>0</v>
      </c>
      <c r="G270" s="39"/>
      <c r="H270" s="45"/>
    </row>
    <row r="271" s="2" customFormat="1" ht="16.8" customHeight="1">
      <c r="A271" s="39"/>
      <c r="B271" s="45"/>
      <c r="C271" s="312" t="s">
        <v>1</v>
      </c>
      <c r="D271" s="312" t="s">
        <v>3051</v>
      </c>
      <c r="E271" s="18" t="s">
        <v>1</v>
      </c>
      <c r="F271" s="313">
        <v>9.0199999999999996</v>
      </c>
      <c r="G271" s="39"/>
      <c r="H271" s="45"/>
    </row>
    <row r="272" s="2" customFormat="1" ht="16.8" customHeight="1">
      <c r="A272" s="39"/>
      <c r="B272" s="45"/>
      <c r="C272" s="312" t="s">
        <v>1</v>
      </c>
      <c r="D272" s="312" t="s">
        <v>1069</v>
      </c>
      <c r="E272" s="18" t="s">
        <v>1</v>
      </c>
      <c r="F272" s="313">
        <v>0</v>
      </c>
      <c r="G272" s="39"/>
      <c r="H272" s="45"/>
    </row>
    <row r="273" s="2" customFormat="1" ht="16.8" customHeight="1">
      <c r="A273" s="39"/>
      <c r="B273" s="45"/>
      <c r="C273" s="312" t="s">
        <v>1</v>
      </c>
      <c r="D273" s="312" t="s">
        <v>3052</v>
      </c>
      <c r="E273" s="18" t="s">
        <v>1</v>
      </c>
      <c r="F273" s="313">
        <v>22.379999999999999</v>
      </c>
      <c r="G273" s="39"/>
      <c r="H273" s="45"/>
    </row>
    <row r="274" s="2" customFormat="1" ht="16.8" customHeight="1">
      <c r="A274" s="39"/>
      <c r="B274" s="45"/>
      <c r="C274" s="312" t="s">
        <v>1</v>
      </c>
      <c r="D274" s="312" t="s">
        <v>1071</v>
      </c>
      <c r="E274" s="18" t="s">
        <v>1</v>
      </c>
      <c r="F274" s="313">
        <v>0</v>
      </c>
      <c r="G274" s="39"/>
      <c r="H274" s="45"/>
    </row>
    <row r="275" s="2" customFormat="1" ht="16.8" customHeight="1">
      <c r="A275" s="39"/>
      <c r="B275" s="45"/>
      <c r="C275" s="312" t="s">
        <v>1</v>
      </c>
      <c r="D275" s="312" t="s">
        <v>3053</v>
      </c>
      <c r="E275" s="18" t="s">
        <v>1</v>
      </c>
      <c r="F275" s="313">
        <v>6.29</v>
      </c>
      <c r="G275" s="39"/>
      <c r="H275" s="45"/>
    </row>
    <row r="276" s="2" customFormat="1" ht="16.8" customHeight="1">
      <c r="A276" s="39"/>
      <c r="B276" s="45"/>
      <c r="C276" s="312" t="s">
        <v>1</v>
      </c>
      <c r="D276" s="312" t="s">
        <v>1073</v>
      </c>
      <c r="E276" s="18" t="s">
        <v>1</v>
      </c>
      <c r="F276" s="313">
        <v>0</v>
      </c>
      <c r="G276" s="39"/>
      <c r="H276" s="45"/>
    </row>
    <row r="277" s="2" customFormat="1" ht="16.8" customHeight="1">
      <c r="A277" s="39"/>
      <c r="B277" s="45"/>
      <c r="C277" s="312" t="s">
        <v>1</v>
      </c>
      <c r="D277" s="312" t="s">
        <v>3055</v>
      </c>
      <c r="E277" s="18" t="s">
        <v>1</v>
      </c>
      <c r="F277" s="313">
        <v>8.4299999999999997</v>
      </c>
      <c r="G277" s="39"/>
      <c r="H277" s="45"/>
    </row>
    <row r="278" s="2" customFormat="1" ht="16.8" customHeight="1">
      <c r="A278" s="39"/>
      <c r="B278" s="45"/>
      <c r="C278" s="312" t="s">
        <v>1</v>
      </c>
      <c r="D278" s="312" t="s">
        <v>1075</v>
      </c>
      <c r="E278" s="18" t="s">
        <v>1</v>
      </c>
      <c r="F278" s="313">
        <v>0</v>
      </c>
      <c r="G278" s="39"/>
      <c r="H278" s="45"/>
    </row>
    <row r="279" s="2" customFormat="1" ht="16.8" customHeight="1">
      <c r="A279" s="39"/>
      <c r="B279" s="45"/>
      <c r="C279" s="312" t="s">
        <v>1</v>
      </c>
      <c r="D279" s="312" t="s">
        <v>3055</v>
      </c>
      <c r="E279" s="18" t="s">
        <v>1</v>
      </c>
      <c r="F279" s="313">
        <v>8.4299999999999997</v>
      </c>
      <c r="G279" s="39"/>
      <c r="H279" s="45"/>
    </row>
    <row r="280" s="2" customFormat="1" ht="16.8" customHeight="1">
      <c r="A280" s="39"/>
      <c r="B280" s="45"/>
      <c r="C280" s="312" t="s">
        <v>1</v>
      </c>
      <c r="D280" s="312" t="s">
        <v>1076</v>
      </c>
      <c r="E280" s="18" t="s">
        <v>1</v>
      </c>
      <c r="F280" s="313">
        <v>0</v>
      </c>
      <c r="G280" s="39"/>
      <c r="H280" s="45"/>
    </row>
    <row r="281" s="2" customFormat="1" ht="16.8" customHeight="1">
      <c r="A281" s="39"/>
      <c r="B281" s="45"/>
      <c r="C281" s="312" t="s">
        <v>1</v>
      </c>
      <c r="D281" s="312" t="s">
        <v>3056</v>
      </c>
      <c r="E281" s="18" t="s">
        <v>1</v>
      </c>
      <c r="F281" s="313">
        <v>12.6</v>
      </c>
      <c r="G281" s="39"/>
      <c r="H281" s="45"/>
    </row>
    <row r="282" s="2" customFormat="1" ht="16.8" customHeight="1">
      <c r="A282" s="39"/>
      <c r="B282" s="45"/>
      <c r="C282" s="312" t="s">
        <v>1</v>
      </c>
      <c r="D282" s="312" t="s">
        <v>1078</v>
      </c>
      <c r="E282" s="18" t="s">
        <v>1</v>
      </c>
      <c r="F282" s="313">
        <v>0</v>
      </c>
      <c r="G282" s="39"/>
      <c r="H282" s="45"/>
    </row>
    <row r="283" s="2" customFormat="1" ht="16.8" customHeight="1">
      <c r="A283" s="39"/>
      <c r="B283" s="45"/>
      <c r="C283" s="312" t="s">
        <v>1</v>
      </c>
      <c r="D283" s="312" t="s">
        <v>3057</v>
      </c>
      <c r="E283" s="18" t="s">
        <v>1</v>
      </c>
      <c r="F283" s="313">
        <v>14.5</v>
      </c>
      <c r="G283" s="39"/>
      <c r="H283" s="45"/>
    </row>
    <row r="284" s="2" customFormat="1" ht="16.8" customHeight="1">
      <c r="A284" s="39"/>
      <c r="B284" s="45"/>
      <c r="C284" s="312" t="s">
        <v>1</v>
      </c>
      <c r="D284" s="312" t="s">
        <v>1080</v>
      </c>
      <c r="E284" s="18" t="s">
        <v>1</v>
      </c>
      <c r="F284" s="313">
        <v>0</v>
      </c>
      <c r="G284" s="39"/>
      <c r="H284" s="45"/>
    </row>
    <row r="285" s="2" customFormat="1" ht="16.8" customHeight="1">
      <c r="A285" s="39"/>
      <c r="B285" s="45"/>
      <c r="C285" s="312" t="s">
        <v>1</v>
      </c>
      <c r="D285" s="312" t="s">
        <v>3062</v>
      </c>
      <c r="E285" s="18" t="s">
        <v>1</v>
      </c>
      <c r="F285" s="313">
        <v>6.54</v>
      </c>
      <c r="G285" s="39"/>
      <c r="H285" s="45"/>
    </row>
    <row r="286" s="2" customFormat="1" ht="16.8" customHeight="1">
      <c r="A286" s="39"/>
      <c r="B286" s="45"/>
      <c r="C286" s="312" t="s">
        <v>1</v>
      </c>
      <c r="D286" s="312" t="s">
        <v>3073</v>
      </c>
      <c r="E286" s="18" t="s">
        <v>1</v>
      </c>
      <c r="F286" s="313">
        <v>0</v>
      </c>
      <c r="G286" s="39"/>
      <c r="H286" s="45"/>
    </row>
    <row r="287" s="2" customFormat="1" ht="16.8" customHeight="1">
      <c r="A287" s="39"/>
      <c r="B287" s="45"/>
      <c r="C287" s="312" t="s">
        <v>1</v>
      </c>
      <c r="D287" s="312" t="s">
        <v>3074</v>
      </c>
      <c r="E287" s="18" t="s">
        <v>1</v>
      </c>
      <c r="F287" s="313">
        <v>13.5</v>
      </c>
      <c r="G287" s="39"/>
      <c r="H287" s="45"/>
    </row>
    <row r="288" s="2" customFormat="1" ht="16.8" customHeight="1">
      <c r="A288" s="39"/>
      <c r="B288" s="45"/>
      <c r="C288" s="312" t="s">
        <v>1</v>
      </c>
      <c r="D288" s="312" t="s">
        <v>225</v>
      </c>
      <c r="E288" s="18" t="s">
        <v>1</v>
      </c>
      <c r="F288" s="313">
        <v>101.69</v>
      </c>
      <c r="G288" s="39"/>
      <c r="H288" s="45"/>
    </row>
    <row r="289" s="2" customFormat="1" ht="16.8" customHeight="1">
      <c r="A289" s="39"/>
      <c r="B289" s="45"/>
      <c r="C289" s="314" t="s">
        <v>3035</v>
      </c>
      <c r="D289" s="39"/>
      <c r="E289" s="39"/>
      <c r="F289" s="39"/>
      <c r="G289" s="39"/>
      <c r="H289" s="45"/>
    </row>
    <row r="290" s="2" customFormat="1" ht="16.8" customHeight="1">
      <c r="A290" s="39"/>
      <c r="B290" s="45"/>
      <c r="C290" s="312" t="s">
        <v>1331</v>
      </c>
      <c r="D290" s="312" t="s">
        <v>1332</v>
      </c>
      <c r="E290" s="18" t="s">
        <v>252</v>
      </c>
      <c r="F290" s="313">
        <v>101.69</v>
      </c>
      <c r="G290" s="39"/>
      <c r="H290" s="45"/>
    </row>
    <row r="291" s="2" customFormat="1" ht="16.8" customHeight="1">
      <c r="A291" s="39"/>
      <c r="B291" s="45"/>
      <c r="C291" s="308" t="s">
        <v>132</v>
      </c>
      <c r="D291" s="309" t="s">
        <v>1</v>
      </c>
      <c r="E291" s="310" t="s">
        <v>1</v>
      </c>
      <c r="F291" s="311">
        <v>68.329999999999998</v>
      </c>
      <c r="G291" s="39"/>
      <c r="H291" s="45"/>
    </row>
    <row r="292" s="2" customFormat="1" ht="16.8" customHeight="1">
      <c r="A292" s="39"/>
      <c r="B292" s="45"/>
      <c r="C292" s="312" t="s">
        <v>1</v>
      </c>
      <c r="D292" s="312" t="s">
        <v>1067</v>
      </c>
      <c r="E292" s="18" t="s">
        <v>1</v>
      </c>
      <c r="F292" s="313">
        <v>0</v>
      </c>
      <c r="G292" s="39"/>
      <c r="H292" s="45"/>
    </row>
    <row r="293" s="2" customFormat="1" ht="16.8" customHeight="1">
      <c r="A293" s="39"/>
      <c r="B293" s="45"/>
      <c r="C293" s="312" t="s">
        <v>1</v>
      </c>
      <c r="D293" s="312" t="s">
        <v>1068</v>
      </c>
      <c r="E293" s="18" t="s">
        <v>1</v>
      </c>
      <c r="F293" s="313">
        <v>6.6100000000000003</v>
      </c>
      <c r="G293" s="39"/>
      <c r="H293" s="45"/>
    </row>
    <row r="294" s="2" customFormat="1" ht="16.8" customHeight="1">
      <c r="A294" s="39"/>
      <c r="B294" s="45"/>
      <c r="C294" s="312" t="s">
        <v>1</v>
      </c>
      <c r="D294" s="312" t="s">
        <v>1069</v>
      </c>
      <c r="E294" s="18" t="s">
        <v>1</v>
      </c>
      <c r="F294" s="313">
        <v>0</v>
      </c>
      <c r="G294" s="39"/>
      <c r="H294" s="45"/>
    </row>
    <row r="295" s="2" customFormat="1" ht="16.8" customHeight="1">
      <c r="A295" s="39"/>
      <c r="B295" s="45"/>
      <c r="C295" s="312" t="s">
        <v>1</v>
      </c>
      <c r="D295" s="312" t="s">
        <v>1070</v>
      </c>
      <c r="E295" s="18" t="s">
        <v>1</v>
      </c>
      <c r="F295" s="313">
        <v>18.489999999999998</v>
      </c>
      <c r="G295" s="39"/>
      <c r="H295" s="45"/>
    </row>
    <row r="296" s="2" customFormat="1" ht="16.8" customHeight="1">
      <c r="A296" s="39"/>
      <c r="B296" s="45"/>
      <c r="C296" s="312" t="s">
        <v>1</v>
      </c>
      <c r="D296" s="312" t="s">
        <v>1071</v>
      </c>
      <c r="E296" s="18" t="s">
        <v>1</v>
      </c>
      <c r="F296" s="313">
        <v>0</v>
      </c>
      <c r="G296" s="39"/>
      <c r="H296" s="45"/>
    </row>
    <row r="297" s="2" customFormat="1" ht="16.8" customHeight="1">
      <c r="A297" s="39"/>
      <c r="B297" s="45"/>
      <c r="C297" s="312" t="s">
        <v>1</v>
      </c>
      <c r="D297" s="312" t="s">
        <v>1072</v>
      </c>
      <c r="E297" s="18" t="s">
        <v>1</v>
      </c>
      <c r="F297" s="313">
        <v>3.3300000000000001</v>
      </c>
      <c r="G297" s="39"/>
      <c r="H297" s="45"/>
    </row>
    <row r="298" s="2" customFormat="1" ht="16.8" customHeight="1">
      <c r="A298" s="39"/>
      <c r="B298" s="45"/>
      <c r="C298" s="312" t="s">
        <v>1</v>
      </c>
      <c r="D298" s="312" t="s">
        <v>1073</v>
      </c>
      <c r="E298" s="18" t="s">
        <v>1</v>
      </c>
      <c r="F298" s="313">
        <v>0</v>
      </c>
      <c r="G298" s="39"/>
      <c r="H298" s="45"/>
    </row>
    <row r="299" s="2" customFormat="1" ht="16.8" customHeight="1">
      <c r="A299" s="39"/>
      <c r="B299" s="45"/>
      <c r="C299" s="312" t="s">
        <v>1</v>
      </c>
      <c r="D299" s="312" t="s">
        <v>1074</v>
      </c>
      <c r="E299" s="18" t="s">
        <v>1</v>
      </c>
      <c r="F299" s="313">
        <v>5.2999999999999998</v>
      </c>
      <c r="G299" s="39"/>
      <c r="H299" s="45"/>
    </row>
    <row r="300" s="2" customFormat="1" ht="16.8" customHeight="1">
      <c r="A300" s="39"/>
      <c r="B300" s="45"/>
      <c r="C300" s="312" t="s">
        <v>1</v>
      </c>
      <c r="D300" s="312" t="s">
        <v>1075</v>
      </c>
      <c r="E300" s="18" t="s">
        <v>1</v>
      </c>
      <c r="F300" s="313">
        <v>0</v>
      </c>
      <c r="G300" s="39"/>
      <c r="H300" s="45"/>
    </row>
    <row r="301" s="2" customFormat="1" ht="16.8" customHeight="1">
      <c r="A301" s="39"/>
      <c r="B301" s="45"/>
      <c r="C301" s="312" t="s">
        <v>1</v>
      </c>
      <c r="D301" s="312" t="s">
        <v>1074</v>
      </c>
      <c r="E301" s="18" t="s">
        <v>1</v>
      </c>
      <c r="F301" s="313">
        <v>5.2999999999999998</v>
      </c>
      <c r="G301" s="39"/>
      <c r="H301" s="45"/>
    </row>
    <row r="302" s="2" customFormat="1" ht="16.8" customHeight="1">
      <c r="A302" s="39"/>
      <c r="B302" s="45"/>
      <c r="C302" s="312" t="s">
        <v>1</v>
      </c>
      <c r="D302" s="312" t="s">
        <v>1076</v>
      </c>
      <c r="E302" s="18" t="s">
        <v>1</v>
      </c>
      <c r="F302" s="313">
        <v>0</v>
      </c>
      <c r="G302" s="39"/>
      <c r="H302" s="45"/>
    </row>
    <row r="303" s="2" customFormat="1" ht="16.8" customHeight="1">
      <c r="A303" s="39"/>
      <c r="B303" s="45"/>
      <c r="C303" s="312" t="s">
        <v>1</v>
      </c>
      <c r="D303" s="312" t="s">
        <v>1077</v>
      </c>
      <c r="E303" s="18" t="s">
        <v>1</v>
      </c>
      <c r="F303" s="313">
        <v>11.75</v>
      </c>
      <c r="G303" s="39"/>
      <c r="H303" s="45"/>
    </row>
    <row r="304" s="2" customFormat="1" ht="16.8" customHeight="1">
      <c r="A304" s="39"/>
      <c r="B304" s="45"/>
      <c r="C304" s="312" t="s">
        <v>1</v>
      </c>
      <c r="D304" s="312" t="s">
        <v>1078</v>
      </c>
      <c r="E304" s="18" t="s">
        <v>1</v>
      </c>
      <c r="F304" s="313">
        <v>0</v>
      </c>
      <c r="G304" s="39"/>
      <c r="H304" s="45"/>
    </row>
    <row r="305" s="2" customFormat="1" ht="16.8" customHeight="1">
      <c r="A305" s="39"/>
      <c r="B305" s="45"/>
      <c r="C305" s="312" t="s">
        <v>1</v>
      </c>
      <c r="D305" s="312" t="s">
        <v>1079</v>
      </c>
      <c r="E305" s="18" t="s">
        <v>1</v>
      </c>
      <c r="F305" s="313">
        <v>14.1</v>
      </c>
      <c r="G305" s="39"/>
      <c r="H305" s="45"/>
    </row>
    <row r="306" s="2" customFormat="1" ht="16.8" customHeight="1">
      <c r="A306" s="39"/>
      <c r="B306" s="45"/>
      <c r="C306" s="312" t="s">
        <v>1</v>
      </c>
      <c r="D306" s="312" t="s">
        <v>1080</v>
      </c>
      <c r="E306" s="18" t="s">
        <v>1</v>
      </c>
      <c r="F306" s="313">
        <v>0</v>
      </c>
      <c r="G306" s="39"/>
      <c r="H306" s="45"/>
    </row>
    <row r="307" s="2" customFormat="1" ht="16.8" customHeight="1">
      <c r="A307" s="39"/>
      <c r="B307" s="45"/>
      <c r="C307" s="312" t="s">
        <v>1</v>
      </c>
      <c r="D307" s="312" t="s">
        <v>1081</v>
      </c>
      <c r="E307" s="18" t="s">
        <v>1</v>
      </c>
      <c r="F307" s="313">
        <v>3.4500000000000002</v>
      </c>
      <c r="G307" s="39"/>
      <c r="H307" s="45"/>
    </row>
    <row r="308" s="2" customFormat="1" ht="16.8" customHeight="1">
      <c r="A308" s="39"/>
      <c r="B308" s="45"/>
      <c r="C308" s="312" t="s">
        <v>1</v>
      </c>
      <c r="D308" s="312" t="s">
        <v>225</v>
      </c>
      <c r="E308" s="18" t="s">
        <v>1</v>
      </c>
      <c r="F308" s="313">
        <v>68.329999999999998</v>
      </c>
      <c r="G308" s="39"/>
      <c r="H308" s="45"/>
    </row>
    <row r="309" s="2" customFormat="1" ht="16.8" customHeight="1">
      <c r="A309" s="39"/>
      <c r="B309" s="45"/>
      <c r="C309" s="314" t="s">
        <v>3035</v>
      </c>
      <c r="D309" s="39"/>
      <c r="E309" s="39"/>
      <c r="F309" s="39"/>
      <c r="G309" s="39"/>
      <c r="H309" s="45"/>
    </row>
    <row r="310" s="2" customFormat="1" ht="16.8" customHeight="1">
      <c r="A310" s="39"/>
      <c r="B310" s="45"/>
      <c r="C310" s="312" t="s">
        <v>1321</v>
      </c>
      <c r="D310" s="312" t="s">
        <v>1322</v>
      </c>
      <c r="E310" s="18" t="s">
        <v>286</v>
      </c>
      <c r="F310" s="313">
        <v>68.329999999999998</v>
      </c>
      <c r="G310" s="39"/>
      <c r="H310" s="45"/>
    </row>
    <row r="311" s="2" customFormat="1" ht="16.8" customHeight="1">
      <c r="A311" s="39"/>
      <c r="B311" s="45"/>
      <c r="C311" s="308" t="s">
        <v>134</v>
      </c>
      <c r="D311" s="309" t="s">
        <v>1</v>
      </c>
      <c r="E311" s="310" t="s">
        <v>1</v>
      </c>
      <c r="F311" s="311">
        <v>24.495000000000001</v>
      </c>
      <c r="G311" s="39"/>
      <c r="H311" s="45"/>
    </row>
    <row r="312" s="2" customFormat="1" ht="16.8" customHeight="1">
      <c r="A312" s="39"/>
      <c r="B312" s="45"/>
      <c r="C312" s="312" t="s">
        <v>1</v>
      </c>
      <c r="D312" s="312" t="s">
        <v>3075</v>
      </c>
      <c r="E312" s="18" t="s">
        <v>1</v>
      </c>
      <c r="F312" s="313">
        <v>0</v>
      </c>
      <c r="G312" s="39"/>
      <c r="H312" s="45"/>
    </row>
    <row r="313" s="2" customFormat="1" ht="16.8" customHeight="1">
      <c r="A313" s="39"/>
      <c r="B313" s="45"/>
      <c r="C313" s="312" t="s">
        <v>1</v>
      </c>
      <c r="D313" s="312" t="s">
        <v>1067</v>
      </c>
      <c r="E313" s="18" t="s">
        <v>1</v>
      </c>
      <c r="F313" s="313">
        <v>0</v>
      </c>
      <c r="G313" s="39"/>
      <c r="H313" s="45"/>
    </row>
    <row r="314" s="2" customFormat="1" ht="16.8" customHeight="1">
      <c r="A314" s="39"/>
      <c r="B314" s="45"/>
      <c r="C314" s="312" t="s">
        <v>1</v>
      </c>
      <c r="D314" s="312" t="s">
        <v>3051</v>
      </c>
      <c r="E314" s="18" t="s">
        <v>1</v>
      </c>
      <c r="F314" s="313">
        <v>9.0199999999999996</v>
      </c>
      <c r="G314" s="39"/>
      <c r="H314" s="45"/>
    </row>
    <row r="315" s="2" customFormat="1" ht="16.8" customHeight="1">
      <c r="A315" s="39"/>
      <c r="B315" s="45"/>
      <c r="C315" s="312" t="s">
        <v>1</v>
      </c>
      <c r="D315" s="312" t="s">
        <v>1069</v>
      </c>
      <c r="E315" s="18" t="s">
        <v>1</v>
      </c>
      <c r="F315" s="313">
        <v>0</v>
      </c>
      <c r="G315" s="39"/>
      <c r="H315" s="45"/>
    </row>
    <row r="316" s="2" customFormat="1" ht="16.8" customHeight="1">
      <c r="A316" s="39"/>
      <c r="B316" s="45"/>
      <c r="C316" s="312" t="s">
        <v>1</v>
      </c>
      <c r="D316" s="312" t="s">
        <v>3052</v>
      </c>
      <c r="E316" s="18" t="s">
        <v>1</v>
      </c>
      <c r="F316" s="313">
        <v>22.379999999999999</v>
      </c>
      <c r="G316" s="39"/>
      <c r="H316" s="45"/>
    </row>
    <row r="317" s="2" customFormat="1" ht="16.8" customHeight="1">
      <c r="A317" s="39"/>
      <c r="B317" s="45"/>
      <c r="C317" s="312" t="s">
        <v>1</v>
      </c>
      <c r="D317" s="312" t="s">
        <v>1071</v>
      </c>
      <c r="E317" s="18" t="s">
        <v>1</v>
      </c>
      <c r="F317" s="313">
        <v>0</v>
      </c>
      <c r="G317" s="39"/>
      <c r="H317" s="45"/>
    </row>
    <row r="318" s="2" customFormat="1" ht="16.8" customHeight="1">
      <c r="A318" s="39"/>
      <c r="B318" s="45"/>
      <c r="C318" s="312" t="s">
        <v>1</v>
      </c>
      <c r="D318" s="312" t="s">
        <v>3053</v>
      </c>
      <c r="E318" s="18" t="s">
        <v>1</v>
      </c>
      <c r="F318" s="313">
        <v>6.29</v>
      </c>
      <c r="G318" s="39"/>
      <c r="H318" s="45"/>
    </row>
    <row r="319" s="2" customFormat="1" ht="16.8" customHeight="1">
      <c r="A319" s="39"/>
      <c r="B319" s="45"/>
      <c r="C319" s="312" t="s">
        <v>1</v>
      </c>
      <c r="D319" s="312" t="s">
        <v>1073</v>
      </c>
      <c r="E319" s="18" t="s">
        <v>1</v>
      </c>
      <c r="F319" s="313">
        <v>0</v>
      </c>
      <c r="G319" s="39"/>
      <c r="H319" s="45"/>
    </row>
    <row r="320" s="2" customFormat="1" ht="16.8" customHeight="1">
      <c r="A320" s="39"/>
      <c r="B320" s="45"/>
      <c r="C320" s="312" t="s">
        <v>1</v>
      </c>
      <c r="D320" s="312" t="s">
        <v>3055</v>
      </c>
      <c r="E320" s="18" t="s">
        <v>1</v>
      </c>
      <c r="F320" s="313">
        <v>8.4299999999999997</v>
      </c>
      <c r="G320" s="39"/>
      <c r="H320" s="45"/>
    </row>
    <row r="321" s="2" customFormat="1" ht="16.8" customHeight="1">
      <c r="A321" s="39"/>
      <c r="B321" s="45"/>
      <c r="C321" s="312" t="s">
        <v>1</v>
      </c>
      <c r="D321" s="312" t="s">
        <v>1075</v>
      </c>
      <c r="E321" s="18" t="s">
        <v>1</v>
      </c>
      <c r="F321" s="313">
        <v>0</v>
      </c>
      <c r="G321" s="39"/>
      <c r="H321" s="45"/>
    </row>
    <row r="322" s="2" customFormat="1" ht="16.8" customHeight="1">
      <c r="A322" s="39"/>
      <c r="B322" s="45"/>
      <c r="C322" s="312" t="s">
        <v>1</v>
      </c>
      <c r="D322" s="312" t="s">
        <v>3055</v>
      </c>
      <c r="E322" s="18" t="s">
        <v>1</v>
      </c>
      <c r="F322" s="313">
        <v>8.4299999999999997</v>
      </c>
      <c r="G322" s="39"/>
      <c r="H322" s="45"/>
    </row>
    <row r="323" s="2" customFormat="1" ht="16.8" customHeight="1">
      <c r="A323" s="39"/>
      <c r="B323" s="45"/>
      <c r="C323" s="312" t="s">
        <v>1</v>
      </c>
      <c r="D323" s="312" t="s">
        <v>1076</v>
      </c>
      <c r="E323" s="18" t="s">
        <v>1</v>
      </c>
      <c r="F323" s="313">
        <v>0</v>
      </c>
      <c r="G323" s="39"/>
      <c r="H323" s="45"/>
    </row>
    <row r="324" s="2" customFormat="1" ht="16.8" customHeight="1">
      <c r="A324" s="39"/>
      <c r="B324" s="45"/>
      <c r="C324" s="312" t="s">
        <v>1</v>
      </c>
      <c r="D324" s="312" t="s">
        <v>3056</v>
      </c>
      <c r="E324" s="18" t="s">
        <v>1</v>
      </c>
      <c r="F324" s="313">
        <v>12.6</v>
      </c>
      <c r="G324" s="39"/>
      <c r="H324" s="45"/>
    </row>
    <row r="325" s="2" customFormat="1" ht="16.8" customHeight="1">
      <c r="A325" s="39"/>
      <c r="B325" s="45"/>
      <c r="C325" s="312" t="s">
        <v>1</v>
      </c>
      <c r="D325" s="312" t="s">
        <v>1078</v>
      </c>
      <c r="E325" s="18" t="s">
        <v>1</v>
      </c>
      <c r="F325" s="313">
        <v>0</v>
      </c>
      <c r="G325" s="39"/>
      <c r="H325" s="45"/>
    </row>
    <row r="326" s="2" customFormat="1" ht="16.8" customHeight="1">
      <c r="A326" s="39"/>
      <c r="B326" s="45"/>
      <c r="C326" s="312" t="s">
        <v>1</v>
      </c>
      <c r="D326" s="312" t="s">
        <v>3057</v>
      </c>
      <c r="E326" s="18" t="s">
        <v>1</v>
      </c>
      <c r="F326" s="313">
        <v>14.5</v>
      </c>
      <c r="G326" s="39"/>
      <c r="H326" s="45"/>
    </row>
    <row r="327" s="2" customFormat="1" ht="16.8" customHeight="1">
      <c r="A327" s="39"/>
      <c r="B327" s="45"/>
      <c r="C327" s="312" t="s">
        <v>1</v>
      </c>
      <c r="D327" s="312" t="s">
        <v>280</v>
      </c>
      <c r="E327" s="18" t="s">
        <v>1</v>
      </c>
      <c r="F327" s="313">
        <v>81.650000000000006</v>
      </c>
      <c r="G327" s="39"/>
      <c r="H327" s="45"/>
    </row>
    <row r="328" s="2" customFormat="1" ht="16.8" customHeight="1">
      <c r="A328" s="39"/>
      <c r="B328" s="45"/>
      <c r="C328" s="312" t="s">
        <v>1</v>
      </c>
      <c r="D328" s="312" t="s">
        <v>3076</v>
      </c>
      <c r="E328" s="18" t="s">
        <v>1</v>
      </c>
      <c r="F328" s="313">
        <v>24.495000000000001</v>
      </c>
      <c r="G328" s="39"/>
      <c r="H328" s="45"/>
    </row>
    <row r="329" s="2" customFormat="1" ht="16.8" customHeight="1">
      <c r="A329" s="39"/>
      <c r="B329" s="45"/>
      <c r="C329" s="314" t="s">
        <v>3035</v>
      </c>
      <c r="D329" s="39"/>
      <c r="E329" s="39"/>
      <c r="F329" s="39"/>
      <c r="G329" s="39"/>
      <c r="H329" s="45"/>
    </row>
    <row r="330" s="2" customFormat="1" ht="16.8" customHeight="1">
      <c r="A330" s="39"/>
      <c r="B330" s="45"/>
      <c r="C330" s="312" t="s">
        <v>1433</v>
      </c>
      <c r="D330" s="312" t="s">
        <v>1434</v>
      </c>
      <c r="E330" s="18" t="s">
        <v>286</v>
      </c>
      <c r="F330" s="313">
        <v>24.495000000000001</v>
      </c>
      <c r="G330" s="39"/>
      <c r="H330" s="45"/>
    </row>
    <row r="331" s="2" customFormat="1" ht="16.8" customHeight="1">
      <c r="A331" s="39"/>
      <c r="B331" s="45"/>
      <c r="C331" s="308" t="s">
        <v>136</v>
      </c>
      <c r="D331" s="309" t="s">
        <v>1</v>
      </c>
      <c r="E331" s="310" t="s">
        <v>1</v>
      </c>
      <c r="F331" s="311">
        <v>1686.0429999999999</v>
      </c>
      <c r="G331" s="39"/>
      <c r="H331" s="45"/>
    </row>
    <row r="332" s="2" customFormat="1" ht="16.8" customHeight="1">
      <c r="A332" s="39"/>
      <c r="B332" s="45"/>
      <c r="C332" s="312" t="s">
        <v>1</v>
      </c>
      <c r="D332" s="312" t="s">
        <v>1041</v>
      </c>
      <c r="E332" s="18" t="s">
        <v>1</v>
      </c>
      <c r="F332" s="313">
        <v>0</v>
      </c>
      <c r="G332" s="39"/>
      <c r="H332" s="45"/>
    </row>
    <row r="333" s="2" customFormat="1" ht="16.8" customHeight="1">
      <c r="A333" s="39"/>
      <c r="B333" s="45"/>
      <c r="C333" s="312" t="s">
        <v>1</v>
      </c>
      <c r="D333" s="312" t="s">
        <v>3077</v>
      </c>
      <c r="E333" s="18" t="s">
        <v>1</v>
      </c>
      <c r="F333" s="313">
        <v>206.81999999999999</v>
      </c>
      <c r="G333" s="39"/>
      <c r="H333" s="45"/>
    </row>
    <row r="334" s="2" customFormat="1" ht="16.8" customHeight="1">
      <c r="A334" s="39"/>
      <c r="B334" s="45"/>
      <c r="C334" s="312" t="s">
        <v>1</v>
      </c>
      <c r="D334" s="312" t="s">
        <v>891</v>
      </c>
      <c r="E334" s="18" t="s">
        <v>1</v>
      </c>
      <c r="F334" s="313">
        <v>0</v>
      </c>
      <c r="G334" s="39"/>
      <c r="H334" s="45"/>
    </row>
    <row r="335" s="2" customFormat="1" ht="16.8" customHeight="1">
      <c r="A335" s="39"/>
      <c r="B335" s="45"/>
      <c r="C335" s="312" t="s">
        <v>1</v>
      </c>
      <c r="D335" s="312" t="s">
        <v>3078</v>
      </c>
      <c r="E335" s="18" t="s">
        <v>1</v>
      </c>
      <c r="F335" s="313">
        <v>82.890000000000001</v>
      </c>
      <c r="G335" s="39"/>
      <c r="H335" s="45"/>
    </row>
    <row r="336" s="2" customFormat="1" ht="16.8" customHeight="1">
      <c r="A336" s="39"/>
      <c r="B336" s="45"/>
      <c r="C336" s="312" t="s">
        <v>1</v>
      </c>
      <c r="D336" s="312" t="s">
        <v>893</v>
      </c>
      <c r="E336" s="18" t="s">
        <v>1</v>
      </c>
      <c r="F336" s="313">
        <v>0</v>
      </c>
      <c r="G336" s="39"/>
      <c r="H336" s="45"/>
    </row>
    <row r="337" s="2" customFormat="1" ht="16.8" customHeight="1">
      <c r="A337" s="39"/>
      <c r="B337" s="45"/>
      <c r="C337" s="312" t="s">
        <v>1</v>
      </c>
      <c r="D337" s="312" t="s">
        <v>3079</v>
      </c>
      <c r="E337" s="18" t="s">
        <v>1</v>
      </c>
      <c r="F337" s="313">
        <v>84.900000000000006</v>
      </c>
      <c r="G337" s="39"/>
      <c r="H337" s="45"/>
    </row>
    <row r="338" s="2" customFormat="1" ht="16.8" customHeight="1">
      <c r="A338" s="39"/>
      <c r="B338" s="45"/>
      <c r="C338" s="312" t="s">
        <v>1</v>
      </c>
      <c r="D338" s="312" t="s">
        <v>894</v>
      </c>
      <c r="E338" s="18" t="s">
        <v>1</v>
      </c>
      <c r="F338" s="313">
        <v>0</v>
      </c>
      <c r="G338" s="39"/>
      <c r="H338" s="45"/>
    </row>
    <row r="339" s="2" customFormat="1" ht="16.8" customHeight="1">
      <c r="A339" s="39"/>
      <c r="B339" s="45"/>
      <c r="C339" s="312" t="s">
        <v>1</v>
      </c>
      <c r="D339" s="312" t="s">
        <v>3080</v>
      </c>
      <c r="E339" s="18" t="s">
        <v>1</v>
      </c>
      <c r="F339" s="313">
        <v>83.519999999999996</v>
      </c>
      <c r="G339" s="39"/>
      <c r="H339" s="45"/>
    </row>
    <row r="340" s="2" customFormat="1" ht="16.8" customHeight="1">
      <c r="A340" s="39"/>
      <c r="B340" s="45"/>
      <c r="C340" s="312" t="s">
        <v>1</v>
      </c>
      <c r="D340" s="312" t="s">
        <v>895</v>
      </c>
      <c r="E340" s="18" t="s">
        <v>1</v>
      </c>
      <c r="F340" s="313">
        <v>0</v>
      </c>
      <c r="G340" s="39"/>
      <c r="H340" s="45"/>
    </row>
    <row r="341" s="2" customFormat="1" ht="16.8" customHeight="1">
      <c r="A341" s="39"/>
      <c r="B341" s="45"/>
      <c r="C341" s="312" t="s">
        <v>1</v>
      </c>
      <c r="D341" s="312" t="s">
        <v>3081</v>
      </c>
      <c r="E341" s="18" t="s">
        <v>1</v>
      </c>
      <c r="F341" s="313">
        <v>84.390000000000001</v>
      </c>
      <c r="G341" s="39"/>
      <c r="H341" s="45"/>
    </row>
    <row r="342" s="2" customFormat="1" ht="16.8" customHeight="1">
      <c r="A342" s="39"/>
      <c r="B342" s="45"/>
      <c r="C342" s="312" t="s">
        <v>1</v>
      </c>
      <c r="D342" s="312" t="s">
        <v>896</v>
      </c>
      <c r="E342" s="18" t="s">
        <v>1</v>
      </c>
      <c r="F342" s="313">
        <v>0</v>
      </c>
      <c r="G342" s="39"/>
      <c r="H342" s="45"/>
    </row>
    <row r="343" s="2" customFormat="1" ht="16.8" customHeight="1">
      <c r="A343" s="39"/>
      <c r="B343" s="45"/>
      <c r="C343" s="312" t="s">
        <v>1</v>
      </c>
      <c r="D343" s="312" t="s">
        <v>3082</v>
      </c>
      <c r="E343" s="18" t="s">
        <v>1</v>
      </c>
      <c r="F343" s="313">
        <v>86.310000000000002</v>
      </c>
      <c r="G343" s="39"/>
      <c r="H343" s="45"/>
    </row>
    <row r="344" s="2" customFormat="1" ht="16.8" customHeight="1">
      <c r="A344" s="39"/>
      <c r="B344" s="45"/>
      <c r="C344" s="312" t="s">
        <v>1</v>
      </c>
      <c r="D344" s="312" t="s">
        <v>897</v>
      </c>
      <c r="E344" s="18" t="s">
        <v>1</v>
      </c>
      <c r="F344" s="313">
        <v>0</v>
      </c>
      <c r="G344" s="39"/>
      <c r="H344" s="45"/>
    </row>
    <row r="345" s="2" customFormat="1" ht="16.8" customHeight="1">
      <c r="A345" s="39"/>
      <c r="B345" s="45"/>
      <c r="C345" s="312" t="s">
        <v>1</v>
      </c>
      <c r="D345" s="312" t="s">
        <v>3083</v>
      </c>
      <c r="E345" s="18" t="s">
        <v>1</v>
      </c>
      <c r="F345" s="313">
        <v>82.200000000000003</v>
      </c>
      <c r="G345" s="39"/>
      <c r="H345" s="45"/>
    </row>
    <row r="346" s="2" customFormat="1" ht="16.8" customHeight="1">
      <c r="A346" s="39"/>
      <c r="B346" s="45"/>
      <c r="C346" s="312" t="s">
        <v>1</v>
      </c>
      <c r="D346" s="312" t="s">
        <v>1043</v>
      </c>
      <c r="E346" s="18" t="s">
        <v>1</v>
      </c>
      <c r="F346" s="313">
        <v>0</v>
      </c>
      <c r="G346" s="39"/>
      <c r="H346" s="45"/>
    </row>
    <row r="347" s="2" customFormat="1" ht="16.8" customHeight="1">
      <c r="A347" s="39"/>
      <c r="B347" s="45"/>
      <c r="C347" s="312" t="s">
        <v>1</v>
      </c>
      <c r="D347" s="312" t="s">
        <v>3084</v>
      </c>
      <c r="E347" s="18" t="s">
        <v>1</v>
      </c>
      <c r="F347" s="313">
        <v>55.68</v>
      </c>
      <c r="G347" s="39"/>
      <c r="H347" s="45"/>
    </row>
    <row r="348" s="2" customFormat="1" ht="16.8" customHeight="1">
      <c r="A348" s="39"/>
      <c r="B348" s="45"/>
      <c r="C348" s="312" t="s">
        <v>1</v>
      </c>
      <c r="D348" s="312" t="s">
        <v>1045</v>
      </c>
      <c r="E348" s="18" t="s">
        <v>1</v>
      </c>
      <c r="F348" s="313">
        <v>0</v>
      </c>
      <c r="G348" s="39"/>
      <c r="H348" s="45"/>
    </row>
    <row r="349" s="2" customFormat="1" ht="16.8" customHeight="1">
      <c r="A349" s="39"/>
      <c r="B349" s="45"/>
      <c r="C349" s="312" t="s">
        <v>1</v>
      </c>
      <c r="D349" s="312" t="s">
        <v>3085</v>
      </c>
      <c r="E349" s="18" t="s">
        <v>1</v>
      </c>
      <c r="F349" s="313">
        <v>54.630000000000003</v>
      </c>
      <c r="G349" s="39"/>
      <c r="H349" s="45"/>
    </row>
    <row r="350" s="2" customFormat="1" ht="16.8" customHeight="1">
      <c r="A350" s="39"/>
      <c r="B350" s="45"/>
      <c r="C350" s="312" t="s">
        <v>1</v>
      </c>
      <c r="D350" s="312" t="s">
        <v>1065</v>
      </c>
      <c r="E350" s="18" t="s">
        <v>1</v>
      </c>
      <c r="F350" s="313">
        <v>0</v>
      </c>
      <c r="G350" s="39"/>
      <c r="H350" s="45"/>
    </row>
    <row r="351" s="2" customFormat="1" ht="16.8" customHeight="1">
      <c r="A351" s="39"/>
      <c r="B351" s="45"/>
      <c r="C351" s="312" t="s">
        <v>1</v>
      </c>
      <c r="D351" s="312" t="s">
        <v>3086</v>
      </c>
      <c r="E351" s="18" t="s">
        <v>1</v>
      </c>
      <c r="F351" s="313">
        <v>73.079999999999998</v>
      </c>
      <c r="G351" s="39"/>
      <c r="H351" s="45"/>
    </row>
    <row r="352" s="2" customFormat="1" ht="16.8" customHeight="1">
      <c r="A352" s="39"/>
      <c r="B352" s="45"/>
      <c r="C352" s="312" t="s">
        <v>1</v>
      </c>
      <c r="D352" s="312" t="s">
        <v>1047</v>
      </c>
      <c r="E352" s="18" t="s">
        <v>1</v>
      </c>
      <c r="F352" s="313">
        <v>0</v>
      </c>
      <c r="G352" s="39"/>
      <c r="H352" s="45"/>
    </row>
    <row r="353" s="2" customFormat="1" ht="16.8" customHeight="1">
      <c r="A353" s="39"/>
      <c r="B353" s="45"/>
      <c r="C353" s="312" t="s">
        <v>1</v>
      </c>
      <c r="D353" s="312" t="s">
        <v>3087</v>
      </c>
      <c r="E353" s="18" t="s">
        <v>1</v>
      </c>
      <c r="F353" s="313">
        <v>46.740000000000002</v>
      </c>
      <c r="G353" s="39"/>
      <c r="H353" s="45"/>
    </row>
    <row r="354" s="2" customFormat="1" ht="16.8" customHeight="1">
      <c r="A354" s="39"/>
      <c r="B354" s="45"/>
      <c r="C354" s="312" t="s">
        <v>1</v>
      </c>
      <c r="D354" s="312" t="s">
        <v>1049</v>
      </c>
      <c r="E354" s="18" t="s">
        <v>1</v>
      </c>
      <c r="F354" s="313">
        <v>0</v>
      </c>
      <c r="G354" s="39"/>
      <c r="H354" s="45"/>
    </row>
    <row r="355" s="2" customFormat="1" ht="16.8" customHeight="1">
      <c r="A355" s="39"/>
      <c r="B355" s="45"/>
      <c r="C355" s="312" t="s">
        <v>1</v>
      </c>
      <c r="D355" s="312" t="s">
        <v>3088</v>
      </c>
      <c r="E355" s="18" t="s">
        <v>1</v>
      </c>
      <c r="F355" s="313">
        <v>41.609999999999999</v>
      </c>
      <c r="G355" s="39"/>
      <c r="H355" s="45"/>
    </row>
    <row r="356" s="2" customFormat="1" ht="16.8" customHeight="1">
      <c r="A356" s="39"/>
      <c r="B356" s="45"/>
      <c r="C356" s="312" t="s">
        <v>1</v>
      </c>
      <c r="D356" s="312" t="s">
        <v>471</v>
      </c>
      <c r="E356" s="18" t="s">
        <v>1</v>
      </c>
      <c r="F356" s="313">
        <v>0</v>
      </c>
      <c r="G356" s="39"/>
      <c r="H356" s="45"/>
    </row>
    <row r="357" s="2" customFormat="1" ht="16.8" customHeight="1">
      <c r="A357" s="39"/>
      <c r="B357" s="45"/>
      <c r="C357" s="312" t="s">
        <v>1</v>
      </c>
      <c r="D357" s="312" t="s">
        <v>3089</v>
      </c>
      <c r="E357" s="18" t="s">
        <v>1</v>
      </c>
      <c r="F357" s="313">
        <v>10.98</v>
      </c>
      <c r="G357" s="39"/>
      <c r="H357" s="45"/>
    </row>
    <row r="358" s="2" customFormat="1" ht="16.8" customHeight="1">
      <c r="A358" s="39"/>
      <c r="B358" s="45"/>
      <c r="C358" s="312" t="s">
        <v>1</v>
      </c>
      <c r="D358" s="312" t="s">
        <v>3033</v>
      </c>
      <c r="E358" s="18" t="s">
        <v>1</v>
      </c>
      <c r="F358" s="313">
        <v>0</v>
      </c>
      <c r="G358" s="39"/>
      <c r="H358" s="45"/>
    </row>
    <row r="359" s="2" customFormat="1" ht="16.8" customHeight="1">
      <c r="A359" s="39"/>
      <c r="B359" s="45"/>
      <c r="C359" s="312" t="s">
        <v>1</v>
      </c>
      <c r="D359" s="312" t="s">
        <v>3090</v>
      </c>
      <c r="E359" s="18" t="s">
        <v>1</v>
      </c>
      <c r="F359" s="313">
        <v>39.210000000000001</v>
      </c>
      <c r="G359" s="39"/>
      <c r="H359" s="45"/>
    </row>
    <row r="360" s="2" customFormat="1" ht="16.8" customHeight="1">
      <c r="A360" s="39"/>
      <c r="B360" s="45"/>
      <c r="C360" s="312" t="s">
        <v>1</v>
      </c>
      <c r="D360" s="312" t="s">
        <v>1067</v>
      </c>
      <c r="E360" s="18" t="s">
        <v>1</v>
      </c>
      <c r="F360" s="313">
        <v>0</v>
      </c>
      <c r="G360" s="39"/>
      <c r="H360" s="45"/>
    </row>
    <row r="361" s="2" customFormat="1" ht="16.8" customHeight="1">
      <c r="A361" s="39"/>
      <c r="B361" s="45"/>
      <c r="C361" s="312" t="s">
        <v>1</v>
      </c>
      <c r="D361" s="312" t="s">
        <v>3091</v>
      </c>
      <c r="E361" s="18" t="s">
        <v>1</v>
      </c>
      <c r="F361" s="313">
        <v>32.460000000000001</v>
      </c>
      <c r="G361" s="39"/>
      <c r="H361" s="45"/>
    </row>
    <row r="362" s="2" customFormat="1" ht="16.8" customHeight="1">
      <c r="A362" s="39"/>
      <c r="B362" s="45"/>
      <c r="C362" s="312" t="s">
        <v>1</v>
      </c>
      <c r="D362" s="312" t="s">
        <v>1069</v>
      </c>
      <c r="E362" s="18" t="s">
        <v>1</v>
      </c>
      <c r="F362" s="313">
        <v>0</v>
      </c>
      <c r="G362" s="39"/>
      <c r="H362" s="45"/>
    </row>
    <row r="363" s="2" customFormat="1" ht="16.8" customHeight="1">
      <c r="A363" s="39"/>
      <c r="B363" s="45"/>
      <c r="C363" s="312" t="s">
        <v>1</v>
      </c>
      <c r="D363" s="312" t="s">
        <v>3092</v>
      </c>
      <c r="E363" s="18" t="s">
        <v>1</v>
      </c>
      <c r="F363" s="313">
        <v>69.840000000000003</v>
      </c>
      <c r="G363" s="39"/>
      <c r="H363" s="45"/>
    </row>
    <row r="364" s="2" customFormat="1" ht="16.8" customHeight="1">
      <c r="A364" s="39"/>
      <c r="B364" s="45"/>
      <c r="C364" s="312" t="s">
        <v>1</v>
      </c>
      <c r="D364" s="312" t="s">
        <v>1071</v>
      </c>
      <c r="E364" s="18" t="s">
        <v>1</v>
      </c>
      <c r="F364" s="313">
        <v>0</v>
      </c>
      <c r="G364" s="39"/>
      <c r="H364" s="45"/>
    </row>
    <row r="365" s="2" customFormat="1" ht="16.8" customHeight="1">
      <c r="A365" s="39"/>
      <c r="B365" s="45"/>
      <c r="C365" s="312" t="s">
        <v>1</v>
      </c>
      <c r="D365" s="312" t="s">
        <v>3093</v>
      </c>
      <c r="E365" s="18" t="s">
        <v>1</v>
      </c>
      <c r="F365" s="313">
        <v>21.870000000000001</v>
      </c>
      <c r="G365" s="39"/>
      <c r="H365" s="45"/>
    </row>
    <row r="366" s="2" customFormat="1" ht="16.8" customHeight="1">
      <c r="A366" s="39"/>
      <c r="B366" s="45"/>
      <c r="C366" s="312" t="s">
        <v>1</v>
      </c>
      <c r="D366" s="312" t="s">
        <v>604</v>
      </c>
      <c r="E366" s="18" t="s">
        <v>1</v>
      </c>
      <c r="F366" s="313">
        <v>0</v>
      </c>
      <c r="G366" s="39"/>
      <c r="H366" s="45"/>
    </row>
    <row r="367" s="2" customFormat="1" ht="16.8" customHeight="1">
      <c r="A367" s="39"/>
      <c r="B367" s="45"/>
      <c r="C367" s="312" t="s">
        <v>1</v>
      </c>
      <c r="D367" s="312" t="s">
        <v>3094</v>
      </c>
      <c r="E367" s="18" t="s">
        <v>1</v>
      </c>
      <c r="F367" s="313">
        <v>36.390000000000001</v>
      </c>
      <c r="G367" s="39"/>
      <c r="H367" s="45"/>
    </row>
    <row r="368" s="2" customFormat="1" ht="16.8" customHeight="1">
      <c r="A368" s="39"/>
      <c r="B368" s="45"/>
      <c r="C368" s="312" t="s">
        <v>1</v>
      </c>
      <c r="D368" s="312" t="s">
        <v>1073</v>
      </c>
      <c r="E368" s="18" t="s">
        <v>1</v>
      </c>
      <c r="F368" s="313">
        <v>0</v>
      </c>
      <c r="G368" s="39"/>
      <c r="H368" s="45"/>
    </row>
    <row r="369" s="2" customFormat="1" ht="16.8" customHeight="1">
      <c r="A369" s="39"/>
      <c r="B369" s="45"/>
      <c r="C369" s="312" t="s">
        <v>1</v>
      </c>
      <c r="D369" s="312" t="s">
        <v>3095</v>
      </c>
      <c r="E369" s="18" t="s">
        <v>1</v>
      </c>
      <c r="F369" s="313">
        <v>27.989999999999998</v>
      </c>
      <c r="G369" s="39"/>
      <c r="H369" s="45"/>
    </row>
    <row r="370" s="2" customFormat="1" ht="16.8" customHeight="1">
      <c r="A370" s="39"/>
      <c r="B370" s="45"/>
      <c r="C370" s="312" t="s">
        <v>1</v>
      </c>
      <c r="D370" s="312" t="s">
        <v>1075</v>
      </c>
      <c r="E370" s="18" t="s">
        <v>1</v>
      </c>
      <c r="F370" s="313">
        <v>0</v>
      </c>
      <c r="G370" s="39"/>
      <c r="H370" s="45"/>
    </row>
    <row r="371" s="2" customFormat="1" ht="16.8" customHeight="1">
      <c r="A371" s="39"/>
      <c r="B371" s="45"/>
      <c r="C371" s="312" t="s">
        <v>1</v>
      </c>
      <c r="D371" s="312" t="s">
        <v>3095</v>
      </c>
      <c r="E371" s="18" t="s">
        <v>1</v>
      </c>
      <c r="F371" s="313">
        <v>27.989999999999998</v>
      </c>
      <c r="G371" s="39"/>
      <c r="H371" s="45"/>
    </row>
    <row r="372" s="2" customFormat="1" ht="16.8" customHeight="1">
      <c r="A372" s="39"/>
      <c r="B372" s="45"/>
      <c r="C372" s="312" t="s">
        <v>1</v>
      </c>
      <c r="D372" s="312" t="s">
        <v>1076</v>
      </c>
      <c r="E372" s="18" t="s">
        <v>1</v>
      </c>
      <c r="F372" s="313">
        <v>0</v>
      </c>
      <c r="G372" s="39"/>
      <c r="H372" s="45"/>
    </row>
    <row r="373" s="2" customFormat="1" ht="16.8" customHeight="1">
      <c r="A373" s="39"/>
      <c r="B373" s="45"/>
      <c r="C373" s="312" t="s">
        <v>1</v>
      </c>
      <c r="D373" s="312" t="s">
        <v>3096</v>
      </c>
      <c r="E373" s="18" t="s">
        <v>1</v>
      </c>
      <c r="F373" s="313">
        <v>43.200000000000003</v>
      </c>
      <c r="G373" s="39"/>
      <c r="H373" s="45"/>
    </row>
    <row r="374" s="2" customFormat="1" ht="16.8" customHeight="1">
      <c r="A374" s="39"/>
      <c r="B374" s="45"/>
      <c r="C374" s="312" t="s">
        <v>1</v>
      </c>
      <c r="D374" s="312" t="s">
        <v>1078</v>
      </c>
      <c r="E374" s="18" t="s">
        <v>1</v>
      </c>
      <c r="F374" s="313">
        <v>0</v>
      </c>
      <c r="G374" s="39"/>
      <c r="H374" s="45"/>
    </row>
    <row r="375" s="2" customFormat="1" ht="16.8" customHeight="1">
      <c r="A375" s="39"/>
      <c r="B375" s="45"/>
      <c r="C375" s="312" t="s">
        <v>1</v>
      </c>
      <c r="D375" s="312" t="s">
        <v>3097</v>
      </c>
      <c r="E375" s="18" t="s">
        <v>1</v>
      </c>
      <c r="F375" s="313">
        <v>46.200000000000003</v>
      </c>
      <c r="G375" s="39"/>
      <c r="H375" s="45"/>
    </row>
    <row r="376" s="2" customFormat="1" ht="16.8" customHeight="1">
      <c r="A376" s="39"/>
      <c r="B376" s="45"/>
      <c r="C376" s="312" t="s">
        <v>1</v>
      </c>
      <c r="D376" s="312" t="s">
        <v>473</v>
      </c>
      <c r="E376" s="18" t="s">
        <v>1</v>
      </c>
      <c r="F376" s="313">
        <v>0</v>
      </c>
      <c r="G376" s="39"/>
      <c r="H376" s="45"/>
    </row>
    <row r="377" s="2" customFormat="1" ht="16.8" customHeight="1">
      <c r="A377" s="39"/>
      <c r="B377" s="45"/>
      <c r="C377" s="312" t="s">
        <v>1</v>
      </c>
      <c r="D377" s="312" t="s">
        <v>3098</v>
      </c>
      <c r="E377" s="18" t="s">
        <v>1</v>
      </c>
      <c r="F377" s="313">
        <v>60.780000000000001</v>
      </c>
      <c r="G377" s="39"/>
      <c r="H377" s="45"/>
    </row>
    <row r="378" s="2" customFormat="1" ht="16.8" customHeight="1">
      <c r="A378" s="39"/>
      <c r="B378" s="45"/>
      <c r="C378" s="312" t="s">
        <v>1</v>
      </c>
      <c r="D378" s="312" t="s">
        <v>1052</v>
      </c>
      <c r="E378" s="18" t="s">
        <v>1</v>
      </c>
      <c r="F378" s="313">
        <v>0</v>
      </c>
      <c r="G378" s="39"/>
      <c r="H378" s="45"/>
    </row>
    <row r="379" s="2" customFormat="1" ht="16.8" customHeight="1">
      <c r="A379" s="39"/>
      <c r="B379" s="45"/>
      <c r="C379" s="312" t="s">
        <v>1</v>
      </c>
      <c r="D379" s="312" t="s">
        <v>3099</v>
      </c>
      <c r="E379" s="18" t="s">
        <v>1</v>
      </c>
      <c r="F379" s="313">
        <v>57.719999999999999</v>
      </c>
      <c r="G379" s="39"/>
      <c r="H379" s="45"/>
    </row>
    <row r="380" s="2" customFormat="1" ht="16.8" customHeight="1">
      <c r="A380" s="39"/>
      <c r="B380" s="45"/>
      <c r="C380" s="312" t="s">
        <v>1</v>
      </c>
      <c r="D380" s="312" t="s">
        <v>1054</v>
      </c>
      <c r="E380" s="18" t="s">
        <v>1</v>
      </c>
      <c r="F380" s="313">
        <v>0</v>
      </c>
      <c r="G380" s="39"/>
      <c r="H380" s="45"/>
    </row>
    <row r="381" s="2" customFormat="1" ht="16.8" customHeight="1">
      <c r="A381" s="39"/>
      <c r="B381" s="45"/>
      <c r="C381" s="312" t="s">
        <v>1</v>
      </c>
      <c r="D381" s="312" t="s">
        <v>3100</v>
      </c>
      <c r="E381" s="18" t="s">
        <v>1</v>
      </c>
      <c r="F381" s="313">
        <v>58.350000000000001</v>
      </c>
      <c r="G381" s="39"/>
      <c r="H381" s="45"/>
    </row>
    <row r="382" s="2" customFormat="1" ht="16.8" customHeight="1">
      <c r="A382" s="39"/>
      <c r="B382" s="45"/>
      <c r="C382" s="312" t="s">
        <v>1</v>
      </c>
      <c r="D382" s="312" t="s">
        <v>3101</v>
      </c>
      <c r="E382" s="18" t="s">
        <v>1</v>
      </c>
      <c r="F382" s="313">
        <v>0</v>
      </c>
      <c r="G382" s="39"/>
      <c r="H382" s="45"/>
    </row>
    <row r="383" s="2" customFormat="1" ht="16.8" customHeight="1">
      <c r="A383" s="39"/>
      <c r="B383" s="45"/>
      <c r="C383" s="312" t="s">
        <v>1</v>
      </c>
      <c r="D383" s="312" t="s">
        <v>3102</v>
      </c>
      <c r="E383" s="18" t="s">
        <v>1</v>
      </c>
      <c r="F383" s="313">
        <v>102.03</v>
      </c>
      <c r="G383" s="39"/>
      <c r="H383" s="45"/>
    </row>
    <row r="384" s="2" customFormat="1" ht="16.8" customHeight="1">
      <c r="A384" s="39"/>
      <c r="B384" s="45"/>
      <c r="C384" s="312" t="s">
        <v>1</v>
      </c>
      <c r="D384" s="312" t="s">
        <v>1056</v>
      </c>
      <c r="E384" s="18" t="s">
        <v>1</v>
      </c>
      <c r="F384" s="313">
        <v>0</v>
      </c>
      <c r="G384" s="39"/>
      <c r="H384" s="45"/>
    </row>
    <row r="385" s="2" customFormat="1" ht="16.8" customHeight="1">
      <c r="A385" s="39"/>
      <c r="B385" s="45"/>
      <c r="C385" s="312" t="s">
        <v>1</v>
      </c>
      <c r="D385" s="312" t="s">
        <v>3103</v>
      </c>
      <c r="E385" s="18" t="s">
        <v>1</v>
      </c>
      <c r="F385" s="313">
        <v>238.91999999999999</v>
      </c>
      <c r="G385" s="39"/>
      <c r="H385" s="45"/>
    </row>
    <row r="386" s="2" customFormat="1" ht="16.8" customHeight="1">
      <c r="A386" s="39"/>
      <c r="B386" s="45"/>
      <c r="C386" s="312" t="s">
        <v>1</v>
      </c>
      <c r="D386" s="312" t="s">
        <v>1080</v>
      </c>
      <c r="E386" s="18" t="s">
        <v>1</v>
      </c>
      <c r="F386" s="313">
        <v>0</v>
      </c>
      <c r="G386" s="39"/>
      <c r="H386" s="45"/>
    </row>
    <row r="387" s="2" customFormat="1" ht="16.8" customHeight="1">
      <c r="A387" s="39"/>
      <c r="B387" s="45"/>
      <c r="C387" s="312" t="s">
        <v>1</v>
      </c>
      <c r="D387" s="312" t="s">
        <v>3104</v>
      </c>
      <c r="E387" s="18" t="s">
        <v>1</v>
      </c>
      <c r="F387" s="313">
        <v>22.32</v>
      </c>
      <c r="G387" s="39"/>
      <c r="H387" s="45"/>
    </row>
    <row r="388" s="2" customFormat="1" ht="16.8" customHeight="1">
      <c r="A388" s="39"/>
      <c r="B388" s="45"/>
      <c r="C388" s="312" t="s">
        <v>1</v>
      </c>
      <c r="D388" s="312" t="s">
        <v>3105</v>
      </c>
      <c r="E388" s="18" t="s">
        <v>1</v>
      </c>
      <c r="F388" s="313">
        <v>0</v>
      </c>
      <c r="G388" s="39"/>
      <c r="H388" s="45"/>
    </row>
    <row r="389" s="2" customFormat="1" ht="16.8" customHeight="1">
      <c r="A389" s="39"/>
      <c r="B389" s="45"/>
      <c r="C389" s="312" t="s">
        <v>1</v>
      </c>
      <c r="D389" s="312" t="s">
        <v>3106</v>
      </c>
      <c r="E389" s="18" t="s">
        <v>1</v>
      </c>
      <c r="F389" s="313">
        <v>-192.977</v>
      </c>
      <c r="G389" s="39"/>
      <c r="H389" s="45"/>
    </row>
    <row r="390" s="2" customFormat="1" ht="16.8" customHeight="1">
      <c r="A390" s="39"/>
      <c r="B390" s="45"/>
      <c r="C390" s="312" t="s">
        <v>1</v>
      </c>
      <c r="D390" s="312" t="s">
        <v>225</v>
      </c>
      <c r="E390" s="18" t="s">
        <v>1</v>
      </c>
      <c r="F390" s="313">
        <v>1686.0429999999999</v>
      </c>
      <c r="G390" s="39"/>
      <c r="H390" s="45"/>
    </row>
    <row r="391" s="2" customFormat="1" ht="16.8" customHeight="1">
      <c r="A391" s="39"/>
      <c r="B391" s="45"/>
      <c r="C391" s="314" t="s">
        <v>3035</v>
      </c>
      <c r="D391" s="39"/>
      <c r="E391" s="39"/>
      <c r="F391" s="39"/>
      <c r="G391" s="39"/>
      <c r="H391" s="45"/>
    </row>
    <row r="392" s="2" customFormat="1" ht="16.8" customHeight="1">
      <c r="A392" s="39"/>
      <c r="B392" s="45"/>
      <c r="C392" s="312" t="s">
        <v>1470</v>
      </c>
      <c r="D392" s="312" t="s">
        <v>1471</v>
      </c>
      <c r="E392" s="18" t="s">
        <v>286</v>
      </c>
      <c r="F392" s="313">
        <v>1686.0429999999999</v>
      </c>
      <c r="G392" s="39"/>
      <c r="H392" s="45"/>
    </row>
    <row r="393" s="2" customFormat="1" ht="16.8" customHeight="1">
      <c r="A393" s="39"/>
      <c r="B393" s="45"/>
      <c r="C393" s="312" t="s">
        <v>1475</v>
      </c>
      <c r="D393" s="312" t="s">
        <v>1476</v>
      </c>
      <c r="E393" s="18" t="s">
        <v>286</v>
      </c>
      <c r="F393" s="313">
        <v>1686.0429999999999</v>
      </c>
      <c r="G393" s="39"/>
      <c r="H393" s="45"/>
    </row>
    <row r="394" s="2" customFormat="1" ht="16.8" customHeight="1">
      <c r="A394" s="39"/>
      <c r="B394" s="45"/>
      <c r="C394" s="308" t="s">
        <v>138</v>
      </c>
      <c r="D394" s="309" t="s">
        <v>1</v>
      </c>
      <c r="E394" s="310" t="s">
        <v>1</v>
      </c>
      <c r="F394" s="311">
        <v>243.845</v>
      </c>
      <c r="G394" s="39"/>
      <c r="H394" s="45"/>
    </row>
    <row r="395" s="2" customFormat="1" ht="16.8" customHeight="1">
      <c r="A395" s="39"/>
      <c r="B395" s="45"/>
      <c r="C395" s="312" t="s">
        <v>1</v>
      </c>
      <c r="D395" s="312" t="s">
        <v>1041</v>
      </c>
      <c r="E395" s="18" t="s">
        <v>1</v>
      </c>
      <c r="F395" s="313">
        <v>0</v>
      </c>
      <c r="G395" s="39"/>
      <c r="H395" s="45"/>
    </row>
    <row r="396" s="2" customFormat="1" ht="16.8" customHeight="1">
      <c r="A396" s="39"/>
      <c r="B396" s="45"/>
      <c r="C396" s="312" t="s">
        <v>1</v>
      </c>
      <c r="D396" s="312" t="s">
        <v>3107</v>
      </c>
      <c r="E396" s="18" t="s">
        <v>1</v>
      </c>
      <c r="F396" s="313">
        <v>9.7880000000000003</v>
      </c>
      <c r="G396" s="39"/>
      <c r="H396" s="45"/>
    </row>
    <row r="397" s="2" customFormat="1" ht="16.8" customHeight="1">
      <c r="A397" s="39"/>
      <c r="B397" s="45"/>
      <c r="C397" s="312" t="s">
        <v>1</v>
      </c>
      <c r="D397" s="312" t="s">
        <v>891</v>
      </c>
      <c r="E397" s="18" t="s">
        <v>1</v>
      </c>
      <c r="F397" s="313">
        <v>0</v>
      </c>
      <c r="G397" s="39"/>
      <c r="H397" s="45"/>
    </row>
    <row r="398" s="2" customFormat="1" ht="16.8" customHeight="1">
      <c r="A398" s="39"/>
      <c r="B398" s="45"/>
      <c r="C398" s="312" t="s">
        <v>1</v>
      </c>
      <c r="D398" s="312" t="s">
        <v>3108</v>
      </c>
      <c r="E398" s="18" t="s">
        <v>1</v>
      </c>
      <c r="F398" s="313">
        <v>33.509999999999998</v>
      </c>
      <c r="G398" s="39"/>
      <c r="H398" s="45"/>
    </row>
    <row r="399" s="2" customFormat="1" ht="16.8" customHeight="1">
      <c r="A399" s="39"/>
      <c r="B399" s="45"/>
      <c r="C399" s="312" t="s">
        <v>1</v>
      </c>
      <c r="D399" s="312" t="s">
        <v>893</v>
      </c>
      <c r="E399" s="18" t="s">
        <v>1</v>
      </c>
      <c r="F399" s="313">
        <v>0</v>
      </c>
      <c r="G399" s="39"/>
      <c r="H399" s="45"/>
    </row>
    <row r="400" s="2" customFormat="1" ht="16.8" customHeight="1">
      <c r="A400" s="39"/>
      <c r="B400" s="45"/>
      <c r="C400" s="312" t="s">
        <v>1</v>
      </c>
      <c r="D400" s="312" t="s">
        <v>3109</v>
      </c>
      <c r="E400" s="18" t="s">
        <v>1</v>
      </c>
      <c r="F400" s="313">
        <v>12.27</v>
      </c>
      <c r="G400" s="39"/>
      <c r="H400" s="45"/>
    </row>
    <row r="401" s="2" customFormat="1" ht="16.8" customHeight="1">
      <c r="A401" s="39"/>
      <c r="B401" s="45"/>
      <c r="C401" s="312" t="s">
        <v>1</v>
      </c>
      <c r="D401" s="312" t="s">
        <v>894</v>
      </c>
      <c r="E401" s="18" t="s">
        <v>1</v>
      </c>
      <c r="F401" s="313">
        <v>0</v>
      </c>
      <c r="G401" s="39"/>
      <c r="H401" s="45"/>
    </row>
    <row r="402" s="2" customFormat="1" ht="16.8" customHeight="1">
      <c r="A402" s="39"/>
      <c r="B402" s="45"/>
      <c r="C402" s="312" t="s">
        <v>1</v>
      </c>
      <c r="D402" s="312" t="s">
        <v>3110</v>
      </c>
      <c r="E402" s="18" t="s">
        <v>1</v>
      </c>
      <c r="F402" s="313">
        <v>11.58</v>
      </c>
      <c r="G402" s="39"/>
      <c r="H402" s="45"/>
    </row>
    <row r="403" s="2" customFormat="1" ht="16.8" customHeight="1">
      <c r="A403" s="39"/>
      <c r="B403" s="45"/>
      <c r="C403" s="312" t="s">
        <v>1</v>
      </c>
      <c r="D403" s="312" t="s">
        <v>895</v>
      </c>
      <c r="E403" s="18" t="s">
        <v>1</v>
      </c>
      <c r="F403" s="313">
        <v>0</v>
      </c>
      <c r="G403" s="39"/>
      <c r="H403" s="45"/>
    </row>
    <row r="404" s="2" customFormat="1" ht="16.8" customHeight="1">
      <c r="A404" s="39"/>
      <c r="B404" s="45"/>
      <c r="C404" s="312" t="s">
        <v>1</v>
      </c>
      <c r="D404" s="312" t="s">
        <v>3111</v>
      </c>
      <c r="E404" s="18" t="s">
        <v>1</v>
      </c>
      <c r="F404" s="313">
        <v>11.609999999999999</v>
      </c>
      <c r="G404" s="39"/>
      <c r="H404" s="45"/>
    </row>
    <row r="405" s="2" customFormat="1" ht="16.8" customHeight="1">
      <c r="A405" s="39"/>
      <c r="B405" s="45"/>
      <c r="C405" s="312" t="s">
        <v>1</v>
      </c>
      <c r="D405" s="312" t="s">
        <v>896</v>
      </c>
      <c r="E405" s="18" t="s">
        <v>1</v>
      </c>
      <c r="F405" s="313">
        <v>0</v>
      </c>
      <c r="G405" s="39"/>
      <c r="H405" s="45"/>
    </row>
    <row r="406" s="2" customFormat="1" ht="16.8" customHeight="1">
      <c r="A406" s="39"/>
      <c r="B406" s="45"/>
      <c r="C406" s="312" t="s">
        <v>1</v>
      </c>
      <c r="D406" s="312" t="s">
        <v>3109</v>
      </c>
      <c r="E406" s="18" t="s">
        <v>1</v>
      </c>
      <c r="F406" s="313">
        <v>12.27</v>
      </c>
      <c r="G406" s="39"/>
      <c r="H406" s="45"/>
    </row>
    <row r="407" s="2" customFormat="1" ht="16.8" customHeight="1">
      <c r="A407" s="39"/>
      <c r="B407" s="45"/>
      <c r="C407" s="312" t="s">
        <v>1</v>
      </c>
      <c r="D407" s="312" t="s">
        <v>897</v>
      </c>
      <c r="E407" s="18" t="s">
        <v>1</v>
      </c>
      <c r="F407" s="313">
        <v>0</v>
      </c>
      <c r="G407" s="39"/>
      <c r="H407" s="45"/>
    </row>
    <row r="408" s="2" customFormat="1" ht="16.8" customHeight="1">
      <c r="A408" s="39"/>
      <c r="B408" s="45"/>
      <c r="C408" s="312" t="s">
        <v>1</v>
      </c>
      <c r="D408" s="312" t="s">
        <v>3112</v>
      </c>
      <c r="E408" s="18" t="s">
        <v>1</v>
      </c>
      <c r="F408" s="313">
        <v>10.23</v>
      </c>
      <c r="G408" s="39"/>
      <c r="H408" s="45"/>
    </row>
    <row r="409" s="2" customFormat="1" ht="16.8" customHeight="1">
      <c r="A409" s="39"/>
      <c r="B409" s="45"/>
      <c r="C409" s="312" t="s">
        <v>1</v>
      </c>
      <c r="D409" s="312" t="s">
        <v>1043</v>
      </c>
      <c r="E409" s="18" t="s">
        <v>1</v>
      </c>
      <c r="F409" s="313">
        <v>0</v>
      </c>
      <c r="G409" s="39"/>
      <c r="H409" s="45"/>
    </row>
    <row r="410" s="2" customFormat="1" ht="16.8" customHeight="1">
      <c r="A410" s="39"/>
      <c r="B410" s="45"/>
      <c r="C410" s="312" t="s">
        <v>1</v>
      </c>
      <c r="D410" s="312" t="s">
        <v>3113</v>
      </c>
      <c r="E410" s="18" t="s">
        <v>1</v>
      </c>
      <c r="F410" s="313">
        <v>3.8399999999999999</v>
      </c>
      <c r="G410" s="39"/>
      <c r="H410" s="45"/>
    </row>
    <row r="411" s="2" customFormat="1" ht="16.8" customHeight="1">
      <c r="A411" s="39"/>
      <c r="B411" s="45"/>
      <c r="C411" s="312" t="s">
        <v>1</v>
      </c>
      <c r="D411" s="312" t="s">
        <v>1045</v>
      </c>
      <c r="E411" s="18" t="s">
        <v>1</v>
      </c>
      <c r="F411" s="313">
        <v>0</v>
      </c>
      <c r="G411" s="39"/>
      <c r="H411" s="45"/>
    </row>
    <row r="412" s="2" customFormat="1" ht="16.8" customHeight="1">
      <c r="A412" s="39"/>
      <c r="B412" s="45"/>
      <c r="C412" s="312" t="s">
        <v>1</v>
      </c>
      <c r="D412" s="312" t="s">
        <v>3114</v>
      </c>
      <c r="E412" s="18" t="s">
        <v>1</v>
      </c>
      <c r="F412" s="313">
        <v>3.8100000000000001</v>
      </c>
      <c r="G412" s="39"/>
      <c r="H412" s="45"/>
    </row>
    <row r="413" s="2" customFormat="1" ht="16.8" customHeight="1">
      <c r="A413" s="39"/>
      <c r="B413" s="45"/>
      <c r="C413" s="312" t="s">
        <v>1</v>
      </c>
      <c r="D413" s="312" t="s">
        <v>1065</v>
      </c>
      <c r="E413" s="18" t="s">
        <v>1</v>
      </c>
      <c r="F413" s="313">
        <v>0</v>
      </c>
      <c r="G413" s="39"/>
      <c r="H413" s="45"/>
    </row>
    <row r="414" s="2" customFormat="1" ht="16.8" customHeight="1">
      <c r="A414" s="39"/>
      <c r="B414" s="45"/>
      <c r="C414" s="312" t="s">
        <v>1</v>
      </c>
      <c r="D414" s="312" t="s">
        <v>3115</v>
      </c>
      <c r="E414" s="18" t="s">
        <v>1</v>
      </c>
      <c r="F414" s="313">
        <v>12.060000000000001</v>
      </c>
      <c r="G414" s="39"/>
      <c r="H414" s="45"/>
    </row>
    <row r="415" s="2" customFormat="1" ht="16.8" customHeight="1">
      <c r="A415" s="39"/>
      <c r="B415" s="45"/>
      <c r="C415" s="312" t="s">
        <v>1</v>
      </c>
      <c r="D415" s="312" t="s">
        <v>1047</v>
      </c>
      <c r="E415" s="18" t="s">
        <v>1</v>
      </c>
      <c r="F415" s="313">
        <v>0</v>
      </c>
      <c r="G415" s="39"/>
      <c r="H415" s="45"/>
    </row>
    <row r="416" s="2" customFormat="1" ht="16.8" customHeight="1">
      <c r="A416" s="39"/>
      <c r="B416" s="45"/>
      <c r="C416" s="312" t="s">
        <v>1</v>
      </c>
      <c r="D416" s="312" t="s">
        <v>3116</v>
      </c>
      <c r="E416" s="18" t="s">
        <v>1</v>
      </c>
      <c r="F416" s="313">
        <v>5.2800000000000002</v>
      </c>
      <c r="G416" s="39"/>
      <c r="H416" s="45"/>
    </row>
    <row r="417" s="2" customFormat="1" ht="16.8" customHeight="1">
      <c r="A417" s="39"/>
      <c r="B417" s="45"/>
      <c r="C417" s="312" t="s">
        <v>1</v>
      </c>
      <c r="D417" s="312" t="s">
        <v>1049</v>
      </c>
      <c r="E417" s="18" t="s">
        <v>1</v>
      </c>
      <c r="F417" s="313">
        <v>0</v>
      </c>
      <c r="G417" s="39"/>
      <c r="H417" s="45"/>
    </row>
    <row r="418" s="2" customFormat="1" ht="16.8" customHeight="1">
      <c r="A418" s="39"/>
      <c r="B418" s="45"/>
      <c r="C418" s="312" t="s">
        <v>1</v>
      </c>
      <c r="D418" s="312" t="s">
        <v>3117</v>
      </c>
      <c r="E418" s="18" t="s">
        <v>1</v>
      </c>
      <c r="F418" s="313">
        <v>4.9199999999999999</v>
      </c>
      <c r="G418" s="39"/>
      <c r="H418" s="45"/>
    </row>
    <row r="419" s="2" customFormat="1" ht="16.8" customHeight="1">
      <c r="A419" s="39"/>
      <c r="B419" s="45"/>
      <c r="C419" s="312" t="s">
        <v>1</v>
      </c>
      <c r="D419" s="312" t="s">
        <v>471</v>
      </c>
      <c r="E419" s="18" t="s">
        <v>1</v>
      </c>
      <c r="F419" s="313">
        <v>0</v>
      </c>
      <c r="G419" s="39"/>
      <c r="H419" s="45"/>
    </row>
    <row r="420" s="2" customFormat="1" ht="16.8" customHeight="1">
      <c r="A420" s="39"/>
      <c r="B420" s="45"/>
      <c r="C420" s="312" t="s">
        <v>1</v>
      </c>
      <c r="D420" s="312" t="s">
        <v>3118</v>
      </c>
      <c r="E420" s="18" t="s">
        <v>1</v>
      </c>
      <c r="F420" s="313">
        <v>17.288</v>
      </c>
      <c r="G420" s="39"/>
      <c r="H420" s="45"/>
    </row>
    <row r="421" s="2" customFormat="1" ht="16.8" customHeight="1">
      <c r="A421" s="39"/>
      <c r="B421" s="45"/>
      <c r="C421" s="312" t="s">
        <v>1</v>
      </c>
      <c r="D421" s="312" t="s">
        <v>3033</v>
      </c>
      <c r="E421" s="18" t="s">
        <v>1</v>
      </c>
      <c r="F421" s="313">
        <v>0</v>
      </c>
      <c r="G421" s="39"/>
      <c r="H421" s="45"/>
    </row>
    <row r="422" s="2" customFormat="1" ht="16.8" customHeight="1">
      <c r="A422" s="39"/>
      <c r="B422" s="45"/>
      <c r="C422" s="312" t="s">
        <v>1</v>
      </c>
      <c r="D422" s="312" t="s">
        <v>3119</v>
      </c>
      <c r="E422" s="18" t="s">
        <v>1</v>
      </c>
      <c r="F422" s="313">
        <v>5.7640000000000002</v>
      </c>
      <c r="G422" s="39"/>
      <c r="H422" s="45"/>
    </row>
    <row r="423" s="2" customFormat="1" ht="16.8" customHeight="1">
      <c r="A423" s="39"/>
      <c r="B423" s="45"/>
      <c r="C423" s="312" t="s">
        <v>1</v>
      </c>
      <c r="D423" s="312" t="s">
        <v>473</v>
      </c>
      <c r="E423" s="18" t="s">
        <v>1</v>
      </c>
      <c r="F423" s="313">
        <v>0</v>
      </c>
      <c r="G423" s="39"/>
      <c r="H423" s="45"/>
    </row>
    <row r="424" s="2" customFormat="1" ht="16.8" customHeight="1">
      <c r="A424" s="39"/>
      <c r="B424" s="45"/>
      <c r="C424" s="312" t="s">
        <v>1</v>
      </c>
      <c r="D424" s="312" t="s">
        <v>3120</v>
      </c>
      <c r="E424" s="18" t="s">
        <v>1</v>
      </c>
      <c r="F424" s="313">
        <v>18.93</v>
      </c>
      <c r="G424" s="39"/>
      <c r="H424" s="45"/>
    </row>
    <row r="425" s="2" customFormat="1" ht="16.8" customHeight="1">
      <c r="A425" s="39"/>
      <c r="B425" s="45"/>
      <c r="C425" s="312" t="s">
        <v>1</v>
      </c>
      <c r="D425" s="312" t="s">
        <v>1054</v>
      </c>
      <c r="E425" s="18" t="s">
        <v>1</v>
      </c>
      <c r="F425" s="313">
        <v>0</v>
      </c>
      <c r="G425" s="39"/>
      <c r="H425" s="45"/>
    </row>
    <row r="426" s="2" customFormat="1" ht="16.8" customHeight="1">
      <c r="A426" s="39"/>
      <c r="B426" s="45"/>
      <c r="C426" s="312" t="s">
        <v>1</v>
      </c>
      <c r="D426" s="312" t="s">
        <v>3121</v>
      </c>
      <c r="E426" s="18" t="s">
        <v>1</v>
      </c>
      <c r="F426" s="313">
        <v>14.510999999999999</v>
      </c>
      <c r="G426" s="39"/>
      <c r="H426" s="45"/>
    </row>
    <row r="427" s="2" customFormat="1" ht="16.8" customHeight="1">
      <c r="A427" s="39"/>
      <c r="B427" s="45"/>
      <c r="C427" s="312" t="s">
        <v>1</v>
      </c>
      <c r="D427" s="312" t="s">
        <v>3101</v>
      </c>
      <c r="E427" s="18" t="s">
        <v>1</v>
      </c>
      <c r="F427" s="313">
        <v>0</v>
      </c>
      <c r="G427" s="39"/>
      <c r="H427" s="45"/>
    </row>
    <row r="428" s="2" customFormat="1" ht="16.8" customHeight="1">
      <c r="A428" s="39"/>
      <c r="B428" s="45"/>
      <c r="C428" s="312" t="s">
        <v>1</v>
      </c>
      <c r="D428" s="312" t="s">
        <v>3122</v>
      </c>
      <c r="E428" s="18" t="s">
        <v>1</v>
      </c>
      <c r="F428" s="313">
        <v>36.75</v>
      </c>
      <c r="G428" s="39"/>
      <c r="H428" s="45"/>
    </row>
    <row r="429" s="2" customFormat="1" ht="16.8" customHeight="1">
      <c r="A429" s="39"/>
      <c r="B429" s="45"/>
      <c r="C429" s="312" t="s">
        <v>1</v>
      </c>
      <c r="D429" s="312" t="s">
        <v>1056</v>
      </c>
      <c r="E429" s="18" t="s">
        <v>1</v>
      </c>
      <c r="F429" s="313">
        <v>0</v>
      </c>
      <c r="G429" s="39"/>
      <c r="H429" s="45"/>
    </row>
    <row r="430" s="2" customFormat="1" ht="16.8" customHeight="1">
      <c r="A430" s="39"/>
      <c r="B430" s="45"/>
      <c r="C430" s="312" t="s">
        <v>1</v>
      </c>
      <c r="D430" s="312" t="s">
        <v>3123</v>
      </c>
      <c r="E430" s="18" t="s">
        <v>1</v>
      </c>
      <c r="F430" s="313">
        <v>19.434000000000001</v>
      </c>
      <c r="G430" s="39"/>
      <c r="H430" s="45"/>
    </row>
    <row r="431" s="2" customFormat="1" ht="16.8" customHeight="1">
      <c r="A431" s="39"/>
      <c r="B431" s="45"/>
      <c r="C431" s="312" t="s">
        <v>1</v>
      </c>
      <c r="D431" s="312" t="s">
        <v>225</v>
      </c>
      <c r="E431" s="18" t="s">
        <v>1</v>
      </c>
      <c r="F431" s="313">
        <v>243.845</v>
      </c>
      <c r="G431" s="39"/>
      <c r="H431" s="45"/>
    </row>
    <row r="432" s="2" customFormat="1" ht="16.8" customHeight="1">
      <c r="A432" s="39"/>
      <c r="B432" s="45"/>
      <c r="C432" s="314" t="s">
        <v>3035</v>
      </c>
      <c r="D432" s="39"/>
      <c r="E432" s="39"/>
      <c r="F432" s="39"/>
      <c r="G432" s="39"/>
      <c r="H432" s="45"/>
    </row>
    <row r="433" s="2" customFormat="1" ht="16.8" customHeight="1">
      <c r="A433" s="39"/>
      <c r="B433" s="45"/>
      <c r="C433" s="312" t="s">
        <v>1460</v>
      </c>
      <c r="D433" s="312" t="s">
        <v>1461</v>
      </c>
      <c r="E433" s="18" t="s">
        <v>286</v>
      </c>
      <c r="F433" s="313">
        <v>243.845</v>
      </c>
      <c r="G433" s="39"/>
      <c r="H433" s="45"/>
    </row>
    <row r="434" s="2" customFormat="1" ht="16.8" customHeight="1">
      <c r="A434" s="39"/>
      <c r="B434" s="45"/>
      <c r="C434" s="312" t="s">
        <v>1465</v>
      </c>
      <c r="D434" s="312" t="s">
        <v>1466</v>
      </c>
      <c r="E434" s="18" t="s">
        <v>286</v>
      </c>
      <c r="F434" s="313">
        <v>243.845</v>
      </c>
      <c r="G434" s="39"/>
      <c r="H434" s="45"/>
    </row>
    <row r="435" s="2" customFormat="1" ht="16.8" customHeight="1">
      <c r="A435" s="39"/>
      <c r="B435" s="45"/>
      <c r="C435" s="308" t="s">
        <v>140</v>
      </c>
      <c r="D435" s="309" t="s">
        <v>1</v>
      </c>
      <c r="E435" s="310" t="s">
        <v>1</v>
      </c>
      <c r="F435" s="311">
        <v>580.37</v>
      </c>
      <c r="G435" s="39"/>
      <c r="H435" s="45"/>
    </row>
    <row r="436" s="2" customFormat="1" ht="16.8" customHeight="1">
      <c r="A436" s="39"/>
      <c r="B436" s="45"/>
      <c r="C436" s="312" t="s">
        <v>1</v>
      </c>
      <c r="D436" s="312" t="s">
        <v>3124</v>
      </c>
      <c r="E436" s="18" t="s">
        <v>1</v>
      </c>
      <c r="F436" s="313">
        <v>0</v>
      </c>
      <c r="G436" s="39"/>
      <c r="H436" s="45"/>
    </row>
    <row r="437" s="2" customFormat="1" ht="16.8" customHeight="1">
      <c r="A437" s="39"/>
      <c r="B437" s="45"/>
      <c r="C437" s="312" t="s">
        <v>1</v>
      </c>
      <c r="D437" s="312" t="s">
        <v>3125</v>
      </c>
      <c r="E437" s="18" t="s">
        <v>1</v>
      </c>
      <c r="F437" s="313">
        <v>0</v>
      </c>
      <c r="G437" s="39"/>
      <c r="H437" s="45"/>
    </row>
    <row r="438" s="2" customFormat="1" ht="16.8" customHeight="1">
      <c r="A438" s="39"/>
      <c r="B438" s="45"/>
      <c r="C438" s="312" t="s">
        <v>1</v>
      </c>
      <c r="D438" s="312" t="s">
        <v>3126</v>
      </c>
      <c r="E438" s="18" t="s">
        <v>1</v>
      </c>
      <c r="F438" s="313">
        <v>270.92000000000002</v>
      </c>
      <c r="G438" s="39"/>
      <c r="H438" s="45"/>
    </row>
    <row r="439" s="2" customFormat="1" ht="16.8" customHeight="1">
      <c r="A439" s="39"/>
      <c r="B439" s="45"/>
      <c r="C439" s="312" t="s">
        <v>1</v>
      </c>
      <c r="D439" s="312" t="s">
        <v>3127</v>
      </c>
      <c r="E439" s="18" t="s">
        <v>1</v>
      </c>
      <c r="F439" s="313">
        <v>0</v>
      </c>
      <c r="G439" s="39"/>
      <c r="H439" s="45"/>
    </row>
    <row r="440" s="2" customFormat="1" ht="16.8" customHeight="1">
      <c r="A440" s="39"/>
      <c r="B440" s="45"/>
      <c r="C440" s="312" t="s">
        <v>1</v>
      </c>
      <c r="D440" s="312" t="s">
        <v>3126</v>
      </c>
      <c r="E440" s="18" t="s">
        <v>1</v>
      </c>
      <c r="F440" s="313">
        <v>270.92000000000002</v>
      </c>
      <c r="G440" s="39"/>
      <c r="H440" s="45"/>
    </row>
    <row r="441" s="2" customFormat="1" ht="16.8" customHeight="1">
      <c r="A441" s="39"/>
      <c r="B441" s="45"/>
      <c r="C441" s="312" t="s">
        <v>1</v>
      </c>
      <c r="D441" s="312" t="s">
        <v>3128</v>
      </c>
      <c r="E441" s="18" t="s">
        <v>1</v>
      </c>
      <c r="F441" s="313">
        <v>0</v>
      </c>
      <c r="G441" s="39"/>
      <c r="H441" s="45"/>
    </row>
    <row r="442" s="2" customFormat="1" ht="16.8" customHeight="1">
      <c r="A442" s="39"/>
      <c r="B442" s="45"/>
      <c r="C442" s="312" t="s">
        <v>1</v>
      </c>
      <c r="D442" s="312" t="s">
        <v>3129</v>
      </c>
      <c r="E442" s="18" t="s">
        <v>1</v>
      </c>
      <c r="F442" s="313">
        <v>-142.91999999999999</v>
      </c>
      <c r="G442" s="39"/>
      <c r="H442" s="45"/>
    </row>
    <row r="443" s="2" customFormat="1" ht="16.8" customHeight="1">
      <c r="A443" s="39"/>
      <c r="B443" s="45"/>
      <c r="C443" s="312" t="s">
        <v>1</v>
      </c>
      <c r="D443" s="312" t="s">
        <v>3130</v>
      </c>
      <c r="E443" s="18" t="s">
        <v>1</v>
      </c>
      <c r="F443" s="313">
        <v>0</v>
      </c>
      <c r="G443" s="39"/>
      <c r="H443" s="45"/>
    </row>
    <row r="444" s="2" customFormat="1" ht="16.8" customHeight="1">
      <c r="A444" s="39"/>
      <c r="B444" s="45"/>
      <c r="C444" s="312" t="s">
        <v>1</v>
      </c>
      <c r="D444" s="312" t="s">
        <v>3131</v>
      </c>
      <c r="E444" s="18" t="s">
        <v>1</v>
      </c>
      <c r="F444" s="313">
        <v>90.290000000000006</v>
      </c>
      <c r="G444" s="39"/>
      <c r="H444" s="45"/>
    </row>
    <row r="445" s="2" customFormat="1" ht="16.8" customHeight="1">
      <c r="A445" s="39"/>
      <c r="B445" s="45"/>
      <c r="C445" s="312" t="s">
        <v>1</v>
      </c>
      <c r="D445" s="312" t="s">
        <v>3132</v>
      </c>
      <c r="E445" s="18" t="s">
        <v>1</v>
      </c>
      <c r="F445" s="313">
        <v>0</v>
      </c>
      <c r="G445" s="39"/>
      <c r="H445" s="45"/>
    </row>
    <row r="446" s="2" customFormat="1" ht="16.8" customHeight="1">
      <c r="A446" s="39"/>
      <c r="B446" s="45"/>
      <c r="C446" s="312" t="s">
        <v>1</v>
      </c>
      <c r="D446" s="312" t="s">
        <v>3133</v>
      </c>
      <c r="E446" s="18" t="s">
        <v>1</v>
      </c>
      <c r="F446" s="313">
        <v>91.159999999999997</v>
      </c>
      <c r="G446" s="39"/>
      <c r="H446" s="45"/>
    </row>
    <row r="447" s="2" customFormat="1" ht="16.8" customHeight="1">
      <c r="A447" s="39"/>
      <c r="B447" s="45"/>
      <c r="C447" s="312" t="s">
        <v>1</v>
      </c>
      <c r="D447" s="312" t="s">
        <v>225</v>
      </c>
      <c r="E447" s="18" t="s">
        <v>1</v>
      </c>
      <c r="F447" s="313">
        <v>580.37</v>
      </c>
      <c r="G447" s="39"/>
      <c r="H447" s="45"/>
    </row>
    <row r="448" s="2" customFormat="1" ht="16.8" customHeight="1">
      <c r="A448" s="39"/>
      <c r="B448" s="45"/>
      <c r="C448" s="314" t="s">
        <v>3035</v>
      </c>
      <c r="D448" s="39"/>
      <c r="E448" s="39"/>
      <c r="F448" s="39"/>
      <c r="G448" s="39"/>
      <c r="H448" s="45"/>
    </row>
    <row r="449" s="2" customFormat="1">
      <c r="A449" s="39"/>
      <c r="B449" s="45"/>
      <c r="C449" s="312" t="s">
        <v>384</v>
      </c>
      <c r="D449" s="312" t="s">
        <v>385</v>
      </c>
      <c r="E449" s="18" t="s">
        <v>286</v>
      </c>
      <c r="F449" s="313">
        <v>626.28200000000004</v>
      </c>
      <c r="G449" s="39"/>
      <c r="H449" s="45"/>
    </row>
    <row r="450" s="2" customFormat="1" ht="16.8" customHeight="1">
      <c r="A450" s="39"/>
      <c r="B450" s="45"/>
      <c r="C450" s="312" t="s">
        <v>366</v>
      </c>
      <c r="D450" s="312" t="s">
        <v>367</v>
      </c>
      <c r="E450" s="18" t="s">
        <v>286</v>
      </c>
      <c r="F450" s="313">
        <v>580.37</v>
      </c>
      <c r="G450" s="39"/>
      <c r="H450" s="45"/>
    </row>
    <row r="451" s="2" customFormat="1" ht="16.8" customHeight="1">
      <c r="A451" s="39"/>
      <c r="B451" s="45"/>
      <c r="C451" s="312" t="s">
        <v>394</v>
      </c>
      <c r="D451" s="312" t="s">
        <v>395</v>
      </c>
      <c r="E451" s="18" t="s">
        <v>286</v>
      </c>
      <c r="F451" s="313">
        <v>591.97699999999998</v>
      </c>
      <c r="G451" s="39"/>
      <c r="H451" s="45"/>
    </row>
    <row r="452" s="2" customFormat="1" ht="7.44" customHeight="1">
      <c r="A452" s="39"/>
      <c r="B452" s="172"/>
      <c r="C452" s="173"/>
      <c r="D452" s="173"/>
      <c r="E452" s="173"/>
      <c r="F452" s="173"/>
      <c r="G452" s="173"/>
      <c r="H452" s="45"/>
    </row>
    <row r="453" s="2" customFormat="1">
      <c r="A453" s="39"/>
      <c r="B453" s="39"/>
      <c r="C453" s="39"/>
      <c r="D453" s="39"/>
      <c r="E453" s="39"/>
      <c r="F453" s="39"/>
      <c r="G453" s="39"/>
      <c r="H453" s="39"/>
    </row>
  </sheetData>
  <sheetProtection sheet="1" formatColumns="0" formatRows="0" objects="1" scenarios="1" spinCount="100000" saltValue="oLwl8LkQZgmQ0MQxpVPygcz7FJD3lDOSUhiA7HgIbZdzrV2DRabb/zhxQZZEusMFIZDjZ2UCKejSbMP8DuCaHQ==" hashValue="SutRww6W7NXw2Zi1CFW0IU6XTUqOPf1mC+Hdl3j07QEyjDpEzS0PzxUWvqrOkdNXiwo/IYBcMqmGh+eaaDc71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37" t="s">
        <v>111</v>
      </c>
      <c r="BA2" s="137" t="s">
        <v>112</v>
      </c>
      <c r="BB2" s="137" t="s">
        <v>1</v>
      </c>
      <c r="BC2" s="137" t="s">
        <v>113</v>
      </c>
      <c r="BD2" s="137" t="s">
        <v>114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86</v>
      </c>
      <c r="AZ3" s="137" t="s">
        <v>115</v>
      </c>
      <c r="BA3" s="137" t="s">
        <v>1</v>
      </c>
      <c r="BB3" s="137" t="s">
        <v>1</v>
      </c>
      <c r="BC3" s="137" t="s">
        <v>116</v>
      </c>
      <c r="BD3" s="137" t="s">
        <v>114</v>
      </c>
    </row>
    <row r="4" hidden="1" s="1" customFormat="1" ht="24.96" customHeight="1">
      <c r="B4" s="21"/>
      <c r="D4" s="140" t="s">
        <v>117</v>
      </c>
      <c r="L4" s="21"/>
      <c r="M4" s="141" t="s">
        <v>10</v>
      </c>
      <c r="AT4" s="18" t="s">
        <v>4</v>
      </c>
      <c r="AZ4" s="137" t="s">
        <v>118</v>
      </c>
      <c r="BA4" s="137" t="s">
        <v>1</v>
      </c>
      <c r="BB4" s="137" t="s">
        <v>1</v>
      </c>
      <c r="BC4" s="137" t="s">
        <v>119</v>
      </c>
      <c r="BD4" s="137" t="s">
        <v>114</v>
      </c>
    </row>
    <row r="5" hidden="1" s="1" customFormat="1" ht="6.96" customHeight="1">
      <c r="B5" s="21"/>
      <c r="L5" s="21"/>
      <c r="AZ5" s="137" t="s">
        <v>120</v>
      </c>
      <c r="BA5" s="137" t="s">
        <v>1</v>
      </c>
      <c r="BB5" s="137" t="s">
        <v>1</v>
      </c>
      <c r="BC5" s="137" t="s">
        <v>121</v>
      </c>
      <c r="BD5" s="137" t="s">
        <v>114</v>
      </c>
    </row>
    <row r="6" hidden="1" s="1" customFormat="1" ht="12" customHeight="1">
      <c r="B6" s="21"/>
      <c r="D6" s="142" t="s">
        <v>16</v>
      </c>
      <c r="L6" s="21"/>
      <c r="AZ6" s="137" t="s">
        <v>122</v>
      </c>
      <c r="BA6" s="137" t="s">
        <v>1</v>
      </c>
      <c r="BB6" s="137" t="s">
        <v>1</v>
      </c>
      <c r="BC6" s="137" t="s">
        <v>123</v>
      </c>
      <c r="BD6" s="137" t="s">
        <v>114</v>
      </c>
    </row>
    <row r="7" hidden="1" s="1" customFormat="1" ht="16.5" customHeight="1">
      <c r="B7" s="21"/>
      <c r="E7" s="143" t="str">
        <f>'Rekapitulace stavby'!K6</f>
        <v>ZŠ Švermova - přestavba bazénové vany</v>
      </c>
      <c r="F7" s="142"/>
      <c r="G7" s="142"/>
      <c r="H7" s="142"/>
      <c r="L7" s="21"/>
      <c r="AZ7" s="137" t="s">
        <v>124</v>
      </c>
      <c r="BA7" s="137" t="s">
        <v>1</v>
      </c>
      <c r="BB7" s="137" t="s">
        <v>1</v>
      </c>
      <c r="BC7" s="137" t="s">
        <v>125</v>
      </c>
      <c r="BD7" s="137" t="s">
        <v>114</v>
      </c>
    </row>
    <row r="8" hidden="1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127</v>
      </c>
      <c r="BA8" s="137" t="s">
        <v>1</v>
      </c>
      <c r="BB8" s="137" t="s">
        <v>1</v>
      </c>
      <c r="BC8" s="137" t="s">
        <v>128</v>
      </c>
      <c r="BD8" s="137" t="s">
        <v>114</v>
      </c>
    </row>
    <row r="9" hidden="1" s="2" customFormat="1" ht="16.5" customHeight="1">
      <c r="A9" s="39"/>
      <c r="B9" s="45"/>
      <c r="C9" s="39"/>
      <c r="D9" s="39"/>
      <c r="E9" s="144" t="s">
        <v>129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130</v>
      </c>
      <c r="BA9" s="137" t="s">
        <v>1</v>
      </c>
      <c r="BB9" s="137" t="s">
        <v>1</v>
      </c>
      <c r="BC9" s="137" t="s">
        <v>131</v>
      </c>
      <c r="BD9" s="137" t="s">
        <v>114</v>
      </c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132</v>
      </c>
      <c r="BA10" s="137" t="s">
        <v>1</v>
      </c>
      <c r="BB10" s="137" t="s">
        <v>1</v>
      </c>
      <c r="BC10" s="137" t="s">
        <v>133</v>
      </c>
      <c r="BD10" s="137" t="s">
        <v>114</v>
      </c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134</v>
      </c>
      <c r="BA11" s="137" t="s">
        <v>1</v>
      </c>
      <c r="BB11" s="137" t="s">
        <v>1</v>
      </c>
      <c r="BC11" s="137" t="s">
        <v>135</v>
      </c>
      <c r="BD11" s="137" t="s">
        <v>114</v>
      </c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136</v>
      </c>
      <c r="BA12" s="137" t="s">
        <v>1</v>
      </c>
      <c r="BB12" s="137" t="s">
        <v>1</v>
      </c>
      <c r="BC12" s="137" t="s">
        <v>137</v>
      </c>
      <c r="BD12" s="137" t="s">
        <v>114</v>
      </c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138</v>
      </c>
      <c r="BA13" s="137" t="s">
        <v>1</v>
      </c>
      <c r="BB13" s="137" t="s">
        <v>1</v>
      </c>
      <c r="BC13" s="137" t="s">
        <v>139</v>
      </c>
      <c r="BD13" s="137" t="s">
        <v>114</v>
      </c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140</v>
      </c>
      <c r="BA14" s="137" t="s">
        <v>1</v>
      </c>
      <c r="BB14" s="137" t="s">
        <v>1</v>
      </c>
      <c r="BC14" s="137" t="s">
        <v>141</v>
      </c>
      <c r="BD14" s="137" t="s">
        <v>114</v>
      </c>
    </row>
    <row r="15" hidden="1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ROUND(J137,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ROUND((SUM(BE137:BE1023)),  2)</f>
        <v>0</v>
      </c>
      <c r="G33" s="39"/>
      <c r="H33" s="39"/>
      <c r="I33" s="157">
        <v>0.20999999999999999</v>
      </c>
      <c r="J33" s="156">
        <f>ROUND(((SUM(BE137:BE1023))*I33),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42</v>
      </c>
      <c r="F34" s="156">
        <f>ROUND((SUM(BF137:BF1023)),  2)</f>
        <v>0</v>
      </c>
      <c r="G34" s="39"/>
      <c r="H34" s="39"/>
      <c r="I34" s="157">
        <v>0.14999999999999999</v>
      </c>
      <c r="J34" s="156">
        <f>ROUND(((SUM(BF137:BF1023))*I34),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ROUND((SUM(BG137:BG1023)),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ROUND((SUM(BH137:BH1023)),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ROUND((SUM(BI137:BI1023)),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ZŠ Švermova - přestavba bazénové vany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D.1.1.A - Architektonicko-stavební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Švermova 403/40, Liberec 10</v>
      </c>
      <c r="G89" s="41"/>
      <c r="H89" s="41"/>
      <c r="I89" s="33" t="s">
        <v>22</v>
      </c>
      <c r="J89" s="80" t="str">
        <f>IF(J12="","",J12)</f>
        <v>2. 8. 2023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Liberec</v>
      </c>
      <c r="G91" s="41"/>
      <c r="H91" s="41"/>
      <c r="I91" s="33" t="s">
        <v>30</v>
      </c>
      <c r="J91" s="37" t="str">
        <f>E21</f>
        <v>DIGITRONIC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143</v>
      </c>
      <c r="D94" s="178"/>
      <c r="E94" s="178"/>
      <c r="F94" s="178"/>
      <c r="G94" s="178"/>
      <c r="H94" s="178"/>
      <c r="I94" s="178"/>
      <c r="J94" s="179" t="s">
        <v>144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145</v>
      </c>
      <c r="D96" s="41"/>
      <c r="E96" s="41"/>
      <c r="F96" s="41"/>
      <c r="G96" s="41"/>
      <c r="H96" s="41"/>
      <c r="I96" s="41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146</v>
      </c>
    </row>
    <row r="97" s="9" customFormat="1" ht="24.96" customHeight="1">
      <c r="A97" s="9"/>
      <c r="B97" s="181"/>
      <c r="C97" s="182"/>
      <c r="D97" s="183" t="s">
        <v>147</v>
      </c>
      <c r="E97" s="184"/>
      <c r="F97" s="184"/>
      <c r="G97" s="184"/>
      <c r="H97" s="184"/>
      <c r="I97" s="184"/>
      <c r="J97" s="185">
        <f>J138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148</v>
      </c>
      <c r="E98" s="190"/>
      <c r="F98" s="190"/>
      <c r="G98" s="190"/>
      <c r="H98" s="190"/>
      <c r="I98" s="190"/>
      <c r="J98" s="191">
        <f>J139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149</v>
      </c>
      <c r="E99" s="190"/>
      <c r="F99" s="190"/>
      <c r="G99" s="190"/>
      <c r="H99" s="190"/>
      <c r="I99" s="190"/>
      <c r="J99" s="191">
        <f>J164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150</v>
      </c>
      <c r="E100" s="190"/>
      <c r="F100" s="190"/>
      <c r="G100" s="190"/>
      <c r="H100" s="190"/>
      <c r="I100" s="190"/>
      <c r="J100" s="191">
        <f>J194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151</v>
      </c>
      <c r="E101" s="190"/>
      <c r="F101" s="190"/>
      <c r="G101" s="190"/>
      <c r="H101" s="190"/>
      <c r="I101" s="190"/>
      <c r="J101" s="191">
        <f>J222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152</v>
      </c>
      <c r="E102" s="190"/>
      <c r="F102" s="190"/>
      <c r="G102" s="190"/>
      <c r="H102" s="190"/>
      <c r="I102" s="190"/>
      <c r="J102" s="191">
        <f>J248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153</v>
      </c>
      <c r="E103" s="190"/>
      <c r="F103" s="190"/>
      <c r="G103" s="190"/>
      <c r="H103" s="190"/>
      <c r="I103" s="190"/>
      <c r="J103" s="191">
        <f>J403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154</v>
      </c>
      <c r="E104" s="190"/>
      <c r="F104" s="190"/>
      <c r="G104" s="190"/>
      <c r="H104" s="190"/>
      <c r="I104" s="190"/>
      <c r="J104" s="191">
        <f>J522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155</v>
      </c>
      <c r="E105" s="190"/>
      <c r="F105" s="190"/>
      <c r="G105" s="190"/>
      <c r="H105" s="190"/>
      <c r="I105" s="190"/>
      <c r="J105" s="191">
        <f>J550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1"/>
      <c r="C106" s="182"/>
      <c r="D106" s="183" t="s">
        <v>156</v>
      </c>
      <c r="E106" s="184"/>
      <c r="F106" s="184"/>
      <c r="G106" s="184"/>
      <c r="H106" s="184"/>
      <c r="I106" s="184"/>
      <c r="J106" s="185">
        <f>J553</f>
        <v>0</v>
      </c>
      <c r="K106" s="182"/>
      <c r="L106" s="18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7"/>
      <c r="C107" s="188"/>
      <c r="D107" s="189" t="s">
        <v>157</v>
      </c>
      <c r="E107" s="190"/>
      <c r="F107" s="190"/>
      <c r="G107" s="190"/>
      <c r="H107" s="190"/>
      <c r="I107" s="190"/>
      <c r="J107" s="191">
        <f>J554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7"/>
      <c r="C108" s="188"/>
      <c r="D108" s="189" t="s">
        <v>158</v>
      </c>
      <c r="E108" s="190"/>
      <c r="F108" s="190"/>
      <c r="G108" s="190"/>
      <c r="H108" s="190"/>
      <c r="I108" s="190"/>
      <c r="J108" s="191">
        <f>J602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7"/>
      <c r="C109" s="188"/>
      <c r="D109" s="189" t="s">
        <v>159</v>
      </c>
      <c r="E109" s="190"/>
      <c r="F109" s="190"/>
      <c r="G109" s="190"/>
      <c r="H109" s="190"/>
      <c r="I109" s="190"/>
      <c r="J109" s="191">
        <f>J628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7"/>
      <c r="C110" s="188"/>
      <c r="D110" s="189" t="s">
        <v>160</v>
      </c>
      <c r="E110" s="190"/>
      <c r="F110" s="190"/>
      <c r="G110" s="190"/>
      <c r="H110" s="190"/>
      <c r="I110" s="190"/>
      <c r="J110" s="191">
        <f>J669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7"/>
      <c r="C111" s="188"/>
      <c r="D111" s="189" t="s">
        <v>161</v>
      </c>
      <c r="E111" s="190"/>
      <c r="F111" s="190"/>
      <c r="G111" s="190"/>
      <c r="H111" s="190"/>
      <c r="I111" s="190"/>
      <c r="J111" s="191">
        <f>J811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7"/>
      <c r="C112" s="188"/>
      <c r="D112" s="189" t="s">
        <v>162</v>
      </c>
      <c r="E112" s="190"/>
      <c r="F112" s="190"/>
      <c r="G112" s="190"/>
      <c r="H112" s="190"/>
      <c r="I112" s="190"/>
      <c r="J112" s="191">
        <f>J827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7"/>
      <c r="C113" s="188"/>
      <c r="D113" s="189" t="s">
        <v>163</v>
      </c>
      <c r="E113" s="190"/>
      <c r="F113" s="190"/>
      <c r="G113" s="190"/>
      <c r="H113" s="190"/>
      <c r="I113" s="190"/>
      <c r="J113" s="191">
        <f>J893</f>
        <v>0</v>
      </c>
      <c r="K113" s="188"/>
      <c r="L113" s="19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7"/>
      <c r="C114" s="188"/>
      <c r="D114" s="189" t="s">
        <v>164</v>
      </c>
      <c r="E114" s="190"/>
      <c r="F114" s="190"/>
      <c r="G114" s="190"/>
      <c r="H114" s="190"/>
      <c r="I114" s="190"/>
      <c r="J114" s="191">
        <f>J918</f>
        <v>0</v>
      </c>
      <c r="K114" s="188"/>
      <c r="L114" s="19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7"/>
      <c r="C115" s="188"/>
      <c r="D115" s="189" t="s">
        <v>165</v>
      </c>
      <c r="E115" s="190"/>
      <c r="F115" s="190"/>
      <c r="G115" s="190"/>
      <c r="H115" s="190"/>
      <c r="I115" s="190"/>
      <c r="J115" s="191">
        <f>J957</f>
        <v>0</v>
      </c>
      <c r="K115" s="188"/>
      <c r="L115" s="19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7"/>
      <c r="C116" s="188"/>
      <c r="D116" s="189" t="s">
        <v>166</v>
      </c>
      <c r="E116" s="190"/>
      <c r="F116" s="190"/>
      <c r="G116" s="190"/>
      <c r="H116" s="190"/>
      <c r="I116" s="190"/>
      <c r="J116" s="191">
        <f>J985</f>
        <v>0</v>
      </c>
      <c r="K116" s="188"/>
      <c r="L116" s="19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7"/>
      <c r="C117" s="188"/>
      <c r="D117" s="189" t="s">
        <v>167</v>
      </c>
      <c r="E117" s="190"/>
      <c r="F117" s="190"/>
      <c r="G117" s="190"/>
      <c r="H117" s="190"/>
      <c r="I117" s="190"/>
      <c r="J117" s="191">
        <f>J1011</f>
        <v>0</v>
      </c>
      <c r="K117" s="188"/>
      <c r="L117" s="19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168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76" t="str">
        <f>E7</f>
        <v>ZŠ Švermova - přestavba bazénové vany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126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E9</f>
        <v>D.1.1.A - Architektonicko-stavební řešení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F12</f>
        <v>Švermova 403/40, Liberec 10</v>
      </c>
      <c r="G131" s="41"/>
      <c r="H131" s="41"/>
      <c r="I131" s="33" t="s">
        <v>22</v>
      </c>
      <c r="J131" s="80" t="str">
        <f>IF(J12="","",J12)</f>
        <v>2. 8. 2023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24</v>
      </c>
      <c r="D133" s="41"/>
      <c r="E133" s="41"/>
      <c r="F133" s="28" t="str">
        <f>E15</f>
        <v>Město Liberec</v>
      </c>
      <c r="G133" s="41"/>
      <c r="H133" s="41"/>
      <c r="I133" s="33" t="s">
        <v>30</v>
      </c>
      <c r="J133" s="37" t="str">
        <f>E21</f>
        <v>DIGITRONIC CZ s.r.o.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28</v>
      </c>
      <c r="D134" s="41"/>
      <c r="E134" s="41"/>
      <c r="F134" s="28" t="str">
        <f>IF(E18="","",E18)</f>
        <v>Vyplň údaj</v>
      </c>
      <c r="G134" s="41"/>
      <c r="H134" s="41"/>
      <c r="I134" s="33" t="s">
        <v>33</v>
      </c>
      <c r="J134" s="37" t="str">
        <f>E24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193"/>
      <c r="B136" s="194"/>
      <c r="C136" s="195" t="s">
        <v>169</v>
      </c>
      <c r="D136" s="196" t="s">
        <v>61</v>
      </c>
      <c r="E136" s="196" t="s">
        <v>57</v>
      </c>
      <c r="F136" s="196" t="s">
        <v>58</v>
      </c>
      <c r="G136" s="196" t="s">
        <v>170</v>
      </c>
      <c r="H136" s="196" t="s">
        <v>171</v>
      </c>
      <c r="I136" s="196" t="s">
        <v>172</v>
      </c>
      <c r="J136" s="196" t="s">
        <v>144</v>
      </c>
      <c r="K136" s="197" t="s">
        <v>173</v>
      </c>
      <c r="L136" s="198"/>
      <c r="M136" s="101" t="s">
        <v>1</v>
      </c>
      <c r="N136" s="102" t="s">
        <v>40</v>
      </c>
      <c r="O136" s="102" t="s">
        <v>174</v>
      </c>
      <c r="P136" s="102" t="s">
        <v>175</v>
      </c>
      <c r="Q136" s="102" t="s">
        <v>176</v>
      </c>
      <c r="R136" s="102" t="s">
        <v>177</v>
      </c>
      <c r="S136" s="102" t="s">
        <v>178</v>
      </c>
      <c r="T136" s="103" t="s">
        <v>179</v>
      </c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</row>
    <row r="137" s="2" customFormat="1" ht="22.8" customHeight="1">
      <c r="A137" s="39"/>
      <c r="B137" s="40"/>
      <c r="C137" s="108" t="s">
        <v>180</v>
      </c>
      <c r="D137" s="41"/>
      <c r="E137" s="41"/>
      <c r="F137" s="41"/>
      <c r="G137" s="41"/>
      <c r="H137" s="41"/>
      <c r="I137" s="41"/>
      <c r="J137" s="199">
        <f>BK137</f>
        <v>0</v>
      </c>
      <c r="K137" s="41"/>
      <c r="L137" s="45"/>
      <c r="M137" s="104"/>
      <c r="N137" s="200"/>
      <c r="O137" s="105"/>
      <c r="P137" s="201">
        <f>P138+P553</f>
        <v>0</v>
      </c>
      <c r="Q137" s="105"/>
      <c r="R137" s="201">
        <f>R138+R553</f>
        <v>800.61819334502297</v>
      </c>
      <c r="S137" s="105"/>
      <c r="T137" s="202">
        <f>T138+T553</f>
        <v>381.85168020000003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75</v>
      </c>
      <c r="AU137" s="18" t="s">
        <v>146</v>
      </c>
      <c r="BK137" s="203">
        <f>BK138+BK553</f>
        <v>0</v>
      </c>
    </row>
    <row r="138" s="12" customFormat="1" ht="25.92" customHeight="1">
      <c r="A138" s="12"/>
      <c r="B138" s="204"/>
      <c r="C138" s="205"/>
      <c r="D138" s="206" t="s">
        <v>75</v>
      </c>
      <c r="E138" s="207" t="s">
        <v>181</v>
      </c>
      <c r="F138" s="207" t="s">
        <v>182</v>
      </c>
      <c r="G138" s="205"/>
      <c r="H138" s="205"/>
      <c r="I138" s="208"/>
      <c r="J138" s="209">
        <f>BK138</f>
        <v>0</v>
      </c>
      <c r="K138" s="205"/>
      <c r="L138" s="210"/>
      <c r="M138" s="211"/>
      <c r="N138" s="212"/>
      <c r="O138" s="212"/>
      <c r="P138" s="213">
        <f>P139+P164+P194+P222+P248+P403+P522+P550</f>
        <v>0</v>
      </c>
      <c r="Q138" s="212"/>
      <c r="R138" s="213">
        <f>R139+R164+R194+R222+R248+R403+R522+R550</f>
        <v>649.31787082547294</v>
      </c>
      <c r="S138" s="212"/>
      <c r="T138" s="214">
        <f>T139+T164+T194+T222+T248+T403+T522+T550</f>
        <v>365.18369300000001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84</v>
      </c>
      <c r="AT138" s="216" t="s">
        <v>75</v>
      </c>
      <c r="AU138" s="216" t="s">
        <v>76</v>
      </c>
      <c r="AY138" s="215" t="s">
        <v>183</v>
      </c>
      <c r="BK138" s="217">
        <f>BK139+BK164+BK194+BK222+BK248+BK403+BK522+BK550</f>
        <v>0</v>
      </c>
    </row>
    <row r="139" s="12" customFormat="1" ht="22.8" customHeight="1">
      <c r="A139" s="12"/>
      <c r="B139" s="204"/>
      <c r="C139" s="205"/>
      <c r="D139" s="206" t="s">
        <v>75</v>
      </c>
      <c r="E139" s="218" t="s">
        <v>84</v>
      </c>
      <c r="F139" s="218" t="s">
        <v>184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SUM(P140:P163)</f>
        <v>0</v>
      </c>
      <c r="Q139" s="212"/>
      <c r="R139" s="213">
        <f>SUM(R140:R163)</f>
        <v>0</v>
      </c>
      <c r="S139" s="212"/>
      <c r="T139" s="214">
        <f>SUM(T140:T163)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84</v>
      </c>
      <c r="AT139" s="216" t="s">
        <v>75</v>
      </c>
      <c r="AU139" s="216" t="s">
        <v>84</v>
      </c>
      <c r="AY139" s="215" t="s">
        <v>183</v>
      </c>
      <c r="BK139" s="217">
        <f>SUM(BK140:BK163)</f>
        <v>0</v>
      </c>
    </row>
    <row r="140" s="2" customFormat="1" ht="37.8" customHeight="1">
      <c r="A140" s="39"/>
      <c r="B140" s="40"/>
      <c r="C140" s="220" t="s">
        <v>84</v>
      </c>
      <c r="D140" s="220" t="s">
        <v>185</v>
      </c>
      <c r="E140" s="221" t="s">
        <v>186</v>
      </c>
      <c r="F140" s="222" t="s">
        <v>187</v>
      </c>
      <c r="G140" s="223" t="s">
        <v>188</v>
      </c>
      <c r="H140" s="224">
        <v>131.34399999999999</v>
      </c>
      <c r="I140" s="225"/>
      <c r="J140" s="226">
        <f>ROUND(I140*H140,2)</f>
        <v>0</v>
      </c>
      <c r="K140" s="222" t="s">
        <v>189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190</v>
      </c>
      <c r="AT140" s="231" t="s">
        <v>185</v>
      </c>
      <c r="AU140" s="231" t="s">
        <v>86</v>
      </c>
      <c r="AY140" s="18" t="s">
        <v>183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84</v>
      </c>
      <c r="BK140" s="232">
        <f>ROUND(I140*H140,2)</f>
        <v>0</v>
      </c>
      <c r="BL140" s="18" t="s">
        <v>190</v>
      </c>
      <c r="BM140" s="231" t="s">
        <v>191</v>
      </c>
    </row>
    <row r="141" s="2" customFormat="1">
      <c r="A141" s="39"/>
      <c r="B141" s="40"/>
      <c r="C141" s="41"/>
      <c r="D141" s="233" t="s">
        <v>192</v>
      </c>
      <c r="E141" s="41"/>
      <c r="F141" s="234" t="s">
        <v>193</v>
      </c>
      <c r="G141" s="41"/>
      <c r="H141" s="41"/>
      <c r="I141" s="235"/>
      <c r="J141" s="41"/>
      <c r="K141" s="41"/>
      <c r="L141" s="45"/>
      <c r="M141" s="236"/>
      <c r="N141" s="23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192</v>
      </c>
      <c r="AU141" s="18" t="s">
        <v>86</v>
      </c>
    </row>
    <row r="142" s="13" customFormat="1">
      <c r="A142" s="13"/>
      <c r="B142" s="238"/>
      <c r="C142" s="239"/>
      <c r="D142" s="233" t="s">
        <v>194</v>
      </c>
      <c r="E142" s="240" t="s">
        <v>1</v>
      </c>
      <c r="F142" s="241" t="s">
        <v>195</v>
      </c>
      <c r="G142" s="239"/>
      <c r="H142" s="240" t="s">
        <v>1</v>
      </c>
      <c r="I142" s="242"/>
      <c r="J142" s="239"/>
      <c r="K142" s="239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194</v>
      </c>
      <c r="AU142" s="247" t="s">
        <v>86</v>
      </c>
      <c r="AV142" s="13" t="s">
        <v>84</v>
      </c>
      <c r="AW142" s="13" t="s">
        <v>32</v>
      </c>
      <c r="AX142" s="13" t="s">
        <v>76</v>
      </c>
      <c r="AY142" s="247" t="s">
        <v>183</v>
      </c>
    </row>
    <row r="143" s="13" customFormat="1">
      <c r="A143" s="13"/>
      <c r="B143" s="238"/>
      <c r="C143" s="239"/>
      <c r="D143" s="233" t="s">
        <v>194</v>
      </c>
      <c r="E143" s="240" t="s">
        <v>1</v>
      </c>
      <c r="F143" s="241" t="s">
        <v>196</v>
      </c>
      <c r="G143" s="239"/>
      <c r="H143" s="240" t="s">
        <v>1</v>
      </c>
      <c r="I143" s="242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194</v>
      </c>
      <c r="AU143" s="247" t="s">
        <v>86</v>
      </c>
      <c r="AV143" s="13" t="s">
        <v>84</v>
      </c>
      <c r="AW143" s="13" t="s">
        <v>32</v>
      </c>
      <c r="AX143" s="13" t="s">
        <v>76</v>
      </c>
      <c r="AY143" s="247" t="s">
        <v>183</v>
      </c>
    </row>
    <row r="144" s="14" customFormat="1">
      <c r="A144" s="14"/>
      <c r="B144" s="248"/>
      <c r="C144" s="249"/>
      <c r="D144" s="233" t="s">
        <v>194</v>
      </c>
      <c r="E144" s="250" t="s">
        <v>1</v>
      </c>
      <c r="F144" s="251" t="s">
        <v>197</v>
      </c>
      <c r="G144" s="249"/>
      <c r="H144" s="252">
        <v>131.34399999999999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8" t="s">
        <v>194</v>
      </c>
      <c r="AU144" s="258" t="s">
        <v>86</v>
      </c>
      <c r="AV144" s="14" t="s">
        <v>86</v>
      </c>
      <c r="AW144" s="14" t="s">
        <v>32</v>
      </c>
      <c r="AX144" s="14" t="s">
        <v>84</v>
      </c>
      <c r="AY144" s="258" t="s">
        <v>183</v>
      </c>
    </row>
    <row r="145" s="2" customFormat="1" ht="33" customHeight="1">
      <c r="A145" s="39"/>
      <c r="B145" s="40"/>
      <c r="C145" s="220" t="s">
        <v>86</v>
      </c>
      <c r="D145" s="220" t="s">
        <v>185</v>
      </c>
      <c r="E145" s="221" t="s">
        <v>198</v>
      </c>
      <c r="F145" s="222" t="s">
        <v>199</v>
      </c>
      <c r="G145" s="223" t="s">
        <v>188</v>
      </c>
      <c r="H145" s="224">
        <v>25.361999999999998</v>
      </c>
      <c r="I145" s="225"/>
      <c r="J145" s="226">
        <f>ROUND(I145*H145,2)</f>
        <v>0</v>
      </c>
      <c r="K145" s="222" t="s">
        <v>189</v>
      </c>
      <c r="L145" s="45"/>
      <c r="M145" s="227" t="s">
        <v>1</v>
      </c>
      <c r="N145" s="228" t="s">
        <v>41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190</v>
      </c>
      <c r="AT145" s="231" t="s">
        <v>185</v>
      </c>
      <c r="AU145" s="231" t="s">
        <v>86</v>
      </c>
      <c r="AY145" s="18" t="s">
        <v>183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84</v>
      </c>
      <c r="BK145" s="232">
        <f>ROUND(I145*H145,2)</f>
        <v>0</v>
      </c>
      <c r="BL145" s="18" t="s">
        <v>190</v>
      </c>
      <c r="BM145" s="231" t="s">
        <v>200</v>
      </c>
    </row>
    <row r="146" s="2" customFormat="1">
      <c r="A146" s="39"/>
      <c r="B146" s="40"/>
      <c r="C146" s="41"/>
      <c r="D146" s="233" t="s">
        <v>192</v>
      </c>
      <c r="E146" s="41"/>
      <c r="F146" s="234" t="s">
        <v>201</v>
      </c>
      <c r="G146" s="41"/>
      <c r="H146" s="41"/>
      <c r="I146" s="235"/>
      <c r="J146" s="41"/>
      <c r="K146" s="41"/>
      <c r="L146" s="45"/>
      <c r="M146" s="236"/>
      <c r="N146" s="237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192</v>
      </c>
      <c r="AU146" s="18" t="s">
        <v>86</v>
      </c>
    </row>
    <row r="147" s="13" customFormat="1">
      <c r="A147" s="13"/>
      <c r="B147" s="238"/>
      <c r="C147" s="239"/>
      <c r="D147" s="233" t="s">
        <v>194</v>
      </c>
      <c r="E147" s="240" t="s">
        <v>1</v>
      </c>
      <c r="F147" s="241" t="s">
        <v>202</v>
      </c>
      <c r="G147" s="239"/>
      <c r="H147" s="240" t="s">
        <v>1</v>
      </c>
      <c r="I147" s="242"/>
      <c r="J147" s="239"/>
      <c r="K147" s="239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194</v>
      </c>
      <c r="AU147" s="247" t="s">
        <v>86</v>
      </c>
      <c r="AV147" s="13" t="s">
        <v>84</v>
      </c>
      <c r="AW147" s="13" t="s">
        <v>32</v>
      </c>
      <c r="AX147" s="13" t="s">
        <v>76</v>
      </c>
      <c r="AY147" s="247" t="s">
        <v>183</v>
      </c>
    </row>
    <row r="148" s="14" customFormat="1">
      <c r="A148" s="14"/>
      <c r="B148" s="248"/>
      <c r="C148" s="249"/>
      <c r="D148" s="233" t="s">
        <v>194</v>
      </c>
      <c r="E148" s="250" t="s">
        <v>1</v>
      </c>
      <c r="F148" s="251" t="s">
        <v>203</v>
      </c>
      <c r="G148" s="249"/>
      <c r="H148" s="252">
        <v>21.492999999999999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194</v>
      </c>
      <c r="AU148" s="258" t="s">
        <v>86</v>
      </c>
      <c r="AV148" s="14" t="s">
        <v>86</v>
      </c>
      <c r="AW148" s="14" t="s">
        <v>32</v>
      </c>
      <c r="AX148" s="14" t="s">
        <v>76</v>
      </c>
      <c r="AY148" s="258" t="s">
        <v>183</v>
      </c>
    </row>
    <row r="149" s="13" customFormat="1">
      <c r="A149" s="13"/>
      <c r="B149" s="238"/>
      <c r="C149" s="239"/>
      <c r="D149" s="233" t="s">
        <v>194</v>
      </c>
      <c r="E149" s="240" t="s">
        <v>1</v>
      </c>
      <c r="F149" s="241" t="s">
        <v>204</v>
      </c>
      <c r="G149" s="239"/>
      <c r="H149" s="240" t="s">
        <v>1</v>
      </c>
      <c r="I149" s="242"/>
      <c r="J149" s="239"/>
      <c r="K149" s="239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194</v>
      </c>
      <c r="AU149" s="247" t="s">
        <v>86</v>
      </c>
      <c r="AV149" s="13" t="s">
        <v>84</v>
      </c>
      <c r="AW149" s="13" t="s">
        <v>32</v>
      </c>
      <c r="AX149" s="13" t="s">
        <v>76</v>
      </c>
      <c r="AY149" s="247" t="s">
        <v>183</v>
      </c>
    </row>
    <row r="150" s="14" customFormat="1">
      <c r="A150" s="14"/>
      <c r="B150" s="248"/>
      <c r="C150" s="249"/>
      <c r="D150" s="233" t="s">
        <v>194</v>
      </c>
      <c r="E150" s="250" t="s">
        <v>1</v>
      </c>
      <c r="F150" s="251" t="s">
        <v>205</v>
      </c>
      <c r="G150" s="249"/>
      <c r="H150" s="252">
        <v>25.361999999999998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8" t="s">
        <v>194</v>
      </c>
      <c r="AU150" s="258" t="s">
        <v>86</v>
      </c>
      <c r="AV150" s="14" t="s">
        <v>86</v>
      </c>
      <c r="AW150" s="14" t="s">
        <v>32</v>
      </c>
      <c r="AX150" s="14" t="s">
        <v>84</v>
      </c>
      <c r="AY150" s="258" t="s">
        <v>183</v>
      </c>
    </row>
    <row r="151" s="2" customFormat="1" ht="33" customHeight="1">
      <c r="A151" s="39"/>
      <c r="B151" s="40"/>
      <c r="C151" s="220" t="s">
        <v>114</v>
      </c>
      <c r="D151" s="220" t="s">
        <v>185</v>
      </c>
      <c r="E151" s="221" t="s">
        <v>206</v>
      </c>
      <c r="F151" s="222" t="s">
        <v>207</v>
      </c>
      <c r="G151" s="223" t="s">
        <v>208</v>
      </c>
      <c r="H151" s="224">
        <v>38.686999999999998</v>
      </c>
      <c r="I151" s="225"/>
      <c r="J151" s="226">
        <f>ROUND(I151*H151,2)</f>
        <v>0</v>
      </c>
      <c r="K151" s="222" t="s">
        <v>189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190</v>
      </c>
      <c r="AT151" s="231" t="s">
        <v>185</v>
      </c>
      <c r="AU151" s="231" t="s">
        <v>86</v>
      </c>
      <c r="AY151" s="18" t="s">
        <v>183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84</v>
      </c>
      <c r="BK151" s="232">
        <f>ROUND(I151*H151,2)</f>
        <v>0</v>
      </c>
      <c r="BL151" s="18" t="s">
        <v>190</v>
      </c>
      <c r="BM151" s="231" t="s">
        <v>209</v>
      </c>
    </row>
    <row r="152" s="2" customFormat="1">
      <c r="A152" s="39"/>
      <c r="B152" s="40"/>
      <c r="C152" s="41"/>
      <c r="D152" s="233" t="s">
        <v>192</v>
      </c>
      <c r="E152" s="41"/>
      <c r="F152" s="234" t="s">
        <v>210</v>
      </c>
      <c r="G152" s="41"/>
      <c r="H152" s="41"/>
      <c r="I152" s="235"/>
      <c r="J152" s="41"/>
      <c r="K152" s="41"/>
      <c r="L152" s="45"/>
      <c r="M152" s="236"/>
      <c r="N152" s="23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192</v>
      </c>
      <c r="AU152" s="18" t="s">
        <v>86</v>
      </c>
    </row>
    <row r="153" s="14" customFormat="1">
      <c r="A153" s="14"/>
      <c r="B153" s="248"/>
      <c r="C153" s="249"/>
      <c r="D153" s="233" t="s">
        <v>194</v>
      </c>
      <c r="E153" s="250" t="s">
        <v>1</v>
      </c>
      <c r="F153" s="251" t="s">
        <v>211</v>
      </c>
      <c r="G153" s="249"/>
      <c r="H153" s="252">
        <v>38.686999999999998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8" t="s">
        <v>194</v>
      </c>
      <c r="AU153" s="258" t="s">
        <v>86</v>
      </c>
      <c r="AV153" s="14" t="s">
        <v>86</v>
      </c>
      <c r="AW153" s="14" t="s">
        <v>32</v>
      </c>
      <c r="AX153" s="14" t="s">
        <v>84</v>
      </c>
      <c r="AY153" s="258" t="s">
        <v>183</v>
      </c>
    </row>
    <row r="154" s="2" customFormat="1" ht="16.5" customHeight="1">
      <c r="A154" s="39"/>
      <c r="B154" s="40"/>
      <c r="C154" s="220" t="s">
        <v>190</v>
      </c>
      <c r="D154" s="220" t="s">
        <v>185</v>
      </c>
      <c r="E154" s="221" t="s">
        <v>212</v>
      </c>
      <c r="F154" s="222" t="s">
        <v>213</v>
      </c>
      <c r="G154" s="223" t="s">
        <v>188</v>
      </c>
      <c r="H154" s="224">
        <v>25.361999999999998</v>
      </c>
      <c r="I154" s="225"/>
      <c r="J154" s="226">
        <f>ROUND(I154*H154,2)</f>
        <v>0</v>
      </c>
      <c r="K154" s="222" t="s">
        <v>189</v>
      </c>
      <c r="L154" s="45"/>
      <c r="M154" s="227" t="s">
        <v>1</v>
      </c>
      <c r="N154" s="228" t="s">
        <v>41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190</v>
      </c>
      <c r="AT154" s="231" t="s">
        <v>185</v>
      </c>
      <c r="AU154" s="231" t="s">
        <v>86</v>
      </c>
      <c r="AY154" s="18" t="s">
        <v>183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84</v>
      </c>
      <c r="BK154" s="232">
        <f>ROUND(I154*H154,2)</f>
        <v>0</v>
      </c>
      <c r="BL154" s="18" t="s">
        <v>190</v>
      </c>
      <c r="BM154" s="231" t="s">
        <v>214</v>
      </c>
    </row>
    <row r="155" s="2" customFormat="1">
      <c r="A155" s="39"/>
      <c r="B155" s="40"/>
      <c r="C155" s="41"/>
      <c r="D155" s="233" t="s">
        <v>192</v>
      </c>
      <c r="E155" s="41"/>
      <c r="F155" s="234" t="s">
        <v>215</v>
      </c>
      <c r="G155" s="41"/>
      <c r="H155" s="41"/>
      <c r="I155" s="235"/>
      <c r="J155" s="41"/>
      <c r="K155" s="41"/>
      <c r="L155" s="45"/>
      <c r="M155" s="236"/>
      <c r="N155" s="237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192</v>
      </c>
      <c r="AU155" s="18" t="s">
        <v>86</v>
      </c>
    </row>
    <row r="156" s="14" customFormat="1">
      <c r="A156" s="14"/>
      <c r="B156" s="248"/>
      <c r="C156" s="249"/>
      <c r="D156" s="233" t="s">
        <v>194</v>
      </c>
      <c r="E156" s="250" t="s">
        <v>1</v>
      </c>
      <c r="F156" s="251" t="s">
        <v>216</v>
      </c>
      <c r="G156" s="249"/>
      <c r="H156" s="252">
        <v>25.361999999999998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194</v>
      </c>
      <c r="AU156" s="258" t="s">
        <v>86</v>
      </c>
      <c r="AV156" s="14" t="s">
        <v>86</v>
      </c>
      <c r="AW156" s="14" t="s">
        <v>32</v>
      </c>
      <c r="AX156" s="14" t="s">
        <v>84</v>
      </c>
      <c r="AY156" s="258" t="s">
        <v>183</v>
      </c>
    </row>
    <row r="157" s="2" customFormat="1" ht="24.15" customHeight="1">
      <c r="A157" s="39"/>
      <c r="B157" s="40"/>
      <c r="C157" s="220" t="s">
        <v>217</v>
      </c>
      <c r="D157" s="220" t="s">
        <v>185</v>
      </c>
      <c r="E157" s="221" t="s">
        <v>218</v>
      </c>
      <c r="F157" s="222" t="s">
        <v>219</v>
      </c>
      <c r="G157" s="223" t="s">
        <v>188</v>
      </c>
      <c r="H157" s="224">
        <v>107.687</v>
      </c>
      <c r="I157" s="225"/>
      <c r="J157" s="226">
        <f>ROUND(I157*H157,2)</f>
        <v>0</v>
      </c>
      <c r="K157" s="222" t="s">
        <v>189</v>
      </c>
      <c r="L157" s="45"/>
      <c r="M157" s="227" t="s">
        <v>1</v>
      </c>
      <c r="N157" s="228" t="s">
        <v>41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190</v>
      </c>
      <c r="AT157" s="231" t="s">
        <v>185</v>
      </c>
      <c r="AU157" s="231" t="s">
        <v>86</v>
      </c>
      <c r="AY157" s="18" t="s">
        <v>183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84</v>
      </c>
      <c r="BK157" s="232">
        <f>ROUND(I157*H157,2)</f>
        <v>0</v>
      </c>
      <c r="BL157" s="18" t="s">
        <v>190</v>
      </c>
      <c r="BM157" s="231" t="s">
        <v>220</v>
      </c>
    </row>
    <row r="158" s="2" customFormat="1">
      <c r="A158" s="39"/>
      <c r="B158" s="40"/>
      <c r="C158" s="41"/>
      <c r="D158" s="233" t="s">
        <v>192</v>
      </c>
      <c r="E158" s="41"/>
      <c r="F158" s="234" t="s">
        <v>221</v>
      </c>
      <c r="G158" s="41"/>
      <c r="H158" s="41"/>
      <c r="I158" s="235"/>
      <c r="J158" s="41"/>
      <c r="K158" s="41"/>
      <c r="L158" s="45"/>
      <c r="M158" s="236"/>
      <c r="N158" s="237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192</v>
      </c>
      <c r="AU158" s="18" t="s">
        <v>86</v>
      </c>
    </row>
    <row r="159" s="13" customFormat="1">
      <c r="A159" s="13"/>
      <c r="B159" s="238"/>
      <c r="C159" s="239"/>
      <c r="D159" s="233" t="s">
        <v>194</v>
      </c>
      <c r="E159" s="240" t="s">
        <v>1</v>
      </c>
      <c r="F159" s="241" t="s">
        <v>195</v>
      </c>
      <c r="G159" s="239"/>
      <c r="H159" s="240" t="s">
        <v>1</v>
      </c>
      <c r="I159" s="242"/>
      <c r="J159" s="239"/>
      <c r="K159" s="239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194</v>
      </c>
      <c r="AU159" s="247" t="s">
        <v>86</v>
      </c>
      <c r="AV159" s="13" t="s">
        <v>84</v>
      </c>
      <c r="AW159" s="13" t="s">
        <v>32</v>
      </c>
      <c r="AX159" s="13" t="s">
        <v>76</v>
      </c>
      <c r="AY159" s="247" t="s">
        <v>183</v>
      </c>
    </row>
    <row r="160" s="14" customFormat="1">
      <c r="A160" s="14"/>
      <c r="B160" s="248"/>
      <c r="C160" s="249"/>
      <c r="D160" s="233" t="s">
        <v>194</v>
      </c>
      <c r="E160" s="250" t="s">
        <v>1</v>
      </c>
      <c r="F160" s="251" t="s">
        <v>222</v>
      </c>
      <c r="G160" s="249"/>
      <c r="H160" s="252">
        <v>129.18000000000001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194</v>
      </c>
      <c r="AU160" s="258" t="s">
        <v>86</v>
      </c>
      <c r="AV160" s="14" t="s">
        <v>86</v>
      </c>
      <c r="AW160" s="14" t="s">
        <v>32</v>
      </c>
      <c r="AX160" s="14" t="s">
        <v>76</v>
      </c>
      <c r="AY160" s="258" t="s">
        <v>183</v>
      </c>
    </row>
    <row r="161" s="13" customFormat="1">
      <c r="A161" s="13"/>
      <c r="B161" s="238"/>
      <c r="C161" s="239"/>
      <c r="D161" s="233" t="s">
        <v>194</v>
      </c>
      <c r="E161" s="240" t="s">
        <v>1</v>
      </c>
      <c r="F161" s="241" t="s">
        <v>223</v>
      </c>
      <c r="G161" s="239"/>
      <c r="H161" s="240" t="s">
        <v>1</v>
      </c>
      <c r="I161" s="242"/>
      <c r="J161" s="239"/>
      <c r="K161" s="239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194</v>
      </c>
      <c r="AU161" s="247" t="s">
        <v>86</v>
      </c>
      <c r="AV161" s="13" t="s">
        <v>84</v>
      </c>
      <c r="AW161" s="13" t="s">
        <v>32</v>
      </c>
      <c r="AX161" s="13" t="s">
        <v>76</v>
      </c>
      <c r="AY161" s="247" t="s">
        <v>183</v>
      </c>
    </row>
    <row r="162" s="14" customFormat="1">
      <c r="A162" s="14"/>
      <c r="B162" s="248"/>
      <c r="C162" s="249"/>
      <c r="D162" s="233" t="s">
        <v>194</v>
      </c>
      <c r="E162" s="250" t="s">
        <v>1</v>
      </c>
      <c r="F162" s="251" t="s">
        <v>224</v>
      </c>
      <c r="G162" s="249"/>
      <c r="H162" s="252">
        <v>-21.492999999999999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194</v>
      </c>
      <c r="AU162" s="258" t="s">
        <v>86</v>
      </c>
      <c r="AV162" s="14" t="s">
        <v>86</v>
      </c>
      <c r="AW162" s="14" t="s">
        <v>32</v>
      </c>
      <c r="AX162" s="14" t="s">
        <v>76</v>
      </c>
      <c r="AY162" s="258" t="s">
        <v>183</v>
      </c>
    </row>
    <row r="163" s="15" customFormat="1">
      <c r="A163" s="15"/>
      <c r="B163" s="259"/>
      <c r="C163" s="260"/>
      <c r="D163" s="233" t="s">
        <v>194</v>
      </c>
      <c r="E163" s="261" t="s">
        <v>1</v>
      </c>
      <c r="F163" s="262" t="s">
        <v>225</v>
      </c>
      <c r="G163" s="260"/>
      <c r="H163" s="263">
        <v>107.687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9" t="s">
        <v>194</v>
      </c>
      <c r="AU163" s="269" t="s">
        <v>86</v>
      </c>
      <c r="AV163" s="15" t="s">
        <v>190</v>
      </c>
      <c r="AW163" s="15" t="s">
        <v>32</v>
      </c>
      <c r="AX163" s="15" t="s">
        <v>84</v>
      </c>
      <c r="AY163" s="269" t="s">
        <v>183</v>
      </c>
    </row>
    <row r="164" s="12" customFormat="1" ht="22.8" customHeight="1">
      <c r="A164" s="12"/>
      <c r="B164" s="204"/>
      <c r="C164" s="205"/>
      <c r="D164" s="206" t="s">
        <v>75</v>
      </c>
      <c r="E164" s="218" t="s">
        <v>86</v>
      </c>
      <c r="F164" s="218" t="s">
        <v>226</v>
      </c>
      <c r="G164" s="205"/>
      <c r="H164" s="205"/>
      <c r="I164" s="208"/>
      <c r="J164" s="219">
        <f>BK164</f>
        <v>0</v>
      </c>
      <c r="K164" s="205"/>
      <c r="L164" s="210"/>
      <c r="M164" s="211"/>
      <c r="N164" s="212"/>
      <c r="O164" s="212"/>
      <c r="P164" s="213">
        <f>SUM(P165:P193)</f>
        <v>0</v>
      </c>
      <c r="Q164" s="212"/>
      <c r="R164" s="213">
        <f>SUM(R165:R193)</f>
        <v>175.32206274114461</v>
      </c>
      <c r="S164" s="212"/>
      <c r="T164" s="214">
        <f>SUM(T165:T193)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5" t="s">
        <v>84</v>
      </c>
      <c r="AT164" s="216" t="s">
        <v>75</v>
      </c>
      <c r="AU164" s="216" t="s">
        <v>84</v>
      </c>
      <c r="AY164" s="215" t="s">
        <v>183</v>
      </c>
      <c r="BK164" s="217">
        <f>SUM(BK165:BK193)</f>
        <v>0</v>
      </c>
    </row>
    <row r="165" s="2" customFormat="1" ht="24.15" customHeight="1">
      <c r="A165" s="39"/>
      <c r="B165" s="40"/>
      <c r="C165" s="220" t="s">
        <v>227</v>
      </c>
      <c r="D165" s="220" t="s">
        <v>185</v>
      </c>
      <c r="E165" s="221" t="s">
        <v>228</v>
      </c>
      <c r="F165" s="222" t="s">
        <v>229</v>
      </c>
      <c r="G165" s="223" t="s">
        <v>188</v>
      </c>
      <c r="H165" s="224">
        <v>68.343999999999994</v>
      </c>
      <c r="I165" s="225"/>
      <c r="J165" s="226">
        <f>ROUND(I165*H165,2)</f>
        <v>0</v>
      </c>
      <c r="K165" s="222" t="s">
        <v>189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2.5018722040000001</v>
      </c>
      <c r="R165" s="229">
        <f>Q165*H165</f>
        <v>170.987953910176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190</v>
      </c>
      <c r="AT165" s="231" t="s">
        <v>185</v>
      </c>
      <c r="AU165" s="231" t="s">
        <v>86</v>
      </c>
      <c r="AY165" s="18" t="s">
        <v>183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84</v>
      </c>
      <c r="BK165" s="232">
        <f>ROUND(I165*H165,2)</f>
        <v>0</v>
      </c>
      <c r="BL165" s="18" t="s">
        <v>190</v>
      </c>
      <c r="BM165" s="231" t="s">
        <v>230</v>
      </c>
    </row>
    <row r="166" s="2" customFormat="1">
      <c r="A166" s="39"/>
      <c r="B166" s="40"/>
      <c r="C166" s="41"/>
      <c r="D166" s="233" t="s">
        <v>192</v>
      </c>
      <c r="E166" s="41"/>
      <c r="F166" s="234" t="s">
        <v>231</v>
      </c>
      <c r="G166" s="41"/>
      <c r="H166" s="41"/>
      <c r="I166" s="235"/>
      <c r="J166" s="41"/>
      <c r="K166" s="41"/>
      <c r="L166" s="45"/>
      <c r="M166" s="236"/>
      <c r="N166" s="237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192</v>
      </c>
      <c r="AU166" s="18" t="s">
        <v>86</v>
      </c>
    </row>
    <row r="167" s="13" customFormat="1">
      <c r="A167" s="13"/>
      <c r="B167" s="238"/>
      <c r="C167" s="239"/>
      <c r="D167" s="233" t="s">
        <v>194</v>
      </c>
      <c r="E167" s="240" t="s">
        <v>1</v>
      </c>
      <c r="F167" s="241" t="s">
        <v>232</v>
      </c>
      <c r="G167" s="239"/>
      <c r="H167" s="240" t="s">
        <v>1</v>
      </c>
      <c r="I167" s="242"/>
      <c r="J167" s="239"/>
      <c r="K167" s="239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194</v>
      </c>
      <c r="AU167" s="247" t="s">
        <v>86</v>
      </c>
      <c r="AV167" s="13" t="s">
        <v>84</v>
      </c>
      <c r="AW167" s="13" t="s">
        <v>32</v>
      </c>
      <c r="AX167" s="13" t="s">
        <v>76</v>
      </c>
      <c r="AY167" s="247" t="s">
        <v>183</v>
      </c>
    </row>
    <row r="168" s="13" customFormat="1">
      <c r="A168" s="13"/>
      <c r="B168" s="238"/>
      <c r="C168" s="239"/>
      <c r="D168" s="233" t="s">
        <v>194</v>
      </c>
      <c r="E168" s="240" t="s">
        <v>1</v>
      </c>
      <c r="F168" s="241" t="s">
        <v>233</v>
      </c>
      <c r="G168" s="239"/>
      <c r="H168" s="240" t="s">
        <v>1</v>
      </c>
      <c r="I168" s="242"/>
      <c r="J168" s="239"/>
      <c r="K168" s="239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194</v>
      </c>
      <c r="AU168" s="247" t="s">
        <v>86</v>
      </c>
      <c r="AV168" s="13" t="s">
        <v>84</v>
      </c>
      <c r="AW168" s="13" t="s">
        <v>32</v>
      </c>
      <c r="AX168" s="13" t="s">
        <v>76</v>
      </c>
      <c r="AY168" s="247" t="s">
        <v>183</v>
      </c>
    </row>
    <row r="169" s="14" customFormat="1">
      <c r="A169" s="14"/>
      <c r="B169" s="248"/>
      <c r="C169" s="249"/>
      <c r="D169" s="233" t="s">
        <v>194</v>
      </c>
      <c r="E169" s="250" t="s">
        <v>1</v>
      </c>
      <c r="F169" s="251" t="s">
        <v>234</v>
      </c>
      <c r="G169" s="249"/>
      <c r="H169" s="252">
        <v>49.444000000000003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8" t="s">
        <v>194</v>
      </c>
      <c r="AU169" s="258" t="s">
        <v>86</v>
      </c>
      <c r="AV169" s="14" t="s">
        <v>86</v>
      </c>
      <c r="AW169" s="14" t="s">
        <v>32</v>
      </c>
      <c r="AX169" s="14" t="s">
        <v>76</v>
      </c>
      <c r="AY169" s="258" t="s">
        <v>183</v>
      </c>
    </row>
    <row r="170" s="13" customFormat="1">
      <c r="A170" s="13"/>
      <c r="B170" s="238"/>
      <c r="C170" s="239"/>
      <c r="D170" s="233" t="s">
        <v>194</v>
      </c>
      <c r="E170" s="240" t="s">
        <v>1</v>
      </c>
      <c r="F170" s="241" t="s">
        <v>235</v>
      </c>
      <c r="G170" s="239"/>
      <c r="H170" s="240" t="s">
        <v>1</v>
      </c>
      <c r="I170" s="242"/>
      <c r="J170" s="239"/>
      <c r="K170" s="239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194</v>
      </c>
      <c r="AU170" s="247" t="s">
        <v>86</v>
      </c>
      <c r="AV170" s="13" t="s">
        <v>84</v>
      </c>
      <c r="AW170" s="13" t="s">
        <v>32</v>
      </c>
      <c r="AX170" s="13" t="s">
        <v>76</v>
      </c>
      <c r="AY170" s="247" t="s">
        <v>183</v>
      </c>
    </row>
    <row r="171" s="14" customFormat="1">
      <c r="A171" s="14"/>
      <c r="B171" s="248"/>
      <c r="C171" s="249"/>
      <c r="D171" s="233" t="s">
        <v>194</v>
      </c>
      <c r="E171" s="250" t="s">
        <v>1</v>
      </c>
      <c r="F171" s="251" t="s">
        <v>236</v>
      </c>
      <c r="G171" s="249"/>
      <c r="H171" s="252">
        <v>18.899999999999999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194</v>
      </c>
      <c r="AU171" s="258" t="s">
        <v>86</v>
      </c>
      <c r="AV171" s="14" t="s">
        <v>86</v>
      </c>
      <c r="AW171" s="14" t="s">
        <v>32</v>
      </c>
      <c r="AX171" s="14" t="s">
        <v>76</v>
      </c>
      <c r="AY171" s="258" t="s">
        <v>183</v>
      </c>
    </row>
    <row r="172" s="15" customFormat="1">
      <c r="A172" s="15"/>
      <c r="B172" s="259"/>
      <c r="C172" s="260"/>
      <c r="D172" s="233" t="s">
        <v>194</v>
      </c>
      <c r="E172" s="261" t="s">
        <v>1</v>
      </c>
      <c r="F172" s="262" t="s">
        <v>225</v>
      </c>
      <c r="G172" s="260"/>
      <c r="H172" s="263">
        <v>68.343999999999994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9" t="s">
        <v>194</v>
      </c>
      <c r="AU172" s="269" t="s">
        <v>86</v>
      </c>
      <c r="AV172" s="15" t="s">
        <v>190</v>
      </c>
      <c r="AW172" s="15" t="s">
        <v>32</v>
      </c>
      <c r="AX172" s="15" t="s">
        <v>84</v>
      </c>
      <c r="AY172" s="269" t="s">
        <v>183</v>
      </c>
    </row>
    <row r="173" s="2" customFormat="1" ht="16.5" customHeight="1">
      <c r="A173" s="39"/>
      <c r="B173" s="40"/>
      <c r="C173" s="220" t="s">
        <v>237</v>
      </c>
      <c r="D173" s="220" t="s">
        <v>185</v>
      </c>
      <c r="E173" s="221" t="s">
        <v>238</v>
      </c>
      <c r="F173" s="222" t="s">
        <v>239</v>
      </c>
      <c r="G173" s="223" t="s">
        <v>208</v>
      </c>
      <c r="H173" s="224">
        <v>2.238</v>
      </c>
      <c r="I173" s="225"/>
      <c r="J173" s="226">
        <f>ROUND(I173*H173,2)</f>
        <v>0</v>
      </c>
      <c r="K173" s="222" t="s">
        <v>189</v>
      </c>
      <c r="L173" s="45"/>
      <c r="M173" s="227" t="s">
        <v>1</v>
      </c>
      <c r="N173" s="228" t="s">
        <v>41</v>
      </c>
      <c r="O173" s="92"/>
      <c r="P173" s="229">
        <f>O173*H173</f>
        <v>0</v>
      </c>
      <c r="Q173" s="229">
        <v>1.0627727797</v>
      </c>
      <c r="R173" s="229">
        <f>Q173*H173</f>
        <v>2.3784854809686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190</v>
      </c>
      <c r="AT173" s="231" t="s">
        <v>185</v>
      </c>
      <c r="AU173" s="231" t="s">
        <v>86</v>
      </c>
      <c r="AY173" s="18" t="s">
        <v>183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84</v>
      </c>
      <c r="BK173" s="232">
        <f>ROUND(I173*H173,2)</f>
        <v>0</v>
      </c>
      <c r="BL173" s="18" t="s">
        <v>190</v>
      </c>
      <c r="BM173" s="231" t="s">
        <v>240</v>
      </c>
    </row>
    <row r="174" s="2" customFormat="1">
      <c r="A174" s="39"/>
      <c r="B174" s="40"/>
      <c r="C174" s="41"/>
      <c r="D174" s="233" t="s">
        <v>192</v>
      </c>
      <c r="E174" s="41"/>
      <c r="F174" s="234" t="s">
        <v>241</v>
      </c>
      <c r="G174" s="41"/>
      <c r="H174" s="41"/>
      <c r="I174" s="235"/>
      <c r="J174" s="41"/>
      <c r="K174" s="41"/>
      <c r="L174" s="45"/>
      <c r="M174" s="236"/>
      <c r="N174" s="237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192</v>
      </c>
      <c r="AU174" s="18" t="s">
        <v>86</v>
      </c>
    </row>
    <row r="175" s="13" customFormat="1">
      <c r="A175" s="13"/>
      <c r="B175" s="238"/>
      <c r="C175" s="239"/>
      <c r="D175" s="233" t="s">
        <v>194</v>
      </c>
      <c r="E175" s="240" t="s">
        <v>1</v>
      </c>
      <c r="F175" s="241" t="s">
        <v>232</v>
      </c>
      <c r="G175" s="239"/>
      <c r="H175" s="240" t="s">
        <v>1</v>
      </c>
      <c r="I175" s="242"/>
      <c r="J175" s="239"/>
      <c r="K175" s="239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194</v>
      </c>
      <c r="AU175" s="247" t="s">
        <v>86</v>
      </c>
      <c r="AV175" s="13" t="s">
        <v>84</v>
      </c>
      <c r="AW175" s="13" t="s">
        <v>32</v>
      </c>
      <c r="AX175" s="13" t="s">
        <v>76</v>
      </c>
      <c r="AY175" s="247" t="s">
        <v>183</v>
      </c>
    </row>
    <row r="176" s="13" customFormat="1">
      <c r="A176" s="13"/>
      <c r="B176" s="238"/>
      <c r="C176" s="239"/>
      <c r="D176" s="233" t="s">
        <v>194</v>
      </c>
      <c r="E176" s="240" t="s">
        <v>1</v>
      </c>
      <c r="F176" s="241" t="s">
        <v>233</v>
      </c>
      <c r="G176" s="239"/>
      <c r="H176" s="240" t="s">
        <v>1</v>
      </c>
      <c r="I176" s="242"/>
      <c r="J176" s="239"/>
      <c r="K176" s="239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194</v>
      </c>
      <c r="AU176" s="247" t="s">
        <v>86</v>
      </c>
      <c r="AV176" s="13" t="s">
        <v>84</v>
      </c>
      <c r="AW176" s="13" t="s">
        <v>32</v>
      </c>
      <c r="AX176" s="13" t="s">
        <v>76</v>
      </c>
      <c r="AY176" s="247" t="s">
        <v>183</v>
      </c>
    </row>
    <row r="177" s="14" customFormat="1">
      <c r="A177" s="14"/>
      <c r="B177" s="248"/>
      <c r="C177" s="249"/>
      <c r="D177" s="233" t="s">
        <v>194</v>
      </c>
      <c r="E177" s="250" t="s">
        <v>1</v>
      </c>
      <c r="F177" s="251" t="s">
        <v>242</v>
      </c>
      <c r="G177" s="249"/>
      <c r="H177" s="252">
        <v>2.238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194</v>
      </c>
      <c r="AU177" s="258" t="s">
        <v>86</v>
      </c>
      <c r="AV177" s="14" t="s">
        <v>86</v>
      </c>
      <c r="AW177" s="14" t="s">
        <v>32</v>
      </c>
      <c r="AX177" s="14" t="s">
        <v>84</v>
      </c>
      <c r="AY177" s="258" t="s">
        <v>183</v>
      </c>
    </row>
    <row r="178" s="2" customFormat="1" ht="21.75" customHeight="1">
      <c r="A178" s="39"/>
      <c r="B178" s="40"/>
      <c r="C178" s="220" t="s">
        <v>243</v>
      </c>
      <c r="D178" s="220" t="s">
        <v>185</v>
      </c>
      <c r="E178" s="221" t="s">
        <v>244</v>
      </c>
      <c r="F178" s="222" t="s">
        <v>245</v>
      </c>
      <c r="G178" s="223" t="s">
        <v>208</v>
      </c>
      <c r="H178" s="224">
        <v>1.7050000000000001</v>
      </c>
      <c r="I178" s="225"/>
      <c r="J178" s="226">
        <f>ROUND(I178*H178,2)</f>
        <v>0</v>
      </c>
      <c r="K178" s="222" t="s">
        <v>189</v>
      </c>
      <c r="L178" s="45"/>
      <c r="M178" s="227" t="s">
        <v>1</v>
      </c>
      <c r="N178" s="228" t="s">
        <v>41</v>
      </c>
      <c r="O178" s="92"/>
      <c r="P178" s="229">
        <f>O178*H178</f>
        <v>0</v>
      </c>
      <c r="Q178" s="229">
        <v>1.0606199999999999</v>
      </c>
      <c r="R178" s="229">
        <f>Q178*H178</f>
        <v>1.8083570999999998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190</v>
      </c>
      <c r="AT178" s="231" t="s">
        <v>185</v>
      </c>
      <c r="AU178" s="231" t="s">
        <v>86</v>
      </c>
      <c r="AY178" s="18" t="s">
        <v>183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84</v>
      </c>
      <c r="BK178" s="232">
        <f>ROUND(I178*H178,2)</f>
        <v>0</v>
      </c>
      <c r="BL178" s="18" t="s">
        <v>190</v>
      </c>
      <c r="BM178" s="231" t="s">
        <v>246</v>
      </c>
    </row>
    <row r="179" s="2" customFormat="1">
      <c r="A179" s="39"/>
      <c r="B179" s="40"/>
      <c r="C179" s="41"/>
      <c r="D179" s="233" t="s">
        <v>192</v>
      </c>
      <c r="E179" s="41"/>
      <c r="F179" s="234" t="s">
        <v>247</v>
      </c>
      <c r="G179" s="41"/>
      <c r="H179" s="41"/>
      <c r="I179" s="235"/>
      <c r="J179" s="41"/>
      <c r="K179" s="41"/>
      <c r="L179" s="45"/>
      <c r="M179" s="236"/>
      <c r="N179" s="237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192</v>
      </c>
      <c r="AU179" s="18" t="s">
        <v>86</v>
      </c>
    </row>
    <row r="180" s="13" customFormat="1">
      <c r="A180" s="13"/>
      <c r="B180" s="238"/>
      <c r="C180" s="239"/>
      <c r="D180" s="233" t="s">
        <v>194</v>
      </c>
      <c r="E180" s="240" t="s">
        <v>1</v>
      </c>
      <c r="F180" s="241" t="s">
        <v>232</v>
      </c>
      <c r="G180" s="239"/>
      <c r="H180" s="240" t="s">
        <v>1</v>
      </c>
      <c r="I180" s="242"/>
      <c r="J180" s="239"/>
      <c r="K180" s="239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194</v>
      </c>
      <c r="AU180" s="247" t="s">
        <v>86</v>
      </c>
      <c r="AV180" s="13" t="s">
        <v>84</v>
      </c>
      <c r="AW180" s="13" t="s">
        <v>32</v>
      </c>
      <c r="AX180" s="13" t="s">
        <v>76</v>
      </c>
      <c r="AY180" s="247" t="s">
        <v>183</v>
      </c>
    </row>
    <row r="181" s="14" customFormat="1">
      <c r="A181" s="14"/>
      <c r="B181" s="248"/>
      <c r="C181" s="249"/>
      <c r="D181" s="233" t="s">
        <v>194</v>
      </c>
      <c r="E181" s="250" t="s">
        <v>1</v>
      </c>
      <c r="F181" s="251" t="s">
        <v>248</v>
      </c>
      <c r="G181" s="249"/>
      <c r="H181" s="252">
        <v>1.7050000000000001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8" t="s">
        <v>194</v>
      </c>
      <c r="AU181" s="258" t="s">
        <v>86</v>
      </c>
      <c r="AV181" s="14" t="s">
        <v>86</v>
      </c>
      <c r="AW181" s="14" t="s">
        <v>32</v>
      </c>
      <c r="AX181" s="14" t="s">
        <v>84</v>
      </c>
      <c r="AY181" s="258" t="s">
        <v>183</v>
      </c>
    </row>
    <row r="182" s="2" customFormat="1" ht="24.15" customHeight="1">
      <c r="A182" s="39"/>
      <c r="B182" s="40"/>
      <c r="C182" s="220" t="s">
        <v>249</v>
      </c>
      <c r="D182" s="220" t="s">
        <v>185</v>
      </c>
      <c r="E182" s="221" t="s">
        <v>250</v>
      </c>
      <c r="F182" s="222" t="s">
        <v>251</v>
      </c>
      <c r="G182" s="223" t="s">
        <v>252</v>
      </c>
      <c r="H182" s="224">
        <v>56.25</v>
      </c>
      <c r="I182" s="225"/>
      <c r="J182" s="226">
        <f>ROUND(I182*H182,2)</f>
        <v>0</v>
      </c>
      <c r="K182" s="222" t="s">
        <v>189</v>
      </c>
      <c r="L182" s="45"/>
      <c r="M182" s="227" t="s">
        <v>1</v>
      </c>
      <c r="N182" s="228" t="s">
        <v>41</v>
      </c>
      <c r="O182" s="92"/>
      <c r="P182" s="229">
        <f>O182*H182</f>
        <v>0</v>
      </c>
      <c r="Q182" s="229">
        <v>0.00043140000000000002</v>
      </c>
      <c r="R182" s="229">
        <f>Q182*H182</f>
        <v>0.02426625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190</v>
      </c>
      <c r="AT182" s="231" t="s">
        <v>185</v>
      </c>
      <c r="AU182" s="231" t="s">
        <v>86</v>
      </c>
      <c r="AY182" s="18" t="s">
        <v>183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84</v>
      </c>
      <c r="BK182" s="232">
        <f>ROUND(I182*H182,2)</f>
        <v>0</v>
      </c>
      <c r="BL182" s="18" t="s">
        <v>190</v>
      </c>
      <c r="BM182" s="231" t="s">
        <v>253</v>
      </c>
    </row>
    <row r="183" s="2" customFormat="1">
      <c r="A183" s="39"/>
      <c r="B183" s="40"/>
      <c r="C183" s="41"/>
      <c r="D183" s="233" t="s">
        <v>192</v>
      </c>
      <c r="E183" s="41"/>
      <c r="F183" s="234" t="s">
        <v>254</v>
      </c>
      <c r="G183" s="41"/>
      <c r="H183" s="41"/>
      <c r="I183" s="235"/>
      <c r="J183" s="41"/>
      <c r="K183" s="41"/>
      <c r="L183" s="45"/>
      <c r="M183" s="236"/>
      <c r="N183" s="237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192</v>
      </c>
      <c r="AU183" s="18" t="s">
        <v>86</v>
      </c>
    </row>
    <row r="184" s="13" customFormat="1">
      <c r="A184" s="13"/>
      <c r="B184" s="238"/>
      <c r="C184" s="239"/>
      <c r="D184" s="233" t="s">
        <v>194</v>
      </c>
      <c r="E184" s="240" t="s">
        <v>1</v>
      </c>
      <c r="F184" s="241" t="s">
        <v>255</v>
      </c>
      <c r="G184" s="239"/>
      <c r="H184" s="240" t="s">
        <v>1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194</v>
      </c>
      <c r="AU184" s="247" t="s">
        <v>86</v>
      </c>
      <c r="AV184" s="13" t="s">
        <v>84</v>
      </c>
      <c r="AW184" s="13" t="s">
        <v>32</v>
      </c>
      <c r="AX184" s="13" t="s">
        <v>76</v>
      </c>
      <c r="AY184" s="247" t="s">
        <v>183</v>
      </c>
    </row>
    <row r="185" s="13" customFormat="1">
      <c r="A185" s="13"/>
      <c r="B185" s="238"/>
      <c r="C185" s="239"/>
      <c r="D185" s="233" t="s">
        <v>194</v>
      </c>
      <c r="E185" s="240" t="s">
        <v>1</v>
      </c>
      <c r="F185" s="241" t="s">
        <v>256</v>
      </c>
      <c r="G185" s="239"/>
      <c r="H185" s="240" t="s">
        <v>1</v>
      </c>
      <c r="I185" s="242"/>
      <c r="J185" s="239"/>
      <c r="K185" s="239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194</v>
      </c>
      <c r="AU185" s="247" t="s">
        <v>86</v>
      </c>
      <c r="AV185" s="13" t="s">
        <v>84</v>
      </c>
      <c r="AW185" s="13" t="s">
        <v>32</v>
      </c>
      <c r="AX185" s="13" t="s">
        <v>76</v>
      </c>
      <c r="AY185" s="247" t="s">
        <v>183</v>
      </c>
    </row>
    <row r="186" s="14" customFormat="1">
      <c r="A186" s="14"/>
      <c r="B186" s="248"/>
      <c r="C186" s="249"/>
      <c r="D186" s="233" t="s">
        <v>194</v>
      </c>
      <c r="E186" s="250" t="s">
        <v>1</v>
      </c>
      <c r="F186" s="251" t="s">
        <v>257</v>
      </c>
      <c r="G186" s="249"/>
      <c r="H186" s="252">
        <v>56.25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194</v>
      </c>
      <c r="AU186" s="258" t="s">
        <v>86</v>
      </c>
      <c r="AV186" s="14" t="s">
        <v>86</v>
      </c>
      <c r="AW186" s="14" t="s">
        <v>32</v>
      </c>
      <c r="AX186" s="14" t="s">
        <v>84</v>
      </c>
      <c r="AY186" s="258" t="s">
        <v>183</v>
      </c>
    </row>
    <row r="187" s="2" customFormat="1" ht="24.15" customHeight="1">
      <c r="A187" s="39"/>
      <c r="B187" s="40"/>
      <c r="C187" s="270" t="s">
        <v>258</v>
      </c>
      <c r="D187" s="270" t="s">
        <v>259</v>
      </c>
      <c r="E187" s="271" t="s">
        <v>260</v>
      </c>
      <c r="F187" s="272" t="s">
        <v>261</v>
      </c>
      <c r="G187" s="273" t="s">
        <v>208</v>
      </c>
      <c r="H187" s="274">
        <v>0.123</v>
      </c>
      <c r="I187" s="275"/>
      <c r="J187" s="276">
        <f>ROUND(I187*H187,2)</f>
        <v>0</v>
      </c>
      <c r="K187" s="272" t="s">
        <v>189</v>
      </c>
      <c r="L187" s="277"/>
      <c r="M187" s="278" t="s">
        <v>1</v>
      </c>
      <c r="N187" s="279" t="s">
        <v>41</v>
      </c>
      <c r="O187" s="92"/>
      <c r="P187" s="229">
        <f>O187*H187</f>
        <v>0</v>
      </c>
      <c r="Q187" s="229">
        <v>1</v>
      </c>
      <c r="R187" s="229">
        <f>Q187*H187</f>
        <v>0.123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243</v>
      </c>
      <c r="AT187" s="231" t="s">
        <v>259</v>
      </c>
      <c r="AU187" s="231" t="s">
        <v>86</v>
      </c>
      <c r="AY187" s="18" t="s">
        <v>183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84</v>
      </c>
      <c r="BK187" s="232">
        <f>ROUND(I187*H187,2)</f>
        <v>0</v>
      </c>
      <c r="BL187" s="18" t="s">
        <v>190</v>
      </c>
      <c r="BM187" s="231" t="s">
        <v>262</v>
      </c>
    </row>
    <row r="188" s="2" customFormat="1">
      <c r="A188" s="39"/>
      <c r="B188" s="40"/>
      <c r="C188" s="41"/>
      <c r="D188" s="233" t="s">
        <v>192</v>
      </c>
      <c r="E188" s="41"/>
      <c r="F188" s="234" t="s">
        <v>261</v>
      </c>
      <c r="G188" s="41"/>
      <c r="H188" s="41"/>
      <c r="I188" s="235"/>
      <c r="J188" s="41"/>
      <c r="K188" s="41"/>
      <c r="L188" s="45"/>
      <c r="M188" s="236"/>
      <c r="N188" s="237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192</v>
      </c>
      <c r="AU188" s="18" t="s">
        <v>86</v>
      </c>
    </row>
    <row r="189" s="2" customFormat="1">
      <c r="A189" s="39"/>
      <c r="B189" s="40"/>
      <c r="C189" s="41"/>
      <c r="D189" s="233" t="s">
        <v>263</v>
      </c>
      <c r="E189" s="41"/>
      <c r="F189" s="280" t="s">
        <v>264</v>
      </c>
      <c r="G189" s="41"/>
      <c r="H189" s="41"/>
      <c r="I189" s="235"/>
      <c r="J189" s="41"/>
      <c r="K189" s="41"/>
      <c r="L189" s="45"/>
      <c r="M189" s="236"/>
      <c r="N189" s="237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263</v>
      </c>
      <c r="AU189" s="18" t="s">
        <v>86</v>
      </c>
    </row>
    <row r="190" s="13" customFormat="1">
      <c r="A190" s="13"/>
      <c r="B190" s="238"/>
      <c r="C190" s="239"/>
      <c r="D190" s="233" t="s">
        <v>194</v>
      </c>
      <c r="E190" s="240" t="s">
        <v>1</v>
      </c>
      <c r="F190" s="241" t="s">
        <v>255</v>
      </c>
      <c r="G190" s="239"/>
      <c r="H190" s="240" t="s">
        <v>1</v>
      </c>
      <c r="I190" s="242"/>
      <c r="J190" s="239"/>
      <c r="K190" s="239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194</v>
      </c>
      <c r="AU190" s="247" t="s">
        <v>86</v>
      </c>
      <c r="AV190" s="13" t="s">
        <v>84</v>
      </c>
      <c r="AW190" s="13" t="s">
        <v>32</v>
      </c>
      <c r="AX190" s="13" t="s">
        <v>76</v>
      </c>
      <c r="AY190" s="247" t="s">
        <v>183</v>
      </c>
    </row>
    <row r="191" s="13" customFormat="1">
      <c r="A191" s="13"/>
      <c r="B191" s="238"/>
      <c r="C191" s="239"/>
      <c r="D191" s="233" t="s">
        <v>194</v>
      </c>
      <c r="E191" s="240" t="s">
        <v>1</v>
      </c>
      <c r="F191" s="241" t="s">
        <v>256</v>
      </c>
      <c r="G191" s="239"/>
      <c r="H191" s="240" t="s">
        <v>1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194</v>
      </c>
      <c r="AU191" s="247" t="s">
        <v>86</v>
      </c>
      <c r="AV191" s="13" t="s">
        <v>84</v>
      </c>
      <c r="AW191" s="13" t="s">
        <v>32</v>
      </c>
      <c r="AX191" s="13" t="s">
        <v>76</v>
      </c>
      <c r="AY191" s="247" t="s">
        <v>183</v>
      </c>
    </row>
    <row r="192" s="14" customFormat="1">
      <c r="A192" s="14"/>
      <c r="B192" s="248"/>
      <c r="C192" s="249"/>
      <c r="D192" s="233" t="s">
        <v>194</v>
      </c>
      <c r="E192" s="250" t="s">
        <v>1</v>
      </c>
      <c r="F192" s="251" t="s">
        <v>265</v>
      </c>
      <c r="G192" s="249"/>
      <c r="H192" s="252">
        <v>0.11700000000000001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194</v>
      </c>
      <c r="AU192" s="258" t="s">
        <v>86</v>
      </c>
      <c r="AV192" s="14" t="s">
        <v>86</v>
      </c>
      <c r="AW192" s="14" t="s">
        <v>32</v>
      </c>
      <c r="AX192" s="14" t="s">
        <v>84</v>
      </c>
      <c r="AY192" s="258" t="s">
        <v>183</v>
      </c>
    </row>
    <row r="193" s="14" customFormat="1">
      <c r="A193" s="14"/>
      <c r="B193" s="248"/>
      <c r="C193" s="249"/>
      <c r="D193" s="233" t="s">
        <v>194</v>
      </c>
      <c r="E193" s="249"/>
      <c r="F193" s="251" t="s">
        <v>266</v>
      </c>
      <c r="G193" s="249"/>
      <c r="H193" s="252">
        <v>0.123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194</v>
      </c>
      <c r="AU193" s="258" t="s">
        <v>86</v>
      </c>
      <c r="AV193" s="14" t="s">
        <v>86</v>
      </c>
      <c r="AW193" s="14" t="s">
        <v>4</v>
      </c>
      <c r="AX193" s="14" t="s">
        <v>84</v>
      </c>
      <c r="AY193" s="258" t="s">
        <v>183</v>
      </c>
    </row>
    <row r="194" s="12" customFormat="1" ht="22.8" customHeight="1">
      <c r="A194" s="12"/>
      <c r="B194" s="204"/>
      <c r="C194" s="205"/>
      <c r="D194" s="206" t="s">
        <v>75</v>
      </c>
      <c r="E194" s="218" t="s">
        <v>114</v>
      </c>
      <c r="F194" s="218" t="s">
        <v>267</v>
      </c>
      <c r="G194" s="205"/>
      <c r="H194" s="205"/>
      <c r="I194" s="208"/>
      <c r="J194" s="219">
        <f>BK194</f>
        <v>0</v>
      </c>
      <c r="K194" s="205"/>
      <c r="L194" s="210"/>
      <c r="M194" s="211"/>
      <c r="N194" s="212"/>
      <c r="O194" s="212"/>
      <c r="P194" s="213">
        <f>SUM(P195:P221)</f>
        <v>0</v>
      </c>
      <c r="Q194" s="212"/>
      <c r="R194" s="213">
        <f>SUM(R195:R221)</f>
        <v>5.5505020400000005</v>
      </c>
      <c r="S194" s="212"/>
      <c r="T194" s="214">
        <f>SUM(T195:T221)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5" t="s">
        <v>84</v>
      </c>
      <c r="AT194" s="216" t="s">
        <v>75</v>
      </c>
      <c r="AU194" s="216" t="s">
        <v>84</v>
      </c>
      <c r="AY194" s="215" t="s">
        <v>183</v>
      </c>
      <c r="BK194" s="217">
        <f>SUM(BK195:BK221)</f>
        <v>0</v>
      </c>
    </row>
    <row r="195" s="2" customFormat="1" ht="24.15" customHeight="1">
      <c r="A195" s="39"/>
      <c r="B195" s="40"/>
      <c r="C195" s="220" t="s">
        <v>268</v>
      </c>
      <c r="D195" s="220" t="s">
        <v>185</v>
      </c>
      <c r="E195" s="221" t="s">
        <v>269</v>
      </c>
      <c r="F195" s="222" t="s">
        <v>270</v>
      </c>
      <c r="G195" s="223" t="s">
        <v>208</v>
      </c>
      <c r="H195" s="224">
        <v>4.1120000000000001</v>
      </c>
      <c r="I195" s="225"/>
      <c r="J195" s="226">
        <f>ROUND(I195*H195,2)</f>
        <v>0</v>
      </c>
      <c r="K195" s="222" t="s">
        <v>189</v>
      </c>
      <c r="L195" s="45"/>
      <c r="M195" s="227" t="s">
        <v>1</v>
      </c>
      <c r="N195" s="228" t="s">
        <v>41</v>
      </c>
      <c r="O195" s="92"/>
      <c r="P195" s="229">
        <f>O195*H195</f>
        <v>0</v>
      </c>
      <c r="Q195" s="229">
        <v>1.0900000000000001</v>
      </c>
      <c r="R195" s="229">
        <f>Q195*H195</f>
        <v>4.4820800000000007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190</v>
      </c>
      <c r="AT195" s="231" t="s">
        <v>185</v>
      </c>
      <c r="AU195" s="231" t="s">
        <v>86</v>
      </c>
      <c r="AY195" s="18" t="s">
        <v>183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84</v>
      </c>
      <c r="BK195" s="232">
        <f>ROUND(I195*H195,2)</f>
        <v>0</v>
      </c>
      <c r="BL195" s="18" t="s">
        <v>190</v>
      </c>
      <c r="BM195" s="231" t="s">
        <v>271</v>
      </c>
    </row>
    <row r="196" s="2" customFormat="1">
      <c r="A196" s="39"/>
      <c r="B196" s="40"/>
      <c r="C196" s="41"/>
      <c r="D196" s="233" t="s">
        <v>192</v>
      </c>
      <c r="E196" s="41"/>
      <c r="F196" s="234" t="s">
        <v>272</v>
      </c>
      <c r="G196" s="41"/>
      <c r="H196" s="41"/>
      <c r="I196" s="235"/>
      <c r="J196" s="41"/>
      <c r="K196" s="41"/>
      <c r="L196" s="45"/>
      <c r="M196" s="236"/>
      <c r="N196" s="237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192</v>
      </c>
      <c r="AU196" s="18" t="s">
        <v>86</v>
      </c>
    </row>
    <row r="197" s="13" customFormat="1">
      <c r="A197" s="13"/>
      <c r="B197" s="238"/>
      <c r="C197" s="239"/>
      <c r="D197" s="233" t="s">
        <v>194</v>
      </c>
      <c r="E197" s="240" t="s">
        <v>1</v>
      </c>
      <c r="F197" s="241" t="s">
        <v>273</v>
      </c>
      <c r="G197" s="239"/>
      <c r="H197" s="240" t="s">
        <v>1</v>
      </c>
      <c r="I197" s="242"/>
      <c r="J197" s="239"/>
      <c r="K197" s="239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194</v>
      </c>
      <c r="AU197" s="247" t="s">
        <v>86</v>
      </c>
      <c r="AV197" s="13" t="s">
        <v>84</v>
      </c>
      <c r="AW197" s="13" t="s">
        <v>32</v>
      </c>
      <c r="AX197" s="13" t="s">
        <v>76</v>
      </c>
      <c r="AY197" s="247" t="s">
        <v>183</v>
      </c>
    </row>
    <row r="198" s="13" customFormat="1">
      <c r="A198" s="13"/>
      <c r="B198" s="238"/>
      <c r="C198" s="239"/>
      <c r="D198" s="233" t="s">
        <v>194</v>
      </c>
      <c r="E198" s="240" t="s">
        <v>1</v>
      </c>
      <c r="F198" s="241" t="s">
        <v>274</v>
      </c>
      <c r="G198" s="239"/>
      <c r="H198" s="240" t="s">
        <v>1</v>
      </c>
      <c r="I198" s="242"/>
      <c r="J198" s="239"/>
      <c r="K198" s="239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194</v>
      </c>
      <c r="AU198" s="247" t="s">
        <v>86</v>
      </c>
      <c r="AV198" s="13" t="s">
        <v>84</v>
      </c>
      <c r="AW198" s="13" t="s">
        <v>32</v>
      </c>
      <c r="AX198" s="13" t="s">
        <v>76</v>
      </c>
      <c r="AY198" s="247" t="s">
        <v>183</v>
      </c>
    </row>
    <row r="199" s="14" customFormat="1">
      <c r="A199" s="14"/>
      <c r="B199" s="248"/>
      <c r="C199" s="249"/>
      <c r="D199" s="233" t="s">
        <v>194</v>
      </c>
      <c r="E199" s="250" t="s">
        <v>1</v>
      </c>
      <c r="F199" s="251" t="s">
        <v>275</v>
      </c>
      <c r="G199" s="249"/>
      <c r="H199" s="252">
        <v>0.255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8" t="s">
        <v>194</v>
      </c>
      <c r="AU199" s="258" t="s">
        <v>86</v>
      </c>
      <c r="AV199" s="14" t="s">
        <v>86</v>
      </c>
      <c r="AW199" s="14" t="s">
        <v>32</v>
      </c>
      <c r="AX199" s="14" t="s">
        <v>76</v>
      </c>
      <c r="AY199" s="258" t="s">
        <v>183</v>
      </c>
    </row>
    <row r="200" s="13" customFormat="1">
      <c r="A200" s="13"/>
      <c r="B200" s="238"/>
      <c r="C200" s="239"/>
      <c r="D200" s="233" t="s">
        <v>194</v>
      </c>
      <c r="E200" s="240" t="s">
        <v>1</v>
      </c>
      <c r="F200" s="241" t="s">
        <v>276</v>
      </c>
      <c r="G200" s="239"/>
      <c r="H200" s="240" t="s">
        <v>1</v>
      </c>
      <c r="I200" s="242"/>
      <c r="J200" s="239"/>
      <c r="K200" s="239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194</v>
      </c>
      <c r="AU200" s="247" t="s">
        <v>86</v>
      </c>
      <c r="AV200" s="13" t="s">
        <v>84</v>
      </c>
      <c r="AW200" s="13" t="s">
        <v>32</v>
      </c>
      <c r="AX200" s="13" t="s">
        <v>76</v>
      </c>
      <c r="AY200" s="247" t="s">
        <v>183</v>
      </c>
    </row>
    <row r="201" s="14" customFormat="1">
      <c r="A201" s="14"/>
      <c r="B201" s="248"/>
      <c r="C201" s="249"/>
      <c r="D201" s="233" t="s">
        <v>194</v>
      </c>
      <c r="E201" s="250" t="s">
        <v>1</v>
      </c>
      <c r="F201" s="251" t="s">
        <v>277</v>
      </c>
      <c r="G201" s="249"/>
      <c r="H201" s="252">
        <v>0.33400000000000002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194</v>
      </c>
      <c r="AU201" s="258" t="s">
        <v>86</v>
      </c>
      <c r="AV201" s="14" t="s">
        <v>86</v>
      </c>
      <c r="AW201" s="14" t="s">
        <v>32</v>
      </c>
      <c r="AX201" s="14" t="s">
        <v>76</v>
      </c>
      <c r="AY201" s="258" t="s">
        <v>183</v>
      </c>
    </row>
    <row r="202" s="14" customFormat="1">
      <c r="A202" s="14"/>
      <c r="B202" s="248"/>
      <c r="C202" s="249"/>
      <c r="D202" s="233" t="s">
        <v>194</v>
      </c>
      <c r="E202" s="250" t="s">
        <v>1</v>
      </c>
      <c r="F202" s="251" t="s">
        <v>278</v>
      </c>
      <c r="G202" s="249"/>
      <c r="H202" s="252">
        <v>0.14499999999999999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194</v>
      </c>
      <c r="AU202" s="258" t="s">
        <v>86</v>
      </c>
      <c r="AV202" s="14" t="s">
        <v>86</v>
      </c>
      <c r="AW202" s="14" t="s">
        <v>32</v>
      </c>
      <c r="AX202" s="14" t="s">
        <v>76</v>
      </c>
      <c r="AY202" s="258" t="s">
        <v>183</v>
      </c>
    </row>
    <row r="203" s="14" customFormat="1">
      <c r="A203" s="14"/>
      <c r="B203" s="248"/>
      <c r="C203" s="249"/>
      <c r="D203" s="233" t="s">
        <v>194</v>
      </c>
      <c r="E203" s="250" t="s">
        <v>1</v>
      </c>
      <c r="F203" s="251" t="s">
        <v>279</v>
      </c>
      <c r="G203" s="249"/>
      <c r="H203" s="252">
        <v>2.7040000000000002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8" t="s">
        <v>194</v>
      </c>
      <c r="AU203" s="258" t="s">
        <v>86</v>
      </c>
      <c r="AV203" s="14" t="s">
        <v>86</v>
      </c>
      <c r="AW203" s="14" t="s">
        <v>32</v>
      </c>
      <c r="AX203" s="14" t="s">
        <v>76</v>
      </c>
      <c r="AY203" s="258" t="s">
        <v>183</v>
      </c>
    </row>
    <row r="204" s="16" customFormat="1">
      <c r="A204" s="16"/>
      <c r="B204" s="281"/>
      <c r="C204" s="282"/>
      <c r="D204" s="233" t="s">
        <v>194</v>
      </c>
      <c r="E204" s="283" t="s">
        <v>1</v>
      </c>
      <c r="F204" s="284" t="s">
        <v>280</v>
      </c>
      <c r="G204" s="282"/>
      <c r="H204" s="285">
        <v>3.4380000000000002</v>
      </c>
      <c r="I204" s="286"/>
      <c r="J204" s="282"/>
      <c r="K204" s="282"/>
      <c r="L204" s="287"/>
      <c r="M204" s="288"/>
      <c r="N204" s="289"/>
      <c r="O204" s="289"/>
      <c r="P204" s="289"/>
      <c r="Q204" s="289"/>
      <c r="R204" s="289"/>
      <c r="S204" s="289"/>
      <c r="T204" s="290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91" t="s">
        <v>194</v>
      </c>
      <c r="AU204" s="291" t="s">
        <v>86</v>
      </c>
      <c r="AV204" s="16" t="s">
        <v>114</v>
      </c>
      <c r="AW204" s="16" t="s">
        <v>32</v>
      </c>
      <c r="AX204" s="16" t="s">
        <v>76</v>
      </c>
      <c r="AY204" s="291" t="s">
        <v>183</v>
      </c>
    </row>
    <row r="205" s="13" customFormat="1">
      <c r="A205" s="13"/>
      <c r="B205" s="238"/>
      <c r="C205" s="239"/>
      <c r="D205" s="233" t="s">
        <v>194</v>
      </c>
      <c r="E205" s="240" t="s">
        <v>1</v>
      </c>
      <c r="F205" s="241" t="s">
        <v>281</v>
      </c>
      <c r="G205" s="239"/>
      <c r="H205" s="240" t="s">
        <v>1</v>
      </c>
      <c r="I205" s="242"/>
      <c r="J205" s="239"/>
      <c r="K205" s="239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194</v>
      </c>
      <c r="AU205" s="247" t="s">
        <v>86</v>
      </c>
      <c r="AV205" s="13" t="s">
        <v>84</v>
      </c>
      <c r="AW205" s="13" t="s">
        <v>32</v>
      </c>
      <c r="AX205" s="13" t="s">
        <v>76</v>
      </c>
      <c r="AY205" s="247" t="s">
        <v>183</v>
      </c>
    </row>
    <row r="206" s="14" customFormat="1">
      <c r="A206" s="14"/>
      <c r="B206" s="248"/>
      <c r="C206" s="249"/>
      <c r="D206" s="233" t="s">
        <v>194</v>
      </c>
      <c r="E206" s="250" t="s">
        <v>1</v>
      </c>
      <c r="F206" s="251" t="s">
        <v>282</v>
      </c>
      <c r="G206" s="249"/>
      <c r="H206" s="252">
        <v>0.29999999999999999</v>
      </c>
      <c r="I206" s="253"/>
      <c r="J206" s="249"/>
      <c r="K206" s="249"/>
      <c r="L206" s="254"/>
      <c r="M206" s="255"/>
      <c r="N206" s="256"/>
      <c r="O206" s="256"/>
      <c r="P206" s="256"/>
      <c r="Q206" s="256"/>
      <c r="R206" s="256"/>
      <c r="S206" s="256"/>
      <c r="T206" s="25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8" t="s">
        <v>194</v>
      </c>
      <c r="AU206" s="258" t="s">
        <v>86</v>
      </c>
      <c r="AV206" s="14" t="s">
        <v>86</v>
      </c>
      <c r="AW206" s="14" t="s">
        <v>32</v>
      </c>
      <c r="AX206" s="14" t="s">
        <v>76</v>
      </c>
      <c r="AY206" s="258" t="s">
        <v>183</v>
      </c>
    </row>
    <row r="207" s="15" customFormat="1">
      <c r="A207" s="15"/>
      <c r="B207" s="259"/>
      <c r="C207" s="260"/>
      <c r="D207" s="233" t="s">
        <v>194</v>
      </c>
      <c r="E207" s="261" t="s">
        <v>1</v>
      </c>
      <c r="F207" s="262" t="s">
        <v>225</v>
      </c>
      <c r="G207" s="260"/>
      <c r="H207" s="263">
        <v>3.738</v>
      </c>
      <c r="I207" s="264"/>
      <c r="J207" s="260"/>
      <c r="K207" s="260"/>
      <c r="L207" s="265"/>
      <c r="M207" s="266"/>
      <c r="N207" s="267"/>
      <c r="O207" s="267"/>
      <c r="P207" s="267"/>
      <c r="Q207" s="267"/>
      <c r="R207" s="267"/>
      <c r="S207" s="267"/>
      <c r="T207" s="26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9" t="s">
        <v>194</v>
      </c>
      <c r="AU207" s="269" t="s">
        <v>86</v>
      </c>
      <c r="AV207" s="15" t="s">
        <v>190</v>
      </c>
      <c r="AW207" s="15" t="s">
        <v>32</v>
      </c>
      <c r="AX207" s="15" t="s">
        <v>84</v>
      </c>
      <c r="AY207" s="269" t="s">
        <v>183</v>
      </c>
    </row>
    <row r="208" s="14" customFormat="1">
      <c r="A208" s="14"/>
      <c r="B208" s="248"/>
      <c r="C208" s="249"/>
      <c r="D208" s="233" t="s">
        <v>194</v>
      </c>
      <c r="E208" s="249"/>
      <c r="F208" s="251" t="s">
        <v>283</v>
      </c>
      <c r="G208" s="249"/>
      <c r="H208" s="252">
        <v>4.1120000000000001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8" t="s">
        <v>194</v>
      </c>
      <c r="AU208" s="258" t="s">
        <v>86</v>
      </c>
      <c r="AV208" s="14" t="s">
        <v>86</v>
      </c>
      <c r="AW208" s="14" t="s">
        <v>4</v>
      </c>
      <c r="AX208" s="14" t="s">
        <v>84</v>
      </c>
      <c r="AY208" s="258" t="s">
        <v>183</v>
      </c>
    </row>
    <row r="209" s="2" customFormat="1" ht="24.15" customHeight="1">
      <c r="A209" s="39"/>
      <c r="B209" s="40"/>
      <c r="C209" s="220" t="s">
        <v>14</v>
      </c>
      <c r="D209" s="220" t="s">
        <v>185</v>
      </c>
      <c r="E209" s="221" t="s">
        <v>284</v>
      </c>
      <c r="F209" s="222" t="s">
        <v>285</v>
      </c>
      <c r="G209" s="223" t="s">
        <v>286</v>
      </c>
      <c r="H209" s="224">
        <v>44.237000000000002</v>
      </c>
      <c r="I209" s="225"/>
      <c r="J209" s="226">
        <f>ROUND(I209*H209,2)</f>
        <v>0</v>
      </c>
      <c r="K209" s="222" t="s">
        <v>189</v>
      </c>
      <c r="L209" s="45"/>
      <c r="M209" s="227" t="s">
        <v>1</v>
      </c>
      <c r="N209" s="228" t="s">
        <v>41</v>
      </c>
      <c r="O209" s="92"/>
      <c r="P209" s="229">
        <f>O209*H209</f>
        <v>0</v>
      </c>
      <c r="Q209" s="229">
        <v>0.0025200000000000001</v>
      </c>
      <c r="R209" s="229">
        <f>Q209*H209</f>
        <v>0.11147724000000001</v>
      </c>
      <c r="S209" s="229">
        <v>0</v>
      </c>
      <c r="T209" s="23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1" t="s">
        <v>190</v>
      </c>
      <c r="AT209" s="231" t="s">
        <v>185</v>
      </c>
      <c r="AU209" s="231" t="s">
        <v>86</v>
      </c>
      <c r="AY209" s="18" t="s">
        <v>183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84</v>
      </c>
      <c r="BK209" s="232">
        <f>ROUND(I209*H209,2)</f>
        <v>0</v>
      </c>
      <c r="BL209" s="18" t="s">
        <v>190</v>
      </c>
      <c r="BM209" s="231" t="s">
        <v>287</v>
      </c>
    </row>
    <row r="210" s="2" customFormat="1">
      <c r="A210" s="39"/>
      <c r="B210" s="40"/>
      <c r="C210" s="41"/>
      <c r="D210" s="233" t="s">
        <v>192</v>
      </c>
      <c r="E210" s="41"/>
      <c r="F210" s="234" t="s">
        <v>288</v>
      </c>
      <c r="G210" s="41"/>
      <c r="H210" s="41"/>
      <c r="I210" s="235"/>
      <c r="J210" s="41"/>
      <c r="K210" s="41"/>
      <c r="L210" s="45"/>
      <c r="M210" s="236"/>
      <c r="N210" s="237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192</v>
      </c>
      <c r="AU210" s="18" t="s">
        <v>86</v>
      </c>
    </row>
    <row r="211" s="13" customFormat="1">
      <c r="A211" s="13"/>
      <c r="B211" s="238"/>
      <c r="C211" s="239"/>
      <c r="D211" s="233" t="s">
        <v>194</v>
      </c>
      <c r="E211" s="240" t="s">
        <v>1</v>
      </c>
      <c r="F211" s="241" t="s">
        <v>289</v>
      </c>
      <c r="G211" s="239"/>
      <c r="H211" s="240" t="s">
        <v>1</v>
      </c>
      <c r="I211" s="242"/>
      <c r="J211" s="239"/>
      <c r="K211" s="239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194</v>
      </c>
      <c r="AU211" s="247" t="s">
        <v>86</v>
      </c>
      <c r="AV211" s="13" t="s">
        <v>84</v>
      </c>
      <c r="AW211" s="13" t="s">
        <v>32</v>
      </c>
      <c r="AX211" s="13" t="s">
        <v>76</v>
      </c>
      <c r="AY211" s="247" t="s">
        <v>183</v>
      </c>
    </row>
    <row r="212" s="14" customFormat="1">
      <c r="A212" s="14"/>
      <c r="B212" s="248"/>
      <c r="C212" s="249"/>
      <c r="D212" s="233" t="s">
        <v>194</v>
      </c>
      <c r="E212" s="250" t="s">
        <v>1</v>
      </c>
      <c r="F212" s="251" t="s">
        <v>290</v>
      </c>
      <c r="G212" s="249"/>
      <c r="H212" s="252">
        <v>4.6369999999999996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8" t="s">
        <v>194</v>
      </c>
      <c r="AU212" s="258" t="s">
        <v>86</v>
      </c>
      <c r="AV212" s="14" t="s">
        <v>86</v>
      </c>
      <c r="AW212" s="14" t="s">
        <v>32</v>
      </c>
      <c r="AX212" s="14" t="s">
        <v>76</v>
      </c>
      <c r="AY212" s="258" t="s">
        <v>183</v>
      </c>
    </row>
    <row r="213" s="14" customFormat="1">
      <c r="A213" s="14"/>
      <c r="B213" s="248"/>
      <c r="C213" s="249"/>
      <c r="D213" s="233" t="s">
        <v>194</v>
      </c>
      <c r="E213" s="250" t="s">
        <v>1</v>
      </c>
      <c r="F213" s="251" t="s">
        <v>291</v>
      </c>
      <c r="G213" s="249"/>
      <c r="H213" s="252">
        <v>2.016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8" t="s">
        <v>194</v>
      </c>
      <c r="AU213" s="258" t="s">
        <v>86</v>
      </c>
      <c r="AV213" s="14" t="s">
        <v>86</v>
      </c>
      <c r="AW213" s="14" t="s">
        <v>32</v>
      </c>
      <c r="AX213" s="14" t="s">
        <v>76</v>
      </c>
      <c r="AY213" s="258" t="s">
        <v>183</v>
      </c>
    </row>
    <row r="214" s="14" customFormat="1">
      <c r="A214" s="14"/>
      <c r="B214" s="248"/>
      <c r="C214" s="249"/>
      <c r="D214" s="233" t="s">
        <v>194</v>
      </c>
      <c r="E214" s="250" t="s">
        <v>1</v>
      </c>
      <c r="F214" s="251" t="s">
        <v>292</v>
      </c>
      <c r="G214" s="249"/>
      <c r="H214" s="252">
        <v>37.584000000000003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8" t="s">
        <v>194</v>
      </c>
      <c r="AU214" s="258" t="s">
        <v>86</v>
      </c>
      <c r="AV214" s="14" t="s">
        <v>86</v>
      </c>
      <c r="AW214" s="14" t="s">
        <v>32</v>
      </c>
      <c r="AX214" s="14" t="s">
        <v>76</v>
      </c>
      <c r="AY214" s="258" t="s">
        <v>183</v>
      </c>
    </row>
    <row r="215" s="15" customFormat="1">
      <c r="A215" s="15"/>
      <c r="B215" s="259"/>
      <c r="C215" s="260"/>
      <c r="D215" s="233" t="s">
        <v>194</v>
      </c>
      <c r="E215" s="261" t="s">
        <v>1</v>
      </c>
      <c r="F215" s="262" t="s">
        <v>225</v>
      </c>
      <c r="G215" s="260"/>
      <c r="H215" s="263">
        <v>44.237000000000002</v>
      </c>
      <c r="I215" s="264"/>
      <c r="J215" s="260"/>
      <c r="K215" s="260"/>
      <c r="L215" s="265"/>
      <c r="M215" s="266"/>
      <c r="N215" s="267"/>
      <c r="O215" s="267"/>
      <c r="P215" s="267"/>
      <c r="Q215" s="267"/>
      <c r="R215" s="267"/>
      <c r="S215" s="267"/>
      <c r="T215" s="268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9" t="s">
        <v>194</v>
      </c>
      <c r="AU215" s="269" t="s">
        <v>86</v>
      </c>
      <c r="AV215" s="15" t="s">
        <v>190</v>
      </c>
      <c r="AW215" s="15" t="s">
        <v>32</v>
      </c>
      <c r="AX215" s="15" t="s">
        <v>84</v>
      </c>
      <c r="AY215" s="269" t="s">
        <v>183</v>
      </c>
    </row>
    <row r="216" s="2" customFormat="1" ht="24.15" customHeight="1">
      <c r="A216" s="39"/>
      <c r="B216" s="40"/>
      <c r="C216" s="220" t="s">
        <v>293</v>
      </c>
      <c r="D216" s="220" t="s">
        <v>185</v>
      </c>
      <c r="E216" s="221" t="s">
        <v>294</v>
      </c>
      <c r="F216" s="222" t="s">
        <v>295</v>
      </c>
      <c r="G216" s="223" t="s">
        <v>286</v>
      </c>
      <c r="H216" s="224">
        <v>32.039999999999999</v>
      </c>
      <c r="I216" s="225"/>
      <c r="J216" s="226">
        <f>ROUND(I216*H216,2)</f>
        <v>0</v>
      </c>
      <c r="K216" s="222" t="s">
        <v>189</v>
      </c>
      <c r="L216" s="45"/>
      <c r="M216" s="227" t="s">
        <v>1</v>
      </c>
      <c r="N216" s="228" t="s">
        <v>41</v>
      </c>
      <c r="O216" s="92"/>
      <c r="P216" s="229">
        <f>O216*H216</f>
        <v>0</v>
      </c>
      <c r="Q216" s="229">
        <v>0.019120000000000002</v>
      </c>
      <c r="R216" s="229">
        <f>Q216*H216</f>
        <v>0.61260480000000006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190</v>
      </c>
      <c r="AT216" s="231" t="s">
        <v>185</v>
      </c>
      <c r="AU216" s="231" t="s">
        <v>86</v>
      </c>
      <c r="AY216" s="18" t="s">
        <v>183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84</v>
      </c>
      <c r="BK216" s="232">
        <f>ROUND(I216*H216,2)</f>
        <v>0</v>
      </c>
      <c r="BL216" s="18" t="s">
        <v>190</v>
      </c>
      <c r="BM216" s="231" t="s">
        <v>296</v>
      </c>
    </row>
    <row r="217" s="2" customFormat="1">
      <c r="A217" s="39"/>
      <c r="B217" s="40"/>
      <c r="C217" s="41"/>
      <c r="D217" s="233" t="s">
        <v>192</v>
      </c>
      <c r="E217" s="41"/>
      <c r="F217" s="234" t="s">
        <v>297</v>
      </c>
      <c r="G217" s="41"/>
      <c r="H217" s="41"/>
      <c r="I217" s="235"/>
      <c r="J217" s="41"/>
      <c r="K217" s="41"/>
      <c r="L217" s="45"/>
      <c r="M217" s="236"/>
      <c r="N217" s="237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192</v>
      </c>
      <c r="AU217" s="18" t="s">
        <v>86</v>
      </c>
    </row>
    <row r="218" s="14" customFormat="1">
      <c r="A218" s="14"/>
      <c r="B218" s="248"/>
      <c r="C218" s="249"/>
      <c r="D218" s="233" t="s">
        <v>194</v>
      </c>
      <c r="E218" s="250" t="s">
        <v>1</v>
      </c>
      <c r="F218" s="251" t="s">
        <v>298</v>
      </c>
      <c r="G218" s="249"/>
      <c r="H218" s="252">
        <v>32.039999999999999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8" t="s">
        <v>194</v>
      </c>
      <c r="AU218" s="258" t="s">
        <v>86</v>
      </c>
      <c r="AV218" s="14" t="s">
        <v>86</v>
      </c>
      <c r="AW218" s="14" t="s">
        <v>32</v>
      </c>
      <c r="AX218" s="14" t="s">
        <v>84</v>
      </c>
      <c r="AY218" s="258" t="s">
        <v>183</v>
      </c>
    </row>
    <row r="219" s="2" customFormat="1" ht="24.15" customHeight="1">
      <c r="A219" s="39"/>
      <c r="B219" s="40"/>
      <c r="C219" s="220" t="s">
        <v>299</v>
      </c>
      <c r="D219" s="220" t="s">
        <v>185</v>
      </c>
      <c r="E219" s="221" t="s">
        <v>300</v>
      </c>
      <c r="F219" s="222" t="s">
        <v>301</v>
      </c>
      <c r="G219" s="223" t="s">
        <v>286</v>
      </c>
      <c r="H219" s="224">
        <v>18</v>
      </c>
      <c r="I219" s="225"/>
      <c r="J219" s="226">
        <f>ROUND(I219*H219,2)</f>
        <v>0</v>
      </c>
      <c r="K219" s="222" t="s">
        <v>189</v>
      </c>
      <c r="L219" s="45"/>
      <c r="M219" s="227" t="s">
        <v>1</v>
      </c>
      <c r="N219" s="228" t="s">
        <v>41</v>
      </c>
      <c r="O219" s="92"/>
      <c r="P219" s="229">
        <f>O219*H219</f>
        <v>0</v>
      </c>
      <c r="Q219" s="229">
        <v>0.019130000000000001</v>
      </c>
      <c r="R219" s="229">
        <f>Q219*H219</f>
        <v>0.34434000000000003</v>
      </c>
      <c r="S219" s="229">
        <v>0</v>
      </c>
      <c r="T219" s="23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1" t="s">
        <v>190</v>
      </c>
      <c r="AT219" s="231" t="s">
        <v>185</v>
      </c>
      <c r="AU219" s="231" t="s">
        <v>86</v>
      </c>
      <c r="AY219" s="18" t="s">
        <v>183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84</v>
      </c>
      <c r="BK219" s="232">
        <f>ROUND(I219*H219,2)</f>
        <v>0</v>
      </c>
      <c r="BL219" s="18" t="s">
        <v>190</v>
      </c>
      <c r="BM219" s="231" t="s">
        <v>302</v>
      </c>
    </row>
    <row r="220" s="2" customFormat="1">
      <c r="A220" s="39"/>
      <c r="B220" s="40"/>
      <c r="C220" s="41"/>
      <c r="D220" s="233" t="s">
        <v>192</v>
      </c>
      <c r="E220" s="41"/>
      <c r="F220" s="234" t="s">
        <v>303</v>
      </c>
      <c r="G220" s="41"/>
      <c r="H220" s="41"/>
      <c r="I220" s="235"/>
      <c r="J220" s="41"/>
      <c r="K220" s="41"/>
      <c r="L220" s="45"/>
      <c r="M220" s="236"/>
      <c r="N220" s="237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192</v>
      </c>
      <c r="AU220" s="18" t="s">
        <v>86</v>
      </c>
    </row>
    <row r="221" s="14" customFormat="1">
      <c r="A221" s="14"/>
      <c r="B221" s="248"/>
      <c r="C221" s="249"/>
      <c r="D221" s="233" t="s">
        <v>194</v>
      </c>
      <c r="E221" s="250" t="s">
        <v>1</v>
      </c>
      <c r="F221" s="251" t="s">
        <v>304</v>
      </c>
      <c r="G221" s="249"/>
      <c r="H221" s="252">
        <v>18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8" t="s">
        <v>194</v>
      </c>
      <c r="AU221" s="258" t="s">
        <v>86</v>
      </c>
      <c r="AV221" s="14" t="s">
        <v>86</v>
      </c>
      <c r="AW221" s="14" t="s">
        <v>32</v>
      </c>
      <c r="AX221" s="14" t="s">
        <v>84</v>
      </c>
      <c r="AY221" s="258" t="s">
        <v>183</v>
      </c>
    </row>
    <row r="222" s="12" customFormat="1" ht="22.8" customHeight="1">
      <c r="A222" s="12"/>
      <c r="B222" s="204"/>
      <c r="C222" s="205"/>
      <c r="D222" s="206" t="s">
        <v>75</v>
      </c>
      <c r="E222" s="218" t="s">
        <v>190</v>
      </c>
      <c r="F222" s="218" t="s">
        <v>305</v>
      </c>
      <c r="G222" s="205"/>
      <c r="H222" s="205"/>
      <c r="I222" s="208"/>
      <c r="J222" s="219">
        <f>BK222</f>
        <v>0</v>
      </c>
      <c r="K222" s="205"/>
      <c r="L222" s="210"/>
      <c r="M222" s="211"/>
      <c r="N222" s="212"/>
      <c r="O222" s="212"/>
      <c r="P222" s="213">
        <f>SUM(P223:P247)</f>
        <v>0</v>
      </c>
      <c r="Q222" s="212"/>
      <c r="R222" s="213">
        <f>SUM(R223:R247)</f>
        <v>153.0236018939469</v>
      </c>
      <c r="S222" s="212"/>
      <c r="T222" s="214">
        <f>SUM(T223:T247)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5" t="s">
        <v>84</v>
      </c>
      <c r="AT222" s="216" t="s">
        <v>75</v>
      </c>
      <c r="AU222" s="216" t="s">
        <v>84</v>
      </c>
      <c r="AY222" s="215" t="s">
        <v>183</v>
      </c>
      <c r="BK222" s="217">
        <f>SUM(BK223:BK247)</f>
        <v>0</v>
      </c>
    </row>
    <row r="223" s="2" customFormat="1" ht="24.15" customHeight="1">
      <c r="A223" s="39"/>
      <c r="B223" s="40"/>
      <c r="C223" s="220" t="s">
        <v>8</v>
      </c>
      <c r="D223" s="220" t="s">
        <v>185</v>
      </c>
      <c r="E223" s="221" t="s">
        <v>306</v>
      </c>
      <c r="F223" s="222" t="s">
        <v>307</v>
      </c>
      <c r="G223" s="223" t="s">
        <v>308</v>
      </c>
      <c r="H223" s="224">
        <v>28780.900000000001</v>
      </c>
      <c r="I223" s="225"/>
      <c r="J223" s="226">
        <f>ROUND(I223*H223,2)</f>
        <v>0</v>
      </c>
      <c r="K223" s="222" t="s">
        <v>1</v>
      </c>
      <c r="L223" s="45"/>
      <c r="M223" s="227" t="s">
        <v>1</v>
      </c>
      <c r="N223" s="228" t="s">
        <v>41</v>
      </c>
      <c r="O223" s="92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190</v>
      </c>
      <c r="AT223" s="231" t="s">
        <v>185</v>
      </c>
      <c r="AU223" s="231" t="s">
        <v>86</v>
      </c>
      <c r="AY223" s="18" t="s">
        <v>183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84</v>
      </c>
      <c r="BK223" s="232">
        <f>ROUND(I223*H223,2)</f>
        <v>0</v>
      </c>
      <c r="BL223" s="18" t="s">
        <v>190</v>
      </c>
      <c r="BM223" s="231" t="s">
        <v>309</v>
      </c>
    </row>
    <row r="224" s="2" customFormat="1">
      <c r="A224" s="39"/>
      <c r="B224" s="40"/>
      <c r="C224" s="41"/>
      <c r="D224" s="233" t="s">
        <v>192</v>
      </c>
      <c r="E224" s="41"/>
      <c r="F224" s="234" t="s">
        <v>307</v>
      </c>
      <c r="G224" s="41"/>
      <c r="H224" s="41"/>
      <c r="I224" s="235"/>
      <c r="J224" s="41"/>
      <c r="K224" s="41"/>
      <c r="L224" s="45"/>
      <c r="M224" s="236"/>
      <c r="N224" s="237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192</v>
      </c>
      <c r="AU224" s="18" t="s">
        <v>86</v>
      </c>
    </row>
    <row r="225" s="2" customFormat="1">
      <c r="A225" s="39"/>
      <c r="B225" s="40"/>
      <c r="C225" s="41"/>
      <c r="D225" s="233" t="s">
        <v>263</v>
      </c>
      <c r="E225" s="41"/>
      <c r="F225" s="280" t="s">
        <v>310</v>
      </c>
      <c r="G225" s="41"/>
      <c r="H225" s="41"/>
      <c r="I225" s="235"/>
      <c r="J225" s="41"/>
      <c r="K225" s="41"/>
      <c r="L225" s="45"/>
      <c r="M225" s="236"/>
      <c r="N225" s="23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263</v>
      </c>
      <c r="AU225" s="18" t="s">
        <v>86</v>
      </c>
    </row>
    <row r="226" s="13" customFormat="1">
      <c r="A226" s="13"/>
      <c r="B226" s="238"/>
      <c r="C226" s="239"/>
      <c r="D226" s="233" t="s">
        <v>194</v>
      </c>
      <c r="E226" s="240" t="s">
        <v>1</v>
      </c>
      <c r="F226" s="241" t="s">
        <v>273</v>
      </c>
      <c r="G226" s="239"/>
      <c r="H226" s="240" t="s">
        <v>1</v>
      </c>
      <c r="I226" s="242"/>
      <c r="J226" s="239"/>
      <c r="K226" s="239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194</v>
      </c>
      <c r="AU226" s="247" t="s">
        <v>86</v>
      </c>
      <c r="AV226" s="13" t="s">
        <v>84</v>
      </c>
      <c r="AW226" s="13" t="s">
        <v>32</v>
      </c>
      <c r="AX226" s="13" t="s">
        <v>76</v>
      </c>
      <c r="AY226" s="247" t="s">
        <v>183</v>
      </c>
    </row>
    <row r="227" s="14" customFormat="1">
      <c r="A227" s="14"/>
      <c r="B227" s="248"/>
      <c r="C227" s="249"/>
      <c r="D227" s="233" t="s">
        <v>194</v>
      </c>
      <c r="E227" s="250" t="s">
        <v>1</v>
      </c>
      <c r="F227" s="251" t="s">
        <v>311</v>
      </c>
      <c r="G227" s="249"/>
      <c r="H227" s="252">
        <v>8161.3999999999996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8" t="s">
        <v>194</v>
      </c>
      <c r="AU227" s="258" t="s">
        <v>86</v>
      </c>
      <c r="AV227" s="14" t="s">
        <v>86</v>
      </c>
      <c r="AW227" s="14" t="s">
        <v>32</v>
      </c>
      <c r="AX227" s="14" t="s">
        <v>76</v>
      </c>
      <c r="AY227" s="258" t="s">
        <v>183</v>
      </c>
    </row>
    <row r="228" s="14" customFormat="1">
      <c r="A228" s="14"/>
      <c r="B228" s="248"/>
      <c r="C228" s="249"/>
      <c r="D228" s="233" t="s">
        <v>194</v>
      </c>
      <c r="E228" s="250" t="s">
        <v>1</v>
      </c>
      <c r="F228" s="251" t="s">
        <v>312</v>
      </c>
      <c r="G228" s="249"/>
      <c r="H228" s="252">
        <v>1107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8" t="s">
        <v>194</v>
      </c>
      <c r="AU228" s="258" t="s">
        <v>86</v>
      </c>
      <c r="AV228" s="14" t="s">
        <v>86</v>
      </c>
      <c r="AW228" s="14" t="s">
        <v>32</v>
      </c>
      <c r="AX228" s="14" t="s">
        <v>76</v>
      </c>
      <c r="AY228" s="258" t="s">
        <v>183</v>
      </c>
    </row>
    <row r="229" s="14" customFormat="1">
      <c r="A229" s="14"/>
      <c r="B229" s="248"/>
      <c r="C229" s="249"/>
      <c r="D229" s="233" t="s">
        <v>194</v>
      </c>
      <c r="E229" s="250" t="s">
        <v>1</v>
      </c>
      <c r="F229" s="251" t="s">
        <v>313</v>
      </c>
      <c r="G229" s="249"/>
      <c r="H229" s="252">
        <v>4627.6000000000004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194</v>
      </c>
      <c r="AU229" s="258" t="s">
        <v>86</v>
      </c>
      <c r="AV229" s="14" t="s">
        <v>86</v>
      </c>
      <c r="AW229" s="14" t="s">
        <v>32</v>
      </c>
      <c r="AX229" s="14" t="s">
        <v>76</v>
      </c>
      <c r="AY229" s="258" t="s">
        <v>183</v>
      </c>
    </row>
    <row r="230" s="14" customFormat="1">
      <c r="A230" s="14"/>
      <c r="B230" s="248"/>
      <c r="C230" s="249"/>
      <c r="D230" s="233" t="s">
        <v>194</v>
      </c>
      <c r="E230" s="250" t="s">
        <v>1</v>
      </c>
      <c r="F230" s="251" t="s">
        <v>314</v>
      </c>
      <c r="G230" s="249"/>
      <c r="H230" s="252">
        <v>2626.0999999999999</v>
      </c>
      <c r="I230" s="253"/>
      <c r="J230" s="249"/>
      <c r="K230" s="249"/>
      <c r="L230" s="254"/>
      <c r="M230" s="255"/>
      <c r="N230" s="256"/>
      <c r="O230" s="256"/>
      <c r="P230" s="256"/>
      <c r="Q230" s="256"/>
      <c r="R230" s="256"/>
      <c r="S230" s="256"/>
      <c r="T230" s="25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8" t="s">
        <v>194</v>
      </c>
      <c r="AU230" s="258" t="s">
        <v>86</v>
      </c>
      <c r="AV230" s="14" t="s">
        <v>86</v>
      </c>
      <c r="AW230" s="14" t="s">
        <v>32</v>
      </c>
      <c r="AX230" s="14" t="s">
        <v>76</v>
      </c>
      <c r="AY230" s="258" t="s">
        <v>183</v>
      </c>
    </row>
    <row r="231" s="14" customFormat="1">
      <c r="A231" s="14"/>
      <c r="B231" s="248"/>
      <c r="C231" s="249"/>
      <c r="D231" s="233" t="s">
        <v>194</v>
      </c>
      <c r="E231" s="250" t="s">
        <v>1</v>
      </c>
      <c r="F231" s="251" t="s">
        <v>315</v>
      </c>
      <c r="G231" s="249"/>
      <c r="H231" s="252">
        <v>8791.3999999999996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8" t="s">
        <v>194</v>
      </c>
      <c r="AU231" s="258" t="s">
        <v>86</v>
      </c>
      <c r="AV231" s="14" t="s">
        <v>86</v>
      </c>
      <c r="AW231" s="14" t="s">
        <v>32</v>
      </c>
      <c r="AX231" s="14" t="s">
        <v>76</v>
      </c>
      <c r="AY231" s="258" t="s">
        <v>183</v>
      </c>
    </row>
    <row r="232" s="14" customFormat="1">
      <c r="A232" s="14"/>
      <c r="B232" s="248"/>
      <c r="C232" s="249"/>
      <c r="D232" s="233" t="s">
        <v>194</v>
      </c>
      <c r="E232" s="250" t="s">
        <v>1</v>
      </c>
      <c r="F232" s="251" t="s">
        <v>316</v>
      </c>
      <c r="G232" s="249"/>
      <c r="H232" s="252">
        <v>1095.3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8" t="s">
        <v>194</v>
      </c>
      <c r="AU232" s="258" t="s">
        <v>86</v>
      </c>
      <c r="AV232" s="14" t="s">
        <v>86</v>
      </c>
      <c r="AW232" s="14" t="s">
        <v>32</v>
      </c>
      <c r="AX232" s="14" t="s">
        <v>76</v>
      </c>
      <c r="AY232" s="258" t="s">
        <v>183</v>
      </c>
    </row>
    <row r="233" s="14" customFormat="1">
      <c r="A233" s="14"/>
      <c r="B233" s="248"/>
      <c r="C233" s="249"/>
      <c r="D233" s="233" t="s">
        <v>194</v>
      </c>
      <c r="E233" s="250" t="s">
        <v>1</v>
      </c>
      <c r="F233" s="251" t="s">
        <v>317</v>
      </c>
      <c r="G233" s="249"/>
      <c r="H233" s="252">
        <v>1838.5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8" t="s">
        <v>194</v>
      </c>
      <c r="AU233" s="258" t="s">
        <v>86</v>
      </c>
      <c r="AV233" s="14" t="s">
        <v>86</v>
      </c>
      <c r="AW233" s="14" t="s">
        <v>32</v>
      </c>
      <c r="AX233" s="14" t="s">
        <v>76</v>
      </c>
      <c r="AY233" s="258" t="s">
        <v>183</v>
      </c>
    </row>
    <row r="234" s="14" customFormat="1">
      <c r="A234" s="14"/>
      <c r="B234" s="248"/>
      <c r="C234" s="249"/>
      <c r="D234" s="233" t="s">
        <v>194</v>
      </c>
      <c r="E234" s="250" t="s">
        <v>1</v>
      </c>
      <c r="F234" s="251" t="s">
        <v>318</v>
      </c>
      <c r="G234" s="249"/>
      <c r="H234" s="252">
        <v>533.60000000000002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8" t="s">
        <v>194</v>
      </c>
      <c r="AU234" s="258" t="s">
        <v>86</v>
      </c>
      <c r="AV234" s="14" t="s">
        <v>86</v>
      </c>
      <c r="AW234" s="14" t="s">
        <v>32</v>
      </c>
      <c r="AX234" s="14" t="s">
        <v>76</v>
      </c>
      <c r="AY234" s="258" t="s">
        <v>183</v>
      </c>
    </row>
    <row r="235" s="15" customFormat="1">
      <c r="A235" s="15"/>
      <c r="B235" s="259"/>
      <c r="C235" s="260"/>
      <c r="D235" s="233" t="s">
        <v>194</v>
      </c>
      <c r="E235" s="261" t="s">
        <v>1</v>
      </c>
      <c r="F235" s="262" t="s">
        <v>225</v>
      </c>
      <c r="G235" s="260"/>
      <c r="H235" s="263">
        <v>28780.900000000001</v>
      </c>
      <c r="I235" s="264"/>
      <c r="J235" s="260"/>
      <c r="K235" s="260"/>
      <c r="L235" s="265"/>
      <c r="M235" s="266"/>
      <c r="N235" s="267"/>
      <c r="O235" s="267"/>
      <c r="P235" s="267"/>
      <c r="Q235" s="267"/>
      <c r="R235" s="267"/>
      <c r="S235" s="267"/>
      <c r="T235" s="26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9" t="s">
        <v>194</v>
      </c>
      <c r="AU235" s="269" t="s">
        <v>86</v>
      </c>
      <c r="AV235" s="15" t="s">
        <v>190</v>
      </c>
      <c r="AW235" s="15" t="s">
        <v>32</v>
      </c>
      <c r="AX235" s="15" t="s">
        <v>84</v>
      </c>
      <c r="AY235" s="269" t="s">
        <v>183</v>
      </c>
    </row>
    <row r="236" s="2" customFormat="1" ht="21.75" customHeight="1">
      <c r="A236" s="39"/>
      <c r="B236" s="40"/>
      <c r="C236" s="220" t="s">
        <v>319</v>
      </c>
      <c r="D236" s="220" t="s">
        <v>185</v>
      </c>
      <c r="E236" s="221" t="s">
        <v>320</v>
      </c>
      <c r="F236" s="222" t="s">
        <v>321</v>
      </c>
      <c r="G236" s="223" t="s">
        <v>188</v>
      </c>
      <c r="H236" s="224">
        <v>60.171999999999997</v>
      </c>
      <c r="I236" s="225"/>
      <c r="J236" s="226">
        <f>ROUND(I236*H236,2)</f>
        <v>0</v>
      </c>
      <c r="K236" s="222" t="s">
        <v>189</v>
      </c>
      <c r="L236" s="45"/>
      <c r="M236" s="227" t="s">
        <v>1</v>
      </c>
      <c r="N236" s="228" t="s">
        <v>41</v>
      </c>
      <c r="O236" s="92"/>
      <c r="P236" s="229">
        <f>O236*H236</f>
        <v>0</v>
      </c>
      <c r="Q236" s="229">
        <v>2.5020099999999998</v>
      </c>
      <c r="R236" s="229">
        <f>Q236*H236</f>
        <v>150.55094571999999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190</v>
      </c>
      <c r="AT236" s="231" t="s">
        <v>185</v>
      </c>
      <c r="AU236" s="231" t="s">
        <v>86</v>
      </c>
      <c r="AY236" s="18" t="s">
        <v>183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84</v>
      </c>
      <c r="BK236" s="232">
        <f>ROUND(I236*H236,2)</f>
        <v>0</v>
      </c>
      <c r="BL236" s="18" t="s">
        <v>190</v>
      </c>
      <c r="BM236" s="231" t="s">
        <v>322</v>
      </c>
    </row>
    <row r="237" s="2" customFormat="1">
      <c r="A237" s="39"/>
      <c r="B237" s="40"/>
      <c r="C237" s="41"/>
      <c r="D237" s="233" t="s">
        <v>192</v>
      </c>
      <c r="E237" s="41"/>
      <c r="F237" s="234" t="s">
        <v>323</v>
      </c>
      <c r="G237" s="41"/>
      <c r="H237" s="41"/>
      <c r="I237" s="235"/>
      <c r="J237" s="41"/>
      <c r="K237" s="41"/>
      <c r="L237" s="45"/>
      <c r="M237" s="236"/>
      <c r="N237" s="237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192</v>
      </c>
      <c r="AU237" s="18" t="s">
        <v>86</v>
      </c>
    </row>
    <row r="238" s="13" customFormat="1">
      <c r="A238" s="13"/>
      <c r="B238" s="238"/>
      <c r="C238" s="239"/>
      <c r="D238" s="233" t="s">
        <v>194</v>
      </c>
      <c r="E238" s="240" t="s">
        <v>1</v>
      </c>
      <c r="F238" s="241" t="s">
        <v>324</v>
      </c>
      <c r="G238" s="239"/>
      <c r="H238" s="240" t="s">
        <v>1</v>
      </c>
      <c r="I238" s="242"/>
      <c r="J238" s="239"/>
      <c r="K238" s="239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194</v>
      </c>
      <c r="AU238" s="247" t="s">
        <v>86</v>
      </c>
      <c r="AV238" s="13" t="s">
        <v>84</v>
      </c>
      <c r="AW238" s="13" t="s">
        <v>32</v>
      </c>
      <c r="AX238" s="13" t="s">
        <v>76</v>
      </c>
      <c r="AY238" s="247" t="s">
        <v>183</v>
      </c>
    </row>
    <row r="239" s="14" customFormat="1">
      <c r="A239" s="14"/>
      <c r="B239" s="248"/>
      <c r="C239" s="249"/>
      <c r="D239" s="233" t="s">
        <v>194</v>
      </c>
      <c r="E239" s="250" t="s">
        <v>1</v>
      </c>
      <c r="F239" s="251" t="s">
        <v>325</v>
      </c>
      <c r="G239" s="249"/>
      <c r="H239" s="252">
        <v>60.171999999999997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8" t="s">
        <v>194</v>
      </c>
      <c r="AU239" s="258" t="s">
        <v>86</v>
      </c>
      <c r="AV239" s="14" t="s">
        <v>86</v>
      </c>
      <c r="AW239" s="14" t="s">
        <v>32</v>
      </c>
      <c r="AX239" s="14" t="s">
        <v>84</v>
      </c>
      <c r="AY239" s="258" t="s">
        <v>183</v>
      </c>
    </row>
    <row r="240" s="2" customFormat="1" ht="16.5" customHeight="1">
      <c r="A240" s="39"/>
      <c r="B240" s="40"/>
      <c r="C240" s="220" t="s">
        <v>326</v>
      </c>
      <c r="D240" s="220" t="s">
        <v>185</v>
      </c>
      <c r="E240" s="221" t="s">
        <v>327</v>
      </c>
      <c r="F240" s="222" t="s">
        <v>328</v>
      </c>
      <c r="G240" s="223" t="s">
        <v>208</v>
      </c>
      <c r="H240" s="224">
        <v>0.35199999999999998</v>
      </c>
      <c r="I240" s="225"/>
      <c r="J240" s="226">
        <f>ROUND(I240*H240,2)</f>
        <v>0</v>
      </c>
      <c r="K240" s="222" t="s">
        <v>189</v>
      </c>
      <c r="L240" s="45"/>
      <c r="M240" s="227" t="s">
        <v>1</v>
      </c>
      <c r="N240" s="228" t="s">
        <v>41</v>
      </c>
      <c r="O240" s="92"/>
      <c r="P240" s="229">
        <f>O240*H240</f>
        <v>0</v>
      </c>
      <c r="Q240" s="229">
        <v>1.0555522399999999</v>
      </c>
      <c r="R240" s="229">
        <f>Q240*H240</f>
        <v>0.37155438847999994</v>
      </c>
      <c r="S240" s="229">
        <v>0</v>
      </c>
      <c r="T240" s="23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1" t="s">
        <v>190</v>
      </c>
      <c r="AT240" s="231" t="s">
        <v>185</v>
      </c>
      <c r="AU240" s="231" t="s">
        <v>86</v>
      </c>
      <c r="AY240" s="18" t="s">
        <v>183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8" t="s">
        <v>84</v>
      </c>
      <c r="BK240" s="232">
        <f>ROUND(I240*H240,2)</f>
        <v>0</v>
      </c>
      <c r="BL240" s="18" t="s">
        <v>190</v>
      </c>
      <c r="BM240" s="231" t="s">
        <v>329</v>
      </c>
    </row>
    <row r="241" s="2" customFormat="1">
      <c r="A241" s="39"/>
      <c r="B241" s="40"/>
      <c r="C241" s="41"/>
      <c r="D241" s="233" t="s">
        <v>192</v>
      </c>
      <c r="E241" s="41"/>
      <c r="F241" s="234" t="s">
        <v>330</v>
      </c>
      <c r="G241" s="41"/>
      <c r="H241" s="41"/>
      <c r="I241" s="235"/>
      <c r="J241" s="41"/>
      <c r="K241" s="41"/>
      <c r="L241" s="45"/>
      <c r="M241" s="236"/>
      <c r="N241" s="237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192</v>
      </c>
      <c r="AU241" s="18" t="s">
        <v>86</v>
      </c>
    </row>
    <row r="242" s="13" customFormat="1">
      <c r="A242" s="13"/>
      <c r="B242" s="238"/>
      <c r="C242" s="239"/>
      <c r="D242" s="233" t="s">
        <v>194</v>
      </c>
      <c r="E242" s="240" t="s">
        <v>1</v>
      </c>
      <c r="F242" s="241" t="s">
        <v>324</v>
      </c>
      <c r="G242" s="239"/>
      <c r="H242" s="240" t="s">
        <v>1</v>
      </c>
      <c r="I242" s="242"/>
      <c r="J242" s="239"/>
      <c r="K242" s="239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194</v>
      </c>
      <c r="AU242" s="247" t="s">
        <v>86</v>
      </c>
      <c r="AV242" s="13" t="s">
        <v>84</v>
      </c>
      <c r="AW242" s="13" t="s">
        <v>32</v>
      </c>
      <c r="AX242" s="13" t="s">
        <v>76</v>
      </c>
      <c r="AY242" s="247" t="s">
        <v>183</v>
      </c>
    </row>
    <row r="243" s="14" customFormat="1">
      <c r="A243" s="14"/>
      <c r="B243" s="248"/>
      <c r="C243" s="249"/>
      <c r="D243" s="233" t="s">
        <v>194</v>
      </c>
      <c r="E243" s="250" t="s">
        <v>1</v>
      </c>
      <c r="F243" s="251" t="s">
        <v>331</v>
      </c>
      <c r="G243" s="249"/>
      <c r="H243" s="252">
        <v>0.35199999999999998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8" t="s">
        <v>194</v>
      </c>
      <c r="AU243" s="258" t="s">
        <v>86</v>
      </c>
      <c r="AV243" s="14" t="s">
        <v>86</v>
      </c>
      <c r="AW243" s="14" t="s">
        <v>32</v>
      </c>
      <c r="AX243" s="14" t="s">
        <v>84</v>
      </c>
      <c r="AY243" s="258" t="s">
        <v>183</v>
      </c>
    </row>
    <row r="244" s="2" customFormat="1" ht="16.5" customHeight="1">
      <c r="A244" s="39"/>
      <c r="B244" s="40"/>
      <c r="C244" s="220" t="s">
        <v>332</v>
      </c>
      <c r="D244" s="220" t="s">
        <v>185</v>
      </c>
      <c r="E244" s="221" t="s">
        <v>333</v>
      </c>
      <c r="F244" s="222" t="s">
        <v>334</v>
      </c>
      <c r="G244" s="223" t="s">
        <v>208</v>
      </c>
      <c r="H244" s="224">
        <v>1.9770000000000001</v>
      </c>
      <c r="I244" s="225"/>
      <c r="J244" s="226">
        <f>ROUND(I244*H244,2)</f>
        <v>0</v>
      </c>
      <c r="K244" s="222" t="s">
        <v>189</v>
      </c>
      <c r="L244" s="45"/>
      <c r="M244" s="227" t="s">
        <v>1</v>
      </c>
      <c r="N244" s="228" t="s">
        <v>41</v>
      </c>
      <c r="O244" s="92"/>
      <c r="P244" s="229">
        <f>O244*H244</f>
        <v>0</v>
      </c>
      <c r="Q244" s="229">
        <v>1.0627727797</v>
      </c>
      <c r="R244" s="229">
        <f>Q244*H244</f>
        <v>2.1011017854668999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190</v>
      </c>
      <c r="AT244" s="231" t="s">
        <v>185</v>
      </c>
      <c r="AU244" s="231" t="s">
        <v>86</v>
      </c>
      <c r="AY244" s="18" t="s">
        <v>183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84</v>
      </c>
      <c r="BK244" s="232">
        <f>ROUND(I244*H244,2)</f>
        <v>0</v>
      </c>
      <c r="BL244" s="18" t="s">
        <v>190</v>
      </c>
      <c r="BM244" s="231" t="s">
        <v>335</v>
      </c>
    </row>
    <row r="245" s="2" customFormat="1">
      <c r="A245" s="39"/>
      <c r="B245" s="40"/>
      <c r="C245" s="41"/>
      <c r="D245" s="233" t="s">
        <v>192</v>
      </c>
      <c r="E245" s="41"/>
      <c r="F245" s="234" t="s">
        <v>336</v>
      </c>
      <c r="G245" s="41"/>
      <c r="H245" s="41"/>
      <c r="I245" s="235"/>
      <c r="J245" s="41"/>
      <c r="K245" s="41"/>
      <c r="L245" s="45"/>
      <c r="M245" s="236"/>
      <c r="N245" s="237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192</v>
      </c>
      <c r="AU245" s="18" t="s">
        <v>86</v>
      </c>
    </row>
    <row r="246" s="13" customFormat="1">
      <c r="A246" s="13"/>
      <c r="B246" s="238"/>
      <c r="C246" s="239"/>
      <c r="D246" s="233" t="s">
        <v>194</v>
      </c>
      <c r="E246" s="240" t="s">
        <v>1</v>
      </c>
      <c r="F246" s="241" t="s">
        <v>324</v>
      </c>
      <c r="G246" s="239"/>
      <c r="H246" s="240" t="s">
        <v>1</v>
      </c>
      <c r="I246" s="242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194</v>
      </c>
      <c r="AU246" s="247" t="s">
        <v>86</v>
      </c>
      <c r="AV246" s="13" t="s">
        <v>84</v>
      </c>
      <c r="AW246" s="13" t="s">
        <v>32</v>
      </c>
      <c r="AX246" s="13" t="s">
        <v>76</v>
      </c>
      <c r="AY246" s="247" t="s">
        <v>183</v>
      </c>
    </row>
    <row r="247" s="14" customFormat="1">
      <c r="A247" s="14"/>
      <c r="B247" s="248"/>
      <c r="C247" s="249"/>
      <c r="D247" s="233" t="s">
        <v>194</v>
      </c>
      <c r="E247" s="250" t="s">
        <v>1</v>
      </c>
      <c r="F247" s="251" t="s">
        <v>337</v>
      </c>
      <c r="G247" s="249"/>
      <c r="H247" s="252">
        <v>1.9770000000000001</v>
      </c>
      <c r="I247" s="253"/>
      <c r="J247" s="249"/>
      <c r="K247" s="249"/>
      <c r="L247" s="254"/>
      <c r="M247" s="255"/>
      <c r="N247" s="256"/>
      <c r="O247" s="256"/>
      <c r="P247" s="256"/>
      <c r="Q247" s="256"/>
      <c r="R247" s="256"/>
      <c r="S247" s="256"/>
      <c r="T247" s="25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8" t="s">
        <v>194</v>
      </c>
      <c r="AU247" s="258" t="s">
        <v>86</v>
      </c>
      <c r="AV247" s="14" t="s">
        <v>86</v>
      </c>
      <c r="AW247" s="14" t="s">
        <v>32</v>
      </c>
      <c r="AX247" s="14" t="s">
        <v>84</v>
      </c>
      <c r="AY247" s="258" t="s">
        <v>183</v>
      </c>
    </row>
    <row r="248" s="12" customFormat="1" ht="22.8" customHeight="1">
      <c r="A248" s="12"/>
      <c r="B248" s="204"/>
      <c r="C248" s="205"/>
      <c r="D248" s="206" t="s">
        <v>75</v>
      </c>
      <c r="E248" s="218" t="s">
        <v>227</v>
      </c>
      <c r="F248" s="218" t="s">
        <v>338</v>
      </c>
      <c r="G248" s="205"/>
      <c r="H248" s="205"/>
      <c r="I248" s="208"/>
      <c r="J248" s="219">
        <f>BK248</f>
        <v>0</v>
      </c>
      <c r="K248" s="205"/>
      <c r="L248" s="210"/>
      <c r="M248" s="211"/>
      <c r="N248" s="212"/>
      <c r="O248" s="212"/>
      <c r="P248" s="213">
        <f>SUM(P249:P402)</f>
        <v>0</v>
      </c>
      <c r="Q248" s="212"/>
      <c r="R248" s="213">
        <f>SUM(R249:R402)</f>
        <v>315.03967535038151</v>
      </c>
      <c r="S248" s="212"/>
      <c r="T248" s="214">
        <f>SUM(T249:T402)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5" t="s">
        <v>84</v>
      </c>
      <c r="AT248" s="216" t="s">
        <v>75</v>
      </c>
      <c r="AU248" s="216" t="s">
        <v>84</v>
      </c>
      <c r="AY248" s="215" t="s">
        <v>183</v>
      </c>
      <c r="BK248" s="217">
        <f>SUM(BK249:BK402)</f>
        <v>0</v>
      </c>
    </row>
    <row r="249" s="2" customFormat="1" ht="24.15" customHeight="1">
      <c r="A249" s="39"/>
      <c r="B249" s="40"/>
      <c r="C249" s="220" t="s">
        <v>339</v>
      </c>
      <c r="D249" s="220" t="s">
        <v>185</v>
      </c>
      <c r="E249" s="221" t="s">
        <v>340</v>
      </c>
      <c r="F249" s="222" t="s">
        <v>341</v>
      </c>
      <c r="G249" s="223" t="s">
        <v>286</v>
      </c>
      <c r="H249" s="224">
        <v>283.58499999999998</v>
      </c>
      <c r="I249" s="225"/>
      <c r="J249" s="226">
        <f>ROUND(I249*H249,2)</f>
        <v>0</v>
      </c>
      <c r="K249" s="222" t="s">
        <v>189</v>
      </c>
      <c r="L249" s="45"/>
      <c r="M249" s="227" t="s">
        <v>1</v>
      </c>
      <c r="N249" s="228" t="s">
        <v>41</v>
      </c>
      <c r="O249" s="92"/>
      <c r="P249" s="229">
        <f>O249*H249</f>
        <v>0</v>
      </c>
      <c r="Q249" s="229">
        <v>0.0063</v>
      </c>
      <c r="R249" s="229">
        <f>Q249*H249</f>
        <v>1.7865854999999999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190</v>
      </c>
      <c r="AT249" s="231" t="s">
        <v>185</v>
      </c>
      <c r="AU249" s="231" t="s">
        <v>86</v>
      </c>
      <c r="AY249" s="18" t="s">
        <v>183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84</v>
      </c>
      <c r="BK249" s="232">
        <f>ROUND(I249*H249,2)</f>
        <v>0</v>
      </c>
      <c r="BL249" s="18" t="s">
        <v>190</v>
      </c>
      <c r="BM249" s="231" t="s">
        <v>342</v>
      </c>
    </row>
    <row r="250" s="2" customFormat="1">
      <c r="A250" s="39"/>
      <c r="B250" s="40"/>
      <c r="C250" s="41"/>
      <c r="D250" s="233" t="s">
        <v>192</v>
      </c>
      <c r="E250" s="41"/>
      <c r="F250" s="234" t="s">
        <v>343</v>
      </c>
      <c r="G250" s="41"/>
      <c r="H250" s="41"/>
      <c r="I250" s="235"/>
      <c r="J250" s="41"/>
      <c r="K250" s="41"/>
      <c r="L250" s="45"/>
      <c r="M250" s="236"/>
      <c r="N250" s="237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192</v>
      </c>
      <c r="AU250" s="18" t="s">
        <v>86</v>
      </c>
    </row>
    <row r="251" s="13" customFormat="1">
      <c r="A251" s="13"/>
      <c r="B251" s="238"/>
      <c r="C251" s="239"/>
      <c r="D251" s="233" t="s">
        <v>194</v>
      </c>
      <c r="E251" s="240" t="s">
        <v>1</v>
      </c>
      <c r="F251" s="241" t="s">
        <v>344</v>
      </c>
      <c r="G251" s="239"/>
      <c r="H251" s="240" t="s">
        <v>1</v>
      </c>
      <c r="I251" s="242"/>
      <c r="J251" s="239"/>
      <c r="K251" s="239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194</v>
      </c>
      <c r="AU251" s="247" t="s">
        <v>86</v>
      </c>
      <c r="AV251" s="13" t="s">
        <v>84</v>
      </c>
      <c r="AW251" s="13" t="s">
        <v>32</v>
      </c>
      <c r="AX251" s="13" t="s">
        <v>76</v>
      </c>
      <c r="AY251" s="247" t="s">
        <v>183</v>
      </c>
    </row>
    <row r="252" s="13" customFormat="1">
      <c r="A252" s="13"/>
      <c r="B252" s="238"/>
      <c r="C252" s="239"/>
      <c r="D252" s="233" t="s">
        <v>194</v>
      </c>
      <c r="E252" s="240" t="s">
        <v>1</v>
      </c>
      <c r="F252" s="241" t="s">
        <v>345</v>
      </c>
      <c r="G252" s="239"/>
      <c r="H252" s="240" t="s">
        <v>1</v>
      </c>
      <c r="I252" s="242"/>
      <c r="J252" s="239"/>
      <c r="K252" s="239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194</v>
      </c>
      <c r="AU252" s="247" t="s">
        <v>86</v>
      </c>
      <c r="AV252" s="13" t="s">
        <v>84</v>
      </c>
      <c r="AW252" s="13" t="s">
        <v>32</v>
      </c>
      <c r="AX252" s="13" t="s">
        <v>76</v>
      </c>
      <c r="AY252" s="247" t="s">
        <v>183</v>
      </c>
    </row>
    <row r="253" s="14" customFormat="1">
      <c r="A253" s="14"/>
      <c r="B253" s="248"/>
      <c r="C253" s="249"/>
      <c r="D253" s="233" t="s">
        <v>194</v>
      </c>
      <c r="E253" s="250" t="s">
        <v>1</v>
      </c>
      <c r="F253" s="251" t="s">
        <v>346</v>
      </c>
      <c r="G253" s="249"/>
      <c r="H253" s="252">
        <v>283.58499999999998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8" t="s">
        <v>194</v>
      </c>
      <c r="AU253" s="258" t="s">
        <v>86</v>
      </c>
      <c r="AV253" s="14" t="s">
        <v>86</v>
      </c>
      <c r="AW253" s="14" t="s">
        <v>32</v>
      </c>
      <c r="AX253" s="14" t="s">
        <v>84</v>
      </c>
      <c r="AY253" s="258" t="s">
        <v>183</v>
      </c>
    </row>
    <row r="254" s="2" customFormat="1" ht="24.15" customHeight="1">
      <c r="A254" s="39"/>
      <c r="B254" s="40"/>
      <c r="C254" s="220" t="s">
        <v>347</v>
      </c>
      <c r="D254" s="220" t="s">
        <v>185</v>
      </c>
      <c r="E254" s="221" t="s">
        <v>348</v>
      </c>
      <c r="F254" s="222" t="s">
        <v>349</v>
      </c>
      <c r="G254" s="223" t="s">
        <v>286</v>
      </c>
      <c r="H254" s="224">
        <v>46.43</v>
      </c>
      <c r="I254" s="225"/>
      <c r="J254" s="226">
        <f>ROUND(I254*H254,2)</f>
        <v>0</v>
      </c>
      <c r="K254" s="222" t="s">
        <v>189</v>
      </c>
      <c r="L254" s="45"/>
      <c r="M254" s="227" t="s">
        <v>1</v>
      </c>
      <c r="N254" s="228" t="s">
        <v>41</v>
      </c>
      <c r="O254" s="92"/>
      <c r="P254" s="229">
        <f>O254*H254</f>
        <v>0</v>
      </c>
      <c r="Q254" s="229">
        <v>0.0043839999999999999</v>
      </c>
      <c r="R254" s="229">
        <f>Q254*H254</f>
        <v>0.20354912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190</v>
      </c>
      <c r="AT254" s="231" t="s">
        <v>185</v>
      </c>
      <c r="AU254" s="231" t="s">
        <v>86</v>
      </c>
      <c r="AY254" s="18" t="s">
        <v>183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84</v>
      </c>
      <c r="BK254" s="232">
        <f>ROUND(I254*H254,2)</f>
        <v>0</v>
      </c>
      <c r="BL254" s="18" t="s">
        <v>190</v>
      </c>
      <c r="BM254" s="231" t="s">
        <v>350</v>
      </c>
    </row>
    <row r="255" s="2" customFormat="1">
      <c r="A255" s="39"/>
      <c r="B255" s="40"/>
      <c r="C255" s="41"/>
      <c r="D255" s="233" t="s">
        <v>192</v>
      </c>
      <c r="E255" s="41"/>
      <c r="F255" s="234" t="s">
        <v>351</v>
      </c>
      <c r="G255" s="41"/>
      <c r="H255" s="41"/>
      <c r="I255" s="235"/>
      <c r="J255" s="41"/>
      <c r="K255" s="41"/>
      <c r="L255" s="45"/>
      <c r="M255" s="236"/>
      <c r="N255" s="237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192</v>
      </c>
      <c r="AU255" s="18" t="s">
        <v>86</v>
      </c>
    </row>
    <row r="256" s="2" customFormat="1" ht="24.15" customHeight="1">
      <c r="A256" s="39"/>
      <c r="B256" s="40"/>
      <c r="C256" s="220" t="s">
        <v>7</v>
      </c>
      <c r="D256" s="220" t="s">
        <v>185</v>
      </c>
      <c r="E256" s="221" t="s">
        <v>352</v>
      </c>
      <c r="F256" s="222" t="s">
        <v>353</v>
      </c>
      <c r="G256" s="223" t="s">
        <v>286</v>
      </c>
      <c r="H256" s="224">
        <v>46.343000000000004</v>
      </c>
      <c r="I256" s="225"/>
      <c r="J256" s="226">
        <f>ROUND(I256*H256,2)</f>
        <v>0</v>
      </c>
      <c r="K256" s="222" t="s">
        <v>189</v>
      </c>
      <c r="L256" s="45"/>
      <c r="M256" s="227" t="s">
        <v>1</v>
      </c>
      <c r="N256" s="228" t="s">
        <v>41</v>
      </c>
      <c r="O256" s="92"/>
      <c r="P256" s="229">
        <f>O256*H256</f>
        <v>0</v>
      </c>
      <c r="Q256" s="229">
        <v>0.00022000000000000001</v>
      </c>
      <c r="R256" s="229">
        <f>Q256*H256</f>
        <v>0.010195460000000002</v>
      </c>
      <c r="S256" s="229">
        <v>0</v>
      </c>
      <c r="T256" s="23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1" t="s">
        <v>190</v>
      </c>
      <c r="AT256" s="231" t="s">
        <v>185</v>
      </c>
      <c r="AU256" s="231" t="s">
        <v>86</v>
      </c>
      <c r="AY256" s="18" t="s">
        <v>183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8" t="s">
        <v>84</v>
      </c>
      <c r="BK256" s="232">
        <f>ROUND(I256*H256,2)</f>
        <v>0</v>
      </c>
      <c r="BL256" s="18" t="s">
        <v>190</v>
      </c>
      <c r="BM256" s="231" t="s">
        <v>354</v>
      </c>
    </row>
    <row r="257" s="2" customFormat="1">
      <c r="A257" s="39"/>
      <c r="B257" s="40"/>
      <c r="C257" s="41"/>
      <c r="D257" s="233" t="s">
        <v>192</v>
      </c>
      <c r="E257" s="41"/>
      <c r="F257" s="234" t="s">
        <v>355</v>
      </c>
      <c r="G257" s="41"/>
      <c r="H257" s="41"/>
      <c r="I257" s="235"/>
      <c r="J257" s="41"/>
      <c r="K257" s="41"/>
      <c r="L257" s="45"/>
      <c r="M257" s="236"/>
      <c r="N257" s="237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192</v>
      </c>
      <c r="AU257" s="18" t="s">
        <v>86</v>
      </c>
    </row>
    <row r="258" s="2" customFormat="1" ht="24.15" customHeight="1">
      <c r="A258" s="39"/>
      <c r="B258" s="40"/>
      <c r="C258" s="220" t="s">
        <v>356</v>
      </c>
      <c r="D258" s="220" t="s">
        <v>185</v>
      </c>
      <c r="E258" s="221" t="s">
        <v>357</v>
      </c>
      <c r="F258" s="222" t="s">
        <v>358</v>
      </c>
      <c r="G258" s="223" t="s">
        <v>286</v>
      </c>
      <c r="H258" s="224">
        <v>46.43</v>
      </c>
      <c r="I258" s="225"/>
      <c r="J258" s="226">
        <f>ROUND(I258*H258,2)</f>
        <v>0</v>
      </c>
      <c r="K258" s="222" t="s">
        <v>189</v>
      </c>
      <c r="L258" s="45"/>
      <c r="M258" s="227" t="s">
        <v>1</v>
      </c>
      <c r="N258" s="228" t="s">
        <v>41</v>
      </c>
      <c r="O258" s="92"/>
      <c r="P258" s="229">
        <f>O258*H258</f>
        <v>0</v>
      </c>
      <c r="Q258" s="229">
        <v>0.0057000000000000002</v>
      </c>
      <c r="R258" s="229">
        <f>Q258*H258</f>
        <v>0.26465100000000003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190</v>
      </c>
      <c r="AT258" s="231" t="s">
        <v>185</v>
      </c>
      <c r="AU258" s="231" t="s">
        <v>86</v>
      </c>
      <c r="AY258" s="18" t="s">
        <v>183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84</v>
      </c>
      <c r="BK258" s="232">
        <f>ROUND(I258*H258,2)</f>
        <v>0</v>
      </c>
      <c r="BL258" s="18" t="s">
        <v>190</v>
      </c>
      <c r="BM258" s="231" t="s">
        <v>359</v>
      </c>
    </row>
    <row r="259" s="2" customFormat="1">
      <c r="A259" s="39"/>
      <c r="B259" s="40"/>
      <c r="C259" s="41"/>
      <c r="D259" s="233" t="s">
        <v>192</v>
      </c>
      <c r="E259" s="41"/>
      <c r="F259" s="234" t="s">
        <v>360</v>
      </c>
      <c r="G259" s="41"/>
      <c r="H259" s="41"/>
      <c r="I259" s="235"/>
      <c r="J259" s="41"/>
      <c r="K259" s="41"/>
      <c r="L259" s="45"/>
      <c r="M259" s="236"/>
      <c r="N259" s="237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192</v>
      </c>
      <c r="AU259" s="18" t="s">
        <v>86</v>
      </c>
    </row>
    <row r="260" s="13" customFormat="1">
      <c r="A260" s="13"/>
      <c r="B260" s="238"/>
      <c r="C260" s="239"/>
      <c r="D260" s="233" t="s">
        <v>194</v>
      </c>
      <c r="E260" s="240" t="s">
        <v>1</v>
      </c>
      <c r="F260" s="241" t="s">
        <v>361</v>
      </c>
      <c r="G260" s="239"/>
      <c r="H260" s="240" t="s">
        <v>1</v>
      </c>
      <c r="I260" s="242"/>
      <c r="J260" s="239"/>
      <c r="K260" s="239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194</v>
      </c>
      <c r="AU260" s="247" t="s">
        <v>86</v>
      </c>
      <c r="AV260" s="13" t="s">
        <v>84</v>
      </c>
      <c r="AW260" s="13" t="s">
        <v>32</v>
      </c>
      <c r="AX260" s="13" t="s">
        <v>76</v>
      </c>
      <c r="AY260" s="247" t="s">
        <v>183</v>
      </c>
    </row>
    <row r="261" s="13" customFormat="1">
      <c r="A261" s="13"/>
      <c r="B261" s="238"/>
      <c r="C261" s="239"/>
      <c r="D261" s="233" t="s">
        <v>194</v>
      </c>
      <c r="E261" s="240" t="s">
        <v>1</v>
      </c>
      <c r="F261" s="241" t="s">
        <v>362</v>
      </c>
      <c r="G261" s="239"/>
      <c r="H261" s="240" t="s">
        <v>1</v>
      </c>
      <c r="I261" s="242"/>
      <c r="J261" s="239"/>
      <c r="K261" s="239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194</v>
      </c>
      <c r="AU261" s="247" t="s">
        <v>86</v>
      </c>
      <c r="AV261" s="13" t="s">
        <v>84</v>
      </c>
      <c r="AW261" s="13" t="s">
        <v>32</v>
      </c>
      <c r="AX261" s="13" t="s">
        <v>76</v>
      </c>
      <c r="AY261" s="247" t="s">
        <v>183</v>
      </c>
    </row>
    <row r="262" s="14" customFormat="1">
      <c r="A262" s="14"/>
      <c r="B262" s="248"/>
      <c r="C262" s="249"/>
      <c r="D262" s="233" t="s">
        <v>194</v>
      </c>
      <c r="E262" s="250" t="s">
        <v>1</v>
      </c>
      <c r="F262" s="251" t="s">
        <v>363</v>
      </c>
      <c r="G262" s="249"/>
      <c r="H262" s="252">
        <v>45.200000000000003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8" t="s">
        <v>194</v>
      </c>
      <c r="AU262" s="258" t="s">
        <v>86</v>
      </c>
      <c r="AV262" s="14" t="s">
        <v>86</v>
      </c>
      <c r="AW262" s="14" t="s">
        <v>32</v>
      </c>
      <c r="AX262" s="14" t="s">
        <v>76</v>
      </c>
      <c r="AY262" s="258" t="s">
        <v>183</v>
      </c>
    </row>
    <row r="263" s="14" customFormat="1">
      <c r="A263" s="14"/>
      <c r="B263" s="248"/>
      <c r="C263" s="249"/>
      <c r="D263" s="233" t="s">
        <v>194</v>
      </c>
      <c r="E263" s="250" t="s">
        <v>1</v>
      </c>
      <c r="F263" s="251" t="s">
        <v>364</v>
      </c>
      <c r="G263" s="249"/>
      <c r="H263" s="252">
        <v>1.23</v>
      </c>
      <c r="I263" s="253"/>
      <c r="J263" s="249"/>
      <c r="K263" s="249"/>
      <c r="L263" s="254"/>
      <c r="M263" s="255"/>
      <c r="N263" s="256"/>
      <c r="O263" s="256"/>
      <c r="P263" s="256"/>
      <c r="Q263" s="256"/>
      <c r="R263" s="256"/>
      <c r="S263" s="256"/>
      <c r="T263" s="25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8" t="s">
        <v>194</v>
      </c>
      <c r="AU263" s="258" t="s">
        <v>86</v>
      </c>
      <c r="AV263" s="14" t="s">
        <v>86</v>
      </c>
      <c r="AW263" s="14" t="s">
        <v>32</v>
      </c>
      <c r="AX263" s="14" t="s">
        <v>76</v>
      </c>
      <c r="AY263" s="258" t="s">
        <v>183</v>
      </c>
    </row>
    <row r="264" s="15" customFormat="1">
      <c r="A264" s="15"/>
      <c r="B264" s="259"/>
      <c r="C264" s="260"/>
      <c r="D264" s="233" t="s">
        <v>194</v>
      </c>
      <c r="E264" s="261" t="s">
        <v>1</v>
      </c>
      <c r="F264" s="262" t="s">
        <v>225</v>
      </c>
      <c r="G264" s="260"/>
      <c r="H264" s="263">
        <v>46.43</v>
      </c>
      <c r="I264" s="264"/>
      <c r="J264" s="260"/>
      <c r="K264" s="260"/>
      <c r="L264" s="265"/>
      <c r="M264" s="266"/>
      <c r="N264" s="267"/>
      <c r="O264" s="267"/>
      <c r="P264" s="267"/>
      <c r="Q264" s="267"/>
      <c r="R264" s="267"/>
      <c r="S264" s="267"/>
      <c r="T264" s="26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9" t="s">
        <v>194</v>
      </c>
      <c r="AU264" s="269" t="s">
        <v>86</v>
      </c>
      <c r="AV264" s="15" t="s">
        <v>190</v>
      </c>
      <c r="AW264" s="15" t="s">
        <v>32</v>
      </c>
      <c r="AX264" s="15" t="s">
        <v>84</v>
      </c>
      <c r="AY264" s="269" t="s">
        <v>183</v>
      </c>
    </row>
    <row r="265" s="2" customFormat="1" ht="24.15" customHeight="1">
      <c r="A265" s="39"/>
      <c r="B265" s="40"/>
      <c r="C265" s="220" t="s">
        <v>365</v>
      </c>
      <c r="D265" s="220" t="s">
        <v>185</v>
      </c>
      <c r="E265" s="221" t="s">
        <v>366</v>
      </c>
      <c r="F265" s="222" t="s">
        <v>367</v>
      </c>
      <c r="G265" s="223" t="s">
        <v>286</v>
      </c>
      <c r="H265" s="224">
        <v>580.37</v>
      </c>
      <c r="I265" s="225"/>
      <c r="J265" s="226">
        <f>ROUND(I265*H265,2)</f>
        <v>0</v>
      </c>
      <c r="K265" s="222" t="s">
        <v>189</v>
      </c>
      <c r="L265" s="45"/>
      <c r="M265" s="227" t="s">
        <v>1</v>
      </c>
      <c r="N265" s="228" t="s">
        <v>41</v>
      </c>
      <c r="O265" s="92"/>
      <c r="P265" s="229">
        <f>O265*H265</f>
        <v>0</v>
      </c>
      <c r="Q265" s="229">
        <v>0.00382</v>
      </c>
      <c r="R265" s="229">
        <f>Q265*H265</f>
        <v>2.2170133999999999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190</v>
      </c>
      <c r="AT265" s="231" t="s">
        <v>185</v>
      </c>
      <c r="AU265" s="231" t="s">
        <v>86</v>
      </c>
      <c r="AY265" s="18" t="s">
        <v>183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84</v>
      </c>
      <c r="BK265" s="232">
        <f>ROUND(I265*H265,2)</f>
        <v>0</v>
      </c>
      <c r="BL265" s="18" t="s">
        <v>190</v>
      </c>
      <c r="BM265" s="231" t="s">
        <v>368</v>
      </c>
    </row>
    <row r="266" s="2" customFormat="1">
      <c r="A266" s="39"/>
      <c r="B266" s="40"/>
      <c r="C266" s="41"/>
      <c r="D266" s="233" t="s">
        <v>192</v>
      </c>
      <c r="E266" s="41"/>
      <c r="F266" s="234" t="s">
        <v>369</v>
      </c>
      <c r="G266" s="41"/>
      <c r="H266" s="41"/>
      <c r="I266" s="235"/>
      <c r="J266" s="41"/>
      <c r="K266" s="41"/>
      <c r="L266" s="45"/>
      <c r="M266" s="236"/>
      <c r="N266" s="237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192</v>
      </c>
      <c r="AU266" s="18" t="s">
        <v>86</v>
      </c>
    </row>
    <row r="267" s="14" customFormat="1">
      <c r="A267" s="14"/>
      <c r="B267" s="248"/>
      <c r="C267" s="249"/>
      <c r="D267" s="233" t="s">
        <v>194</v>
      </c>
      <c r="E267" s="250" t="s">
        <v>1</v>
      </c>
      <c r="F267" s="251" t="s">
        <v>140</v>
      </c>
      <c r="G267" s="249"/>
      <c r="H267" s="252">
        <v>580.37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8" t="s">
        <v>194</v>
      </c>
      <c r="AU267" s="258" t="s">
        <v>86</v>
      </c>
      <c r="AV267" s="14" t="s">
        <v>86</v>
      </c>
      <c r="AW267" s="14" t="s">
        <v>32</v>
      </c>
      <c r="AX267" s="14" t="s">
        <v>84</v>
      </c>
      <c r="AY267" s="258" t="s">
        <v>183</v>
      </c>
    </row>
    <row r="268" s="2" customFormat="1" ht="44.25" customHeight="1">
      <c r="A268" s="39"/>
      <c r="B268" s="40"/>
      <c r="C268" s="220" t="s">
        <v>370</v>
      </c>
      <c r="D268" s="220" t="s">
        <v>185</v>
      </c>
      <c r="E268" s="221" t="s">
        <v>371</v>
      </c>
      <c r="F268" s="222" t="s">
        <v>372</v>
      </c>
      <c r="G268" s="223" t="s">
        <v>286</v>
      </c>
      <c r="H268" s="224">
        <v>73.168000000000006</v>
      </c>
      <c r="I268" s="225"/>
      <c r="J268" s="226">
        <f>ROUND(I268*H268,2)</f>
        <v>0</v>
      </c>
      <c r="K268" s="222" t="s">
        <v>189</v>
      </c>
      <c r="L268" s="45"/>
      <c r="M268" s="227" t="s">
        <v>1</v>
      </c>
      <c r="N268" s="228" t="s">
        <v>41</v>
      </c>
      <c r="O268" s="92"/>
      <c r="P268" s="229">
        <f>O268*H268</f>
        <v>0</v>
      </c>
      <c r="Q268" s="229">
        <v>0.01135448</v>
      </c>
      <c r="R268" s="229">
        <f>Q268*H268</f>
        <v>0.83078459264000004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190</v>
      </c>
      <c r="AT268" s="231" t="s">
        <v>185</v>
      </c>
      <c r="AU268" s="231" t="s">
        <v>86</v>
      </c>
      <c r="AY268" s="18" t="s">
        <v>183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84</v>
      </c>
      <c r="BK268" s="232">
        <f>ROUND(I268*H268,2)</f>
        <v>0</v>
      </c>
      <c r="BL268" s="18" t="s">
        <v>190</v>
      </c>
      <c r="BM268" s="231" t="s">
        <v>373</v>
      </c>
    </row>
    <row r="269" s="2" customFormat="1">
      <c r="A269" s="39"/>
      <c r="B269" s="40"/>
      <c r="C269" s="41"/>
      <c r="D269" s="233" t="s">
        <v>192</v>
      </c>
      <c r="E269" s="41"/>
      <c r="F269" s="234" t="s">
        <v>374</v>
      </c>
      <c r="G269" s="41"/>
      <c r="H269" s="41"/>
      <c r="I269" s="235"/>
      <c r="J269" s="41"/>
      <c r="K269" s="41"/>
      <c r="L269" s="45"/>
      <c r="M269" s="236"/>
      <c r="N269" s="237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192</v>
      </c>
      <c r="AU269" s="18" t="s">
        <v>86</v>
      </c>
    </row>
    <row r="270" s="13" customFormat="1">
      <c r="A270" s="13"/>
      <c r="B270" s="238"/>
      <c r="C270" s="239"/>
      <c r="D270" s="233" t="s">
        <v>194</v>
      </c>
      <c r="E270" s="240" t="s">
        <v>1</v>
      </c>
      <c r="F270" s="241" t="s">
        <v>375</v>
      </c>
      <c r="G270" s="239"/>
      <c r="H270" s="240" t="s">
        <v>1</v>
      </c>
      <c r="I270" s="242"/>
      <c r="J270" s="239"/>
      <c r="K270" s="239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194</v>
      </c>
      <c r="AU270" s="247" t="s">
        <v>86</v>
      </c>
      <c r="AV270" s="13" t="s">
        <v>84</v>
      </c>
      <c r="AW270" s="13" t="s">
        <v>32</v>
      </c>
      <c r="AX270" s="13" t="s">
        <v>76</v>
      </c>
      <c r="AY270" s="247" t="s">
        <v>183</v>
      </c>
    </row>
    <row r="271" s="13" customFormat="1">
      <c r="A271" s="13"/>
      <c r="B271" s="238"/>
      <c r="C271" s="239"/>
      <c r="D271" s="233" t="s">
        <v>194</v>
      </c>
      <c r="E271" s="240" t="s">
        <v>1</v>
      </c>
      <c r="F271" s="241" t="s">
        <v>376</v>
      </c>
      <c r="G271" s="239"/>
      <c r="H271" s="240" t="s">
        <v>1</v>
      </c>
      <c r="I271" s="242"/>
      <c r="J271" s="239"/>
      <c r="K271" s="239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194</v>
      </c>
      <c r="AU271" s="247" t="s">
        <v>86</v>
      </c>
      <c r="AV271" s="13" t="s">
        <v>84</v>
      </c>
      <c r="AW271" s="13" t="s">
        <v>32</v>
      </c>
      <c r="AX271" s="13" t="s">
        <v>76</v>
      </c>
      <c r="AY271" s="247" t="s">
        <v>183</v>
      </c>
    </row>
    <row r="272" s="14" customFormat="1">
      <c r="A272" s="14"/>
      <c r="B272" s="248"/>
      <c r="C272" s="249"/>
      <c r="D272" s="233" t="s">
        <v>194</v>
      </c>
      <c r="E272" s="250" t="s">
        <v>1</v>
      </c>
      <c r="F272" s="251" t="s">
        <v>377</v>
      </c>
      <c r="G272" s="249"/>
      <c r="H272" s="252">
        <v>73.168000000000006</v>
      </c>
      <c r="I272" s="253"/>
      <c r="J272" s="249"/>
      <c r="K272" s="249"/>
      <c r="L272" s="254"/>
      <c r="M272" s="255"/>
      <c r="N272" s="256"/>
      <c r="O272" s="256"/>
      <c r="P272" s="256"/>
      <c r="Q272" s="256"/>
      <c r="R272" s="256"/>
      <c r="S272" s="256"/>
      <c r="T272" s="25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8" t="s">
        <v>194</v>
      </c>
      <c r="AU272" s="258" t="s">
        <v>86</v>
      </c>
      <c r="AV272" s="14" t="s">
        <v>86</v>
      </c>
      <c r="AW272" s="14" t="s">
        <v>32</v>
      </c>
      <c r="AX272" s="14" t="s">
        <v>84</v>
      </c>
      <c r="AY272" s="258" t="s">
        <v>183</v>
      </c>
    </row>
    <row r="273" s="2" customFormat="1" ht="24.15" customHeight="1">
      <c r="A273" s="39"/>
      <c r="B273" s="40"/>
      <c r="C273" s="270" t="s">
        <v>378</v>
      </c>
      <c r="D273" s="270" t="s">
        <v>259</v>
      </c>
      <c r="E273" s="271" t="s">
        <v>379</v>
      </c>
      <c r="F273" s="272" t="s">
        <v>380</v>
      </c>
      <c r="G273" s="273" t="s">
        <v>286</v>
      </c>
      <c r="H273" s="274">
        <v>74.631</v>
      </c>
      <c r="I273" s="275"/>
      <c r="J273" s="276">
        <f>ROUND(I273*H273,2)</f>
        <v>0</v>
      </c>
      <c r="K273" s="272" t="s">
        <v>189</v>
      </c>
      <c r="L273" s="277"/>
      <c r="M273" s="278" t="s">
        <v>1</v>
      </c>
      <c r="N273" s="279" t="s">
        <v>41</v>
      </c>
      <c r="O273" s="92"/>
      <c r="P273" s="229">
        <f>O273*H273</f>
        <v>0</v>
      </c>
      <c r="Q273" s="229">
        <v>0.0095999999999999992</v>
      </c>
      <c r="R273" s="229">
        <f>Q273*H273</f>
        <v>0.71645759999999992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243</v>
      </c>
      <c r="AT273" s="231" t="s">
        <v>259</v>
      </c>
      <c r="AU273" s="231" t="s">
        <v>86</v>
      </c>
      <c r="AY273" s="18" t="s">
        <v>183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84</v>
      </c>
      <c r="BK273" s="232">
        <f>ROUND(I273*H273,2)</f>
        <v>0</v>
      </c>
      <c r="BL273" s="18" t="s">
        <v>190</v>
      </c>
      <c r="BM273" s="231" t="s">
        <v>381</v>
      </c>
    </row>
    <row r="274" s="2" customFormat="1">
      <c r="A274" s="39"/>
      <c r="B274" s="40"/>
      <c r="C274" s="41"/>
      <c r="D274" s="233" t="s">
        <v>192</v>
      </c>
      <c r="E274" s="41"/>
      <c r="F274" s="234" t="s">
        <v>380</v>
      </c>
      <c r="G274" s="41"/>
      <c r="H274" s="41"/>
      <c r="I274" s="235"/>
      <c r="J274" s="41"/>
      <c r="K274" s="41"/>
      <c r="L274" s="45"/>
      <c r="M274" s="236"/>
      <c r="N274" s="237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192</v>
      </c>
      <c r="AU274" s="18" t="s">
        <v>86</v>
      </c>
    </row>
    <row r="275" s="14" customFormat="1">
      <c r="A275" s="14"/>
      <c r="B275" s="248"/>
      <c r="C275" s="249"/>
      <c r="D275" s="233" t="s">
        <v>194</v>
      </c>
      <c r="E275" s="249"/>
      <c r="F275" s="251" t="s">
        <v>382</v>
      </c>
      <c r="G275" s="249"/>
      <c r="H275" s="252">
        <v>74.631</v>
      </c>
      <c r="I275" s="253"/>
      <c r="J275" s="249"/>
      <c r="K275" s="249"/>
      <c r="L275" s="254"/>
      <c r="M275" s="255"/>
      <c r="N275" s="256"/>
      <c r="O275" s="256"/>
      <c r="P275" s="256"/>
      <c r="Q275" s="256"/>
      <c r="R275" s="256"/>
      <c r="S275" s="256"/>
      <c r="T275" s="25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8" t="s">
        <v>194</v>
      </c>
      <c r="AU275" s="258" t="s">
        <v>86</v>
      </c>
      <c r="AV275" s="14" t="s">
        <v>86</v>
      </c>
      <c r="AW275" s="14" t="s">
        <v>4</v>
      </c>
      <c r="AX275" s="14" t="s">
        <v>84</v>
      </c>
      <c r="AY275" s="258" t="s">
        <v>183</v>
      </c>
    </row>
    <row r="276" s="2" customFormat="1" ht="44.25" customHeight="1">
      <c r="A276" s="39"/>
      <c r="B276" s="40"/>
      <c r="C276" s="220" t="s">
        <v>383</v>
      </c>
      <c r="D276" s="220" t="s">
        <v>185</v>
      </c>
      <c r="E276" s="221" t="s">
        <v>384</v>
      </c>
      <c r="F276" s="222" t="s">
        <v>385</v>
      </c>
      <c r="G276" s="223" t="s">
        <v>286</v>
      </c>
      <c r="H276" s="224">
        <v>626.28200000000004</v>
      </c>
      <c r="I276" s="225"/>
      <c r="J276" s="226">
        <f>ROUND(I276*H276,2)</f>
        <v>0</v>
      </c>
      <c r="K276" s="222" t="s">
        <v>189</v>
      </c>
      <c r="L276" s="45"/>
      <c r="M276" s="227" t="s">
        <v>1</v>
      </c>
      <c r="N276" s="228" t="s">
        <v>41</v>
      </c>
      <c r="O276" s="92"/>
      <c r="P276" s="229">
        <f>O276*H276</f>
        <v>0</v>
      </c>
      <c r="Q276" s="229">
        <v>0.01167696</v>
      </c>
      <c r="R276" s="229">
        <f>Q276*H276</f>
        <v>7.3130698627200008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190</v>
      </c>
      <c r="AT276" s="231" t="s">
        <v>185</v>
      </c>
      <c r="AU276" s="231" t="s">
        <v>86</v>
      </c>
      <c r="AY276" s="18" t="s">
        <v>183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84</v>
      </c>
      <c r="BK276" s="232">
        <f>ROUND(I276*H276,2)</f>
        <v>0</v>
      </c>
      <c r="BL276" s="18" t="s">
        <v>190</v>
      </c>
      <c r="BM276" s="231" t="s">
        <v>386</v>
      </c>
    </row>
    <row r="277" s="2" customFormat="1">
      <c r="A277" s="39"/>
      <c r="B277" s="40"/>
      <c r="C277" s="41"/>
      <c r="D277" s="233" t="s">
        <v>192</v>
      </c>
      <c r="E277" s="41"/>
      <c r="F277" s="234" t="s">
        <v>385</v>
      </c>
      <c r="G277" s="41"/>
      <c r="H277" s="41"/>
      <c r="I277" s="235"/>
      <c r="J277" s="41"/>
      <c r="K277" s="41"/>
      <c r="L277" s="45"/>
      <c r="M277" s="236"/>
      <c r="N277" s="237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192</v>
      </c>
      <c r="AU277" s="18" t="s">
        <v>86</v>
      </c>
    </row>
    <row r="278" s="14" customFormat="1">
      <c r="A278" s="14"/>
      <c r="B278" s="248"/>
      <c r="C278" s="249"/>
      <c r="D278" s="233" t="s">
        <v>194</v>
      </c>
      <c r="E278" s="250" t="s">
        <v>1</v>
      </c>
      <c r="F278" s="251" t="s">
        <v>140</v>
      </c>
      <c r="G278" s="249"/>
      <c r="H278" s="252">
        <v>580.37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8" t="s">
        <v>194</v>
      </c>
      <c r="AU278" s="258" t="s">
        <v>86</v>
      </c>
      <c r="AV278" s="14" t="s">
        <v>86</v>
      </c>
      <c r="AW278" s="14" t="s">
        <v>32</v>
      </c>
      <c r="AX278" s="14" t="s">
        <v>76</v>
      </c>
      <c r="AY278" s="258" t="s">
        <v>183</v>
      </c>
    </row>
    <row r="279" s="13" customFormat="1">
      <c r="A279" s="13"/>
      <c r="B279" s="238"/>
      <c r="C279" s="239"/>
      <c r="D279" s="233" t="s">
        <v>194</v>
      </c>
      <c r="E279" s="240" t="s">
        <v>1</v>
      </c>
      <c r="F279" s="241" t="s">
        <v>387</v>
      </c>
      <c r="G279" s="239"/>
      <c r="H279" s="240" t="s">
        <v>1</v>
      </c>
      <c r="I279" s="242"/>
      <c r="J279" s="239"/>
      <c r="K279" s="239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194</v>
      </c>
      <c r="AU279" s="247" t="s">
        <v>86</v>
      </c>
      <c r="AV279" s="13" t="s">
        <v>84</v>
      </c>
      <c r="AW279" s="13" t="s">
        <v>32</v>
      </c>
      <c r="AX279" s="13" t="s">
        <v>76</v>
      </c>
      <c r="AY279" s="247" t="s">
        <v>183</v>
      </c>
    </row>
    <row r="280" s="14" customFormat="1">
      <c r="A280" s="14"/>
      <c r="B280" s="248"/>
      <c r="C280" s="249"/>
      <c r="D280" s="233" t="s">
        <v>194</v>
      </c>
      <c r="E280" s="250" t="s">
        <v>1</v>
      </c>
      <c r="F280" s="251" t="s">
        <v>388</v>
      </c>
      <c r="G280" s="249"/>
      <c r="H280" s="252">
        <v>34.560000000000002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8" t="s">
        <v>194</v>
      </c>
      <c r="AU280" s="258" t="s">
        <v>86</v>
      </c>
      <c r="AV280" s="14" t="s">
        <v>86</v>
      </c>
      <c r="AW280" s="14" t="s">
        <v>32</v>
      </c>
      <c r="AX280" s="14" t="s">
        <v>76</v>
      </c>
      <c r="AY280" s="258" t="s">
        <v>183</v>
      </c>
    </row>
    <row r="281" s="14" customFormat="1">
      <c r="A281" s="14"/>
      <c r="B281" s="248"/>
      <c r="C281" s="249"/>
      <c r="D281" s="233" t="s">
        <v>194</v>
      </c>
      <c r="E281" s="250" t="s">
        <v>1</v>
      </c>
      <c r="F281" s="251" t="s">
        <v>389</v>
      </c>
      <c r="G281" s="249"/>
      <c r="H281" s="252">
        <v>6.1319999999999997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8" t="s">
        <v>194</v>
      </c>
      <c r="AU281" s="258" t="s">
        <v>86</v>
      </c>
      <c r="AV281" s="14" t="s">
        <v>86</v>
      </c>
      <c r="AW281" s="14" t="s">
        <v>32</v>
      </c>
      <c r="AX281" s="14" t="s">
        <v>76</v>
      </c>
      <c r="AY281" s="258" t="s">
        <v>183</v>
      </c>
    </row>
    <row r="282" s="14" customFormat="1">
      <c r="A282" s="14"/>
      <c r="B282" s="248"/>
      <c r="C282" s="249"/>
      <c r="D282" s="233" t="s">
        <v>194</v>
      </c>
      <c r="E282" s="250" t="s">
        <v>1</v>
      </c>
      <c r="F282" s="251" t="s">
        <v>390</v>
      </c>
      <c r="G282" s="249"/>
      <c r="H282" s="252">
        <v>2.496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8" t="s">
        <v>194</v>
      </c>
      <c r="AU282" s="258" t="s">
        <v>86</v>
      </c>
      <c r="AV282" s="14" t="s">
        <v>86</v>
      </c>
      <c r="AW282" s="14" t="s">
        <v>32</v>
      </c>
      <c r="AX282" s="14" t="s">
        <v>76</v>
      </c>
      <c r="AY282" s="258" t="s">
        <v>183</v>
      </c>
    </row>
    <row r="283" s="14" customFormat="1">
      <c r="A283" s="14"/>
      <c r="B283" s="248"/>
      <c r="C283" s="249"/>
      <c r="D283" s="233" t="s">
        <v>194</v>
      </c>
      <c r="E283" s="250" t="s">
        <v>1</v>
      </c>
      <c r="F283" s="251" t="s">
        <v>391</v>
      </c>
      <c r="G283" s="249"/>
      <c r="H283" s="252">
        <v>1.248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8" t="s">
        <v>194</v>
      </c>
      <c r="AU283" s="258" t="s">
        <v>86</v>
      </c>
      <c r="AV283" s="14" t="s">
        <v>86</v>
      </c>
      <c r="AW283" s="14" t="s">
        <v>32</v>
      </c>
      <c r="AX283" s="14" t="s">
        <v>76</v>
      </c>
      <c r="AY283" s="258" t="s">
        <v>183</v>
      </c>
    </row>
    <row r="284" s="14" customFormat="1">
      <c r="A284" s="14"/>
      <c r="B284" s="248"/>
      <c r="C284" s="249"/>
      <c r="D284" s="233" t="s">
        <v>194</v>
      </c>
      <c r="E284" s="250" t="s">
        <v>1</v>
      </c>
      <c r="F284" s="251" t="s">
        <v>392</v>
      </c>
      <c r="G284" s="249"/>
      <c r="H284" s="252">
        <v>1.476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8" t="s">
        <v>194</v>
      </c>
      <c r="AU284" s="258" t="s">
        <v>86</v>
      </c>
      <c r="AV284" s="14" t="s">
        <v>86</v>
      </c>
      <c r="AW284" s="14" t="s">
        <v>32</v>
      </c>
      <c r="AX284" s="14" t="s">
        <v>76</v>
      </c>
      <c r="AY284" s="258" t="s">
        <v>183</v>
      </c>
    </row>
    <row r="285" s="15" customFormat="1">
      <c r="A285" s="15"/>
      <c r="B285" s="259"/>
      <c r="C285" s="260"/>
      <c r="D285" s="233" t="s">
        <v>194</v>
      </c>
      <c r="E285" s="261" t="s">
        <v>1</v>
      </c>
      <c r="F285" s="262" t="s">
        <v>225</v>
      </c>
      <c r="G285" s="260"/>
      <c r="H285" s="263">
        <v>626.28200000000004</v>
      </c>
      <c r="I285" s="264"/>
      <c r="J285" s="260"/>
      <c r="K285" s="260"/>
      <c r="L285" s="265"/>
      <c r="M285" s="266"/>
      <c r="N285" s="267"/>
      <c r="O285" s="267"/>
      <c r="P285" s="267"/>
      <c r="Q285" s="267"/>
      <c r="R285" s="267"/>
      <c r="S285" s="267"/>
      <c r="T285" s="268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9" t="s">
        <v>194</v>
      </c>
      <c r="AU285" s="269" t="s">
        <v>86</v>
      </c>
      <c r="AV285" s="15" t="s">
        <v>190</v>
      </c>
      <c r="AW285" s="15" t="s">
        <v>32</v>
      </c>
      <c r="AX285" s="15" t="s">
        <v>84</v>
      </c>
      <c r="AY285" s="269" t="s">
        <v>183</v>
      </c>
    </row>
    <row r="286" s="2" customFormat="1" ht="24.15" customHeight="1">
      <c r="A286" s="39"/>
      <c r="B286" s="40"/>
      <c r="C286" s="270" t="s">
        <v>393</v>
      </c>
      <c r="D286" s="270" t="s">
        <v>259</v>
      </c>
      <c r="E286" s="271" t="s">
        <v>394</v>
      </c>
      <c r="F286" s="272" t="s">
        <v>395</v>
      </c>
      <c r="G286" s="273" t="s">
        <v>286</v>
      </c>
      <c r="H286" s="274">
        <v>591.97699999999998</v>
      </c>
      <c r="I286" s="275"/>
      <c r="J286" s="276">
        <f>ROUND(I286*H286,2)</f>
        <v>0</v>
      </c>
      <c r="K286" s="272" t="s">
        <v>189</v>
      </c>
      <c r="L286" s="277"/>
      <c r="M286" s="278" t="s">
        <v>1</v>
      </c>
      <c r="N286" s="279" t="s">
        <v>41</v>
      </c>
      <c r="O286" s="92"/>
      <c r="P286" s="229">
        <f>O286*H286</f>
        <v>0</v>
      </c>
      <c r="Q286" s="229">
        <v>0.028000000000000001</v>
      </c>
      <c r="R286" s="229">
        <f>Q286*H286</f>
        <v>16.575355999999999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243</v>
      </c>
      <c r="AT286" s="231" t="s">
        <v>259</v>
      </c>
      <c r="AU286" s="231" t="s">
        <v>86</v>
      </c>
      <c r="AY286" s="18" t="s">
        <v>183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84</v>
      </c>
      <c r="BK286" s="232">
        <f>ROUND(I286*H286,2)</f>
        <v>0</v>
      </c>
      <c r="BL286" s="18" t="s">
        <v>190</v>
      </c>
      <c r="BM286" s="231" t="s">
        <v>396</v>
      </c>
    </row>
    <row r="287" s="2" customFormat="1">
      <c r="A287" s="39"/>
      <c r="B287" s="40"/>
      <c r="C287" s="41"/>
      <c r="D287" s="233" t="s">
        <v>192</v>
      </c>
      <c r="E287" s="41"/>
      <c r="F287" s="234" t="s">
        <v>395</v>
      </c>
      <c r="G287" s="41"/>
      <c r="H287" s="41"/>
      <c r="I287" s="235"/>
      <c r="J287" s="41"/>
      <c r="K287" s="41"/>
      <c r="L287" s="45"/>
      <c r="M287" s="236"/>
      <c r="N287" s="237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192</v>
      </c>
      <c r="AU287" s="18" t="s">
        <v>86</v>
      </c>
    </row>
    <row r="288" s="14" customFormat="1">
      <c r="A288" s="14"/>
      <c r="B288" s="248"/>
      <c r="C288" s="249"/>
      <c r="D288" s="233" t="s">
        <v>194</v>
      </c>
      <c r="E288" s="250" t="s">
        <v>1</v>
      </c>
      <c r="F288" s="251" t="s">
        <v>140</v>
      </c>
      <c r="G288" s="249"/>
      <c r="H288" s="252">
        <v>580.37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8" t="s">
        <v>194</v>
      </c>
      <c r="AU288" s="258" t="s">
        <v>86</v>
      </c>
      <c r="AV288" s="14" t="s">
        <v>86</v>
      </c>
      <c r="AW288" s="14" t="s">
        <v>32</v>
      </c>
      <c r="AX288" s="14" t="s">
        <v>84</v>
      </c>
      <c r="AY288" s="258" t="s">
        <v>183</v>
      </c>
    </row>
    <row r="289" s="14" customFormat="1">
      <c r="A289" s="14"/>
      <c r="B289" s="248"/>
      <c r="C289" s="249"/>
      <c r="D289" s="233" t="s">
        <v>194</v>
      </c>
      <c r="E289" s="249"/>
      <c r="F289" s="251" t="s">
        <v>397</v>
      </c>
      <c r="G289" s="249"/>
      <c r="H289" s="252">
        <v>591.97699999999998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8" t="s">
        <v>194</v>
      </c>
      <c r="AU289" s="258" t="s">
        <v>86</v>
      </c>
      <c r="AV289" s="14" t="s">
        <v>86</v>
      </c>
      <c r="AW289" s="14" t="s">
        <v>4</v>
      </c>
      <c r="AX289" s="14" t="s">
        <v>84</v>
      </c>
      <c r="AY289" s="258" t="s">
        <v>183</v>
      </c>
    </row>
    <row r="290" s="2" customFormat="1" ht="24.15" customHeight="1">
      <c r="A290" s="39"/>
      <c r="B290" s="40"/>
      <c r="C290" s="220" t="s">
        <v>398</v>
      </c>
      <c r="D290" s="220" t="s">
        <v>185</v>
      </c>
      <c r="E290" s="221" t="s">
        <v>399</v>
      </c>
      <c r="F290" s="222" t="s">
        <v>400</v>
      </c>
      <c r="G290" s="223" t="s">
        <v>286</v>
      </c>
      <c r="H290" s="224">
        <v>580.37</v>
      </c>
      <c r="I290" s="225"/>
      <c r="J290" s="226">
        <f>ROUND(I290*H290,2)</f>
        <v>0</v>
      </c>
      <c r="K290" s="222" t="s">
        <v>189</v>
      </c>
      <c r="L290" s="45"/>
      <c r="M290" s="227" t="s">
        <v>1</v>
      </c>
      <c r="N290" s="228" t="s">
        <v>41</v>
      </c>
      <c r="O290" s="92"/>
      <c r="P290" s="229">
        <f>O290*H290</f>
        <v>0</v>
      </c>
      <c r="Q290" s="229">
        <v>8.0599999999999994E-05</v>
      </c>
      <c r="R290" s="229">
        <f>Q290*H290</f>
        <v>0.046777821999999997</v>
      </c>
      <c r="S290" s="229">
        <v>0</v>
      </c>
      <c r="T290" s="23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1" t="s">
        <v>190</v>
      </c>
      <c r="AT290" s="231" t="s">
        <v>185</v>
      </c>
      <c r="AU290" s="231" t="s">
        <v>86</v>
      </c>
      <c r="AY290" s="18" t="s">
        <v>183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8" t="s">
        <v>84</v>
      </c>
      <c r="BK290" s="232">
        <f>ROUND(I290*H290,2)</f>
        <v>0</v>
      </c>
      <c r="BL290" s="18" t="s">
        <v>190</v>
      </c>
      <c r="BM290" s="231" t="s">
        <v>401</v>
      </c>
    </row>
    <row r="291" s="2" customFormat="1">
      <c r="A291" s="39"/>
      <c r="B291" s="40"/>
      <c r="C291" s="41"/>
      <c r="D291" s="233" t="s">
        <v>192</v>
      </c>
      <c r="E291" s="41"/>
      <c r="F291" s="234" t="s">
        <v>400</v>
      </c>
      <c r="G291" s="41"/>
      <c r="H291" s="41"/>
      <c r="I291" s="235"/>
      <c r="J291" s="41"/>
      <c r="K291" s="41"/>
      <c r="L291" s="45"/>
      <c r="M291" s="236"/>
      <c r="N291" s="237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192</v>
      </c>
      <c r="AU291" s="18" t="s">
        <v>86</v>
      </c>
    </row>
    <row r="292" s="2" customFormat="1" ht="24.15" customHeight="1">
      <c r="A292" s="39"/>
      <c r="B292" s="40"/>
      <c r="C292" s="220" t="s">
        <v>402</v>
      </c>
      <c r="D292" s="220" t="s">
        <v>185</v>
      </c>
      <c r="E292" s="221" t="s">
        <v>403</v>
      </c>
      <c r="F292" s="222" t="s">
        <v>404</v>
      </c>
      <c r="G292" s="223" t="s">
        <v>252</v>
      </c>
      <c r="H292" s="224">
        <v>146.79499999999999</v>
      </c>
      <c r="I292" s="225"/>
      <c r="J292" s="226">
        <f>ROUND(I292*H292,2)</f>
        <v>0</v>
      </c>
      <c r="K292" s="222" t="s">
        <v>189</v>
      </c>
      <c r="L292" s="45"/>
      <c r="M292" s="227" t="s">
        <v>1</v>
      </c>
      <c r="N292" s="228" t="s">
        <v>41</v>
      </c>
      <c r="O292" s="92"/>
      <c r="P292" s="229">
        <f>O292*H292</f>
        <v>0</v>
      </c>
      <c r="Q292" s="229">
        <v>3.0000000000000001E-05</v>
      </c>
      <c r="R292" s="229">
        <f>Q292*H292</f>
        <v>0.00440385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190</v>
      </c>
      <c r="AT292" s="231" t="s">
        <v>185</v>
      </c>
      <c r="AU292" s="231" t="s">
        <v>86</v>
      </c>
      <c r="AY292" s="18" t="s">
        <v>183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84</v>
      </c>
      <c r="BK292" s="232">
        <f>ROUND(I292*H292,2)</f>
        <v>0</v>
      </c>
      <c r="BL292" s="18" t="s">
        <v>190</v>
      </c>
      <c r="BM292" s="231" t="s">
        <v>405</v>
      </c>
    </row>
    <row r="293" s="2" customFormat="1">
      <c r="A293" s="39"/>
      <c r="B293" s="40"/>
      <c r="C293" s="41"/>
      <c r="D293" s="233" t="s">
        <v>192</v>
      </c>
      <c r="E293" s="41"/>
      <c r="F293" s="234" t="s">
        <v>404</v>
      </c>
      <c r="G293" s="41"/>
      <c r="H293" s="41"/>
      <c r="I293" s="235"/>
      <c r="J293" s="41"/>
      <c r="K293" s="41"/>
      <c r="L293" s="45"/>
      <c r="M293" s="236"/>
      <c r="N293" s="237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192</v>
      </c>
      <c r="AU293" s="18" t="s">
        <v>86</v>
      </c>
    </row>
    <row r="294" s="13" customFormat="1">
      <c r="A294" s="13"/>
      <c r="B294" s="238"/>
      <c r="C294" s="239"/>
      <c r="D294" s="233" t="s">
        <v>194</v>
      </c>
      <c r="E294" s="240" t="s">
        <v>1</v>
      </c>
      <c r="F294" s="241" t="s">
        <v>406</v>
      </c>
      <c r="G294" s="239"/>
      <c r="H294" s="240" t="s">
        <v>1</v>
      </c>
      <c r="I294" s="242"/>
      <c r="J294" s="239"/>
      <c r="K294" s="239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194</v>
      </c>
      <c r="AU294" s="247" t="s">
        <v>86</v>
      </c>
      <c r="AV294" s="13" t="s">
        <v>84</v>
      </c>
      <c r="AW294" s="13" t="s">
        <v>32</v>
      </c>
      <c r="AX294" s="13" t="s">
        <v>76</v>
      </c>
      <c r="AY294" s="247" t="s">
        <v>183</v>
      </c>
    </row>
    <row r="295" s="14" customFormat="1">
      <c r="A295" s="14"/>
      <c r="B295" s="248"/>
      <c r="C295" s="249"/>
      <c r="D295" s="233" t="s">
        <v>194</v>
      </c>
      <c r="E295" s="250" t="s">
        <v>1</v>
      </c>
      <c r="F295" s="251" t="s">
        <v>407</v>
      </c>
      <c r="G295" s="249"/>
      <c r="H295" s="252">
        <v>146.79499999999999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8" t="s">
        <v>194</v>
      </c>
      <c r="AU295" s="258" t="s">
        <v>86</v>
      </c>
      <c r="AV295" s="14" t="s">
        <v>86</v>
      </c>
      <c r="AW295" s="14" t="s">
        <v>32</v>
      </c>
      <c r="AX295" s="14" t="s">
        <v>84</v>
      </c>
      <c r="AY295" s="258" t="s">
        <v>183</v>
      </c>
    </row>
    <row r="296" s="2" customFormat="1" ht="24.15" customHeight="1">
      <c r="A296" s="39"/>
      <c r="B296" s="40"/>
      <c r="C296" s="270" t="s">
        <v>408</v>
      </c>
      <c r="D296" s="270" t="s">
        <v>259</v>
      </c>
      <c r="E296" s="271" t="s">
        <v>409</v>
      </c>
      <c r="F296" s="272" t="s">
        <v>410</v>
      </c>
      <c r="G296" s="273" t="s">
        <v>252</v>
      </c>
      <c r="H296" s="274">
        <v>154.13499999999999</v>
      </c>
      <c r="I296" s="275"/>
      <c r="J296" s="276">
        <f>ROUND(I296*H296,2)</f>
        <v>0</v>
      </c>
      <c r="K296" s="272" t="s">
        <v>189</v>
      </c>
      <c r="L296" s="277"/>
      <c r="M296" s="278" t="s">
        <v>1</v>
      </c>
      <c r="N296" s="279" t="s">
        <v>41</v>
      </c>
      <c r="O296" s="92"/>
      <c r="P296" s="229">
        <f>O296*H296</f>
        <v>0</v>
      </c>
      <c r="Q296" s="229">
        <v>0.00068000000000000005</v>
      </c>
      <c r="R296" s="229">
        <f>Q296*H296</f>
        <v>0.1048118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243</v>
      </c>
      <c r="AT296" s="231" t="s">
        <v>259</v>
      </c>
      <c r="AU296" s="231" t="s">
        <v>86</v>
      </c>
      <c r="AY296" s="18" t="s">
        <v>183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84</v>
      </c>
      <c r="BK296" s="232">
        <f>ROUND(I296*H296,2)</f>
        <v>0</v>
      </c>
      <c r="BL296" s="18" t="s">
        <v>190</v>
      </c>
      <c r="BM296" s="231" t="s">
        <v>411</v>
      </c>
    </row>
    <row r="297" s="2" customFormat="1">
      <c r="A297" s="39"/>
      <c r="B297" s="40"/>
      <c r="C297" s="41"/>
      <c r="D297" s="233" t="s">
        <v>192</v>
      </c>
      <c r="E297" s="41"/>
      <c r="F297" s="234" t="s">
        <v>410</v>
      </c>
      <c r="G297" s="41"/>
      <c r="H297" s="41"/>
      <c r="I297" s="235"/>
      <c r="J297" s="41"/>
      <c r="K297" s="41"/>
      <c r="L297" s="45"/>
      <c r="M297" s="236"/>
      <c r="N297" s="237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192</v>
      </c>
      <c r="AU297" s="18" t="s">
        <v>86</v>
      </c>
    </row>
    <row r="298" s="14" customFormat="1">
      <c r="A298" s="14"/>
      <c r="B298" s="248"/>
      <c r="C298" s="249"/>
      <c r="D298" s="233" t="s">
        <v>194</v>
      </c>
      <c r="E298" s="249"/>
      <c r="F298" s="251" t="s">
        <v>412</v>
      </c>
      <c r="G298" s="249"/>
      <c r="H298" s="252">
        <v>154.13499999999999</v>
      </c>
      <c r="I298" s="253"/>
      <c r="J298" s="249"/>
      <c r="K298" s="249"/>
      <c r="L298" s="254"/>
      <c r="M298" s="255"/>
      <c r="N298" s="256"/>
      <c r="O298" s="256"/>
      <c r="P298" s="256"/>
      <c r="Q298" s="256"/>
      <c r="R298" s="256"/>
      <c r="S298" s="256"/>
      <c r="T298" s="25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8" t="s">
        <v>194</v>
      </c>
      <c r="AU298" s="258" t="s">
        <v>86</v>
      </c>
      <c r="AV298" s="14" t="s">
        <v>86</v>
      </c>
      <c r="AW298" s="14" t="s">
        <v>4</v>
      </c>
      <c r="AX298" s="14" t="s">
        <v>84</v>
      </c>
      <c r="AY298" s="258" t="s">
        <v>183</v>
      </c>
    </row>
    <row r="299" s="2" customFormat="1" ht="16.5" customHeight="1">
      <c r="A299" s="39"/>
      <c r="B299" s="40"/>
      <c r="C299" s="220" t="s">
        <v>413</v>
      </c>
      <c r="D299" s="220" t="s">
        <v>185</v>
      </c>
      <c r="E299" s="221" t="s">
        <v>414</v>
      </c>
      <c r="F299" s="222" t="s">
        <v>415</v>
      </c>
      <c r="G299" s="223" t="s">
        <v>252</v>
      </c>
      <c r="H299" s="224">
        <v>1040.6600000000001</v>
      </c>
      <c r="I299" s="225"/>
      <c r="J299" s="226">
        <f>ROUND(I299*H299,2)</f>
        <v>0</v>
      </c>
      <c r="K299" s="222" t="s">
        <v>189</v>
      </c>
      <c r="L299" s="45"/>
      <c r="M299" s="227" t="s">
        <v>1</v>
      </c>
      <c r="N299" s="228" t="s">
        <v>41</v>
      </c>
      <c r="O299" s="92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1" t="s">
        <v>190</v>
      </c>
      <c r="AT299" s="231" t="s">
        <v>185</v>
      </c>
      <c r="AU299" s="231" t="s">
        <v>86</v>
      </c>
      <c r="AY299" s="18" t="s">
        <v>183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84</v>
      </c>
      <c r="BK299" s="232">
        <f>ROUND(I299*H299,2)</f>
        <v>0</v>
      </c>
      <c r="BL299" s="18" t="s">
        <v>190</v>
      </c>
      <c r="BM299" s="231" t="s">
        <v>416</v>
      </c>
    </row>
    <row r="300" s="2" customFormat="1">
      <c r="A300" s="39"/>
      <c r="B300" s="40"/>
      <c r="C300" s="41"/>
      <c r="D300" s="233" t="s">
        <v>192</v>
      </c>
      <c r="E300" s="41"/>
      <c r="F300" s="234" t="s">
        <v>415</v>
      </c>
      <c r="G300" s="41"/>
      <c r="H300" s="41"/>
      <c r="I300" s="235"/>
      <c r="J300" s="41"/>
      <c r="K300" s="41"/>
      <c r="L300" s="45"/>
      <c r="M300" s="236"/>
      <c r="N300" s="237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192</v>
      </c>
      <c r="AU300" s="18" t="s">
        <v>86</v>
      </c>
    </row>
    <row r="301" s="13" customFormat="1">
      <c r="A301" s="13"/>
      <c r="B301" s="238"/>
      <c r="C301" s="239"/>
      <c r="D301" s="233" t="s">
        <v>194</v>
      </c>
      <c r="E301" s="240" t="s">
        <v>1</v>
      </c>
      <c r="F301" s="241" t="s">
        <v>417</v>
      </c>
      <c r="G301" s="239"/>
      <c r="H301" s="240" t="s">
        <v>1</v>
      </c>
      <c r="I301" s="242"/>
      <c r="J301" s="239"/>
      <c r="K301" s="239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194</v>
      </c>
      <c r="AU301" s="247" t="s">
        <v>86</v>
      </c>
      <c r="AV301" s="13" t="s">
        <v>84</v>
      </c>
      <c r="AW301" s="13" t="s">
        <v>32</v>
      </c>
      <c r="AX301" s="13" t="s">
        <v>76</v>
      </c>
      <c r="AY301" s="247" t="s">
        <v>183</v>
      </c>
    </row>
    <row r="302" s="14" customFormat="1">
      <c r="A302" s="14"/>
      <c r="B302" s="248"/>
      <c r="C302" s="249"/>
      <c r="D302" s="233" t="s">
        <v>194</v>
      </c>
      <c r="E302" s="250" t="s">
        <v>1</v>
      </c>
      <c r="F302" s="251" t="s">
        <v>418</v>
      </c>
      <c r="G302" s="249"/>
      <c r="H302" s="252">
        <v>172.80000000000001</v>
      </c>
      <c r="I302" s="253"/>
      <c r="J302" s="249"/>
      <c r="K302" s="249"/>
      <c r="L302" s="254"/>
      <c r="M302" s="255"/>
      <c r="N302" s="256"/>
      <c r="O302" s="256"/>
      <c r="P302" s="256"/>
      <c r="Q302" s="256"/>
      <c r="R302" s="256"/>
      <c r="S302" s="256"/>
      <c r="T302" s="25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8" t="s">
        <v>194</v>
      </c>
      <c r="AU302" s="258" t="s">
        <v>86</v>
      </c>
      <c r="AV302" s="14" t="s">
        <v>86</v>
      </c>
      <c r="AW302" s="14" t="s">
        <v>32</v>
      </c>
      <c r="AX302" s="14" t="s">
        <v>76</v>
      </c>
      <c r="AY302" s="258" t="s">
        <v>183</v>
      </c>
    </row>
    <row r="303" s="14" customFormat="1">
      <c r="A303" s="14"/>
      <c r="B303" s="248"/>
      <c r="C303" s="249"/>
      <c r="D303" s="233" t="s">
        <v>194</v>
      </c>
      <c r="E303" s="250" t="s">
        <v>1</v>
      </c>
      <c r="F303" s="251" t="s">
        <v>419</v>
      </c>
      <c r="G303" s="249"/>
      <c r="H303" s="252">
        <v>30.66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8" t="s">
        <v>194</v>
      </c>
      <c r="AU303" s="258" t="s">
        <v>86</v>
      </c>
      <c r="AV303" s="14" t="s">
        <v>86</v>
      </c>
      <c r="AW303" s="14" t="s">
        <v>32</v>
      </c>
      <c r="AX303" s="14" t="s">
        <v>76</v>
      </c>
      <c r="AY303" s="258" t="s">
        <v>183</v>
      </c>
    </row>
    <row r="304" s="14" customFormat="1">
      <c r="A304" s="14"/>
      <c r="B304" s="248"/>
      <c r="C304" s="249"/>
      <c r="D304" s="233" t="s">
        <v>194</v>
      </c>
      <c r="E304" s="250" t="s">
        <v>1</v>
      </c>
      <c r="F304" s="251" t="s">
        <v>420</v>
      </c>
      <c r="G304" s="249"/>
      <c r="H304" s="252">
        <v>12.48</v>
      </c>
      <c r="I304" s="253"/>
      <c r="J304" s="249"/>
      <c r="K304" s="249"/>
      <c r="L304" s="254"/>
      <c r="M304" s="255"/>
      <c r="N304" s="256"/>
      <c r="O304" s="256"/>
      <c r="P304" s="256"/>
      <c r="Q304" s="256"/>
      <c r="R304" s="256"/>
      <c r="S304" s="256"/>
      <c r="T304" s="25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8" t="s">
        <v>194</v>
      </c>
      <c r="AU304" s="258" t="s">
        <v>86</v>
      </c>
      <c r="AV304" s="14" t="s">
        <v>86</v>
      </c>
      <c r="AW304" s="14" t="s">
        <v>32</v>
      </c>
      <c r="AX304" s="14" t="s">
        <v>76</v>
      </c>
      <c r="AY304" s="258" t="s">
        <v>183</v>
      </c>
    </row>
    <row r="305" s="14" customFormat="1">
      <c r="A305" s="14"/>
      <c r="B305" s="248"/>
      <c r="C305" s="249"/>
      <c r="D305" s="233" t="s">
        <v>194</v>
      </c>
      <c r="E305" s="250" t="s">
        <v>1</v>
      </c>
      <c r="F305" s="251" t="s">
        <v>421</v>
      </c>
      <c r="G305" s="249"/>
      <c r="H305" s="252">
        <v>6.2400000000000002</v>
      </c>
      <c r="I305" s="253"/>
      <c r="J305" s="249"/>
      <c r="K305" s="249"/>
      <c r="L305" s="254"/>
      <c r="M305" s="255"/>
      <c r="N305" s="256"/>
      <c r="O305" s="256"/>
      <c r="P305" s="256"/>
      <c r="Q305" s="256"/>
      <c r="R305" s="256"/>
      <c r="S305" s="256"/>
      <c r="T305" s="25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8" t="s">
        <v>194</v>
      </c>
      <c r="AU305" s="258" t="s">
        <v>86</v>
      </c>
      <c r="AV305" s="14" t="s">
        <v>86</v>
      </c>
      <c r="AW305" s="14" t="s">
        <v>32</v>
      </c>
      <c r="AX305" s="14" t="s">
        <v>76</v>
      </c>
      <c r="AY305" s="258" t="s">
        <v>183</v>
      </c>
    </row>
    <row r="306" s="14" customFormat="1">
      <c r="A306" s="14"/>
      <c r="B306" s="248"/>
      <c r="C306" s="249"/>
      <c r="D306" s="233" t="s">
        <v>194</v>
      </c>
      <c r="E306" s="250" t="s">
        <v>1</v>
      </c>
      <c r="F306" s="251" t="s">
        <v>422</v>
      </c>
      <c r="G306" s="249"/>
      <c r="H306" s="252">
        <v>7.3799999999999999</v>
      </c>
      <c r="I306" s="253"/>
      <c r="J306" s="249"/>
      <c r="K306" s="249"/>
      <c r="L306" s="254"/>
      <c r="M306" s="255"/>
      <c r="N306" s="256"/>
      <c r="O306" s="256"/>
      <c r="P306" s="256"/>
      <c r="Q306" s="256"/>
      <c r="R306" s="256"/>
      <c r="S306" s="256"/>
      <c r="T306" s="25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8" t="s">
        <v>194</v>
      </c>
      <c r="AU306" s="258" t="s">
        <v>86</v>
      </c>
      <c r="AV306" s="14" t="s">
        <v>86</v>
      </c>
      <c r="AW306" s="14" t="s">
        <v>32</v>
      </c>
      <c r="AX306" s="14" t="s">
        <v>76</v>
      </c>
      <c r="AY306" s="258" t="s">
        <v>183</v>
      </c>
    </row>
    <row r="307" s="16" customFormat="1">
      <c r="A307" s="16"/>
      <c r="B307" s="281"/>
      <c r="C307" s="282"/>
      <c r="D307" s="233" t="s">
        <v>194</v>
      </c>
      <c r="E307" s="283" t="s">
        <v>1</v>
      </c>
      <c r="F307" s="284" t="s">
        <v>280</v>
      </c>
      <c r="G307" s="282"/>
      <c r="H307" s="285">
        <v>229.56</v>
      </c>
      <c r="I307" s="286"/>
      <c r="J307" s="282"/>
      <c r="K307" s="282"/>
      <c r="L307" s="287"/>
      <c r="M307" s="288"/>
      <c r="N307" s="289"/>
      <c r="O307" s="289"/>
      <c r="P307" s="289"/>
      <c r="Q307" s="289"/>
      <c r="R307" s="289"/>
      <c r="S307" s="289"/>
      <c r="T307" s="290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91" t="s">
        <v>194</v>
      </c>
      <c r="AU307" s="291" t="s">
        <v>86</v>
      </c>
      <c r="AV307" s="16" t="s">
        <v>114</v>
      </c>
      <c r="AW307" s="16" t="s">
        <v>32</v>
      </c>
      <c r="AX307" s="16" t="s">
        <v>76</v>
      </c>
      <c r="AY307" s="291" t="s">
        <v>183</v>
      </c>
    </row>
    <row r="308" s="14" customFormat="1">
      <c r="A308" s="14"/>
      <c r="B308" s="248"/>
      <c r="C308" s="249"/>
      <c r="D308" s="233" t="s">
        <v>194</v>
      </c>
      <c r="E308" s="250" t="s">
        <v>1</v>
      </c>
      <c r="F308" s="251" t="s">
        <v>423</v>
      </c>
      <c r="G308" s="249"/>
      <c r="H308" s="252">
        <v>229.56</v>
      </c>
      <c r="I308" s="253"/>
      <c r="J308" s="249"/>
      <c r="K308" s="249"/>
      <c r="L308" s="254"/>
      <c r="M308" s="255"/>
      <c r="N308" s="256"/>
      <c r="O308" s="256"/>
      <c r="P308" s="256"/>
      <c r="Q308" s="256"/>
      <c r="R308" s="256"/>
      <c r="S308" s="256"/>
      <c r="T308" s="25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8" t="s">
        <v>194</v>
      </c>
      <c r="AU308" s="258" t="s">
        <v>86</v>
      </c>
      <c r="AV308" s="14" t="s">
        <v>86</v>
      </c>
      <c r="AW308" s="14" t="s">
        <v>32</v>
      </c>
      <c r="AX308" s="14" t="s">
        <v>76</v>
      </c>
      <c r="AY308" s="258" t="s">
        <v>183</v>
      </c>
    </row>
    <row r="309" s="13" customFormat="1">
      <c r="A309" s="13"/>
      <c r="B309" s="238"/>
      <c r="C309" s="239"/>
      <c r="D309" s="233" t="s">
        <v>194</v>
      </c>
      <c r="E309" s="240" t="s">
        <v>1</v>
      </c>
      <c r="F309" s="241" t="s">
        <v>424</v>
      </c>
      <c r="G309" s="239"/>
      <c r="H309" s="240" t="s">
        <v>1</v>
      </c>
      <c r="I309" s="242"/>
      <c r="J309" s="239"/>
      <c r="K309" s="239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194</v>
      </c>
      <c r="AU309" s="247" t="s">
        <v>86</v>
      </c>
      <c r="AV309" s="13" t="s">
        <v>84</v>
      </c>
      <c r="AW309" s="13" t="s">
        <v>32</v>
      </c>
      <c r="AX309" s="13" t="s">
        <v>76</v>
      </c>
      <c r="AY309" s="247" t="s">
        <v>183</v>
      </c>
    </row>
    <row r="310" s="14" customFormat="1">
      <c r="A310" s="14"/>
      <c r="B310" s="248"/>
      <c r="C310" s="249"/>
      <c r="D310" s="233" t="s">
        <v>194</v>
      </c>
      <c r="E310" s="250" t="s">
        <v>1</v>
      </c>
      <c r="F310" s="251" t="s">
        <v>425</v>
      </c>
      <c r="G310" s="249"/>
      <c r="H310" s="252">
        <v>132</v>
      </c>
      <c r="I310" s="253"/>
      <c r="J310" s="249"/>
      <c r="K310" s="249"/>
      <c r="L310" s="254"/>
      <c r="M310" s="255"/>
      <c r="N310" s="256"/>
      <c r="O310" s="256"/>
      <c r="P310" s="256"/>
      <c r="Q310" s="256"/>
      <c r="R310" s="256"/>
      <c r="S310" s="256"/>
      <c r="T310" s="25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8" t="s">
        <v>194</v>
      </c>
      <c r="AU310" s="258" t="s">
        <v>86</v>
      </c>
      <c r="AV310" s="14" t="s">
        <v>86</v>
      </c>
      <c r="AW310" s="14" t="s">
        <v>32</v>
      </c>
      <c r="AX310" s="14" t="s">
        <v>76</v>
      </c>
      <c r="AY310" s="258" t="s">
        <v>183</v>
      </c>
    </row>
    <row r="311" s="14" customFormat="1">
      <c r="A311" s="14"/>
      <c r="B311" s="248"/>
      <c r="C311" s="249"/>
      <c r="D311" s="233" t="s">
        <v>194</v>
      </c>
      <c r="E311" s="250" t="s">
        <v>1</v>
      </c>
      <c r="F311" s="251" t="s">
        <v>426</v>
      </c>
      <c r="G311" s="249"/>
      <c r="H311" s="252">
        <v>13.92</v>
      </c>
      <c r="I311" s="253"/>
      <c r="J311" s="249"/>
      <c r="K311" s="249"/>
      <c r="L311" s="254"/>
      <c r="M311" s="255"/>
      <c r="N311" s="256"/>
      <c r="O311" s="256"/>
      <c r="P311" s="256"/>
      <c r="Q311" s="256"/>
      <c r="R311" s="256"/>
      <c r="S311" s="256"/>
      <c r="T311" s="25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8" t="s">
        <v>194</v>
      </c>
      <c r="AU311" s="258" t="s">
        <v>86</v>
      </c>
      <c r="AV311" s="14" t="s">
        <v>86</v>
      </c>
      <c r="AW311" s="14" t="s">
        <v>32</v>
      </c>
      <c r="AX311" s="14" t="s">
        <v>76</v>
      </c>
      <c r="AY311" s="258" t="s">
        <v>183</v>
      </c>
    </row>
    <row r="312" s="14" customFormat="1">
      <c r="A312" s="14"/>
      <c r="B312" s="248"/>
      <c r="C312" s="249"/>
      <c r="D312" s="233" t="s">
        <v>194</v>
      </c>
      <c r="E312" s="250" t="s">
        <v>1</v>
      </c>
      <c r="F312" s="251" t="s">
        <v>427</v>
      </c>
      <c r="G312" s="249"/>
      <c r="H312" s="252">
        <v>5.7400000000000002</v>
      </c>
      <c r="I312" s="253"/>
      <c r="J312" s="249"/>
      <c r="K312" s="249"/>
      <c r="L312" s="254"/>
      <c r="M312" s="255"/>
      <c r="N312" s="256"/>
      <c r="O312" s="256"/>
      <c r="P312" s="256"/>
      <c r="Q312" s="256"/>
      <c r="R312" s="256"/>
      <c r="S312" s="256"/>
      <c r="T312" s="25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8" t="s">
        <v>194</v>
      </c>
      <c r="AU312" s="258" t="s">
        <v>86</v>
      </c>
      <c r="AV312" s="14" t="s">
        <v>86</v>
      </c>
      <c r="AW312" s="14" t="s">
        <v>32</v>
      </c>
      <c r="AX312" s="14" t="s">
        <v>76</v>
      </c>
      <c r="AY312" s="258" t="s">
        <v>183</v>
      </c>
    </row>
    <row r="313" s="13" customFormat="1">
      <c r="A313" s="13"/>
      <c r="B313" s="238"/>
      <c r="C313" s="239"/>
      <c r="D313" s="233" t="s">
        <v>194</v>
      </c>
      <c r="E313" s="240" t="s">
        <v>1</v>
      </c>
      <c r="F313" s="241" t="s">
        <v>428</v>
      </c>
      <c r="G313" s="239"/>
      <c r="H313" s="240" t="s">
        <v>1</v>
      </c>
      <c r="I313" s="242"/>
      <c r="J313" s="239"/>
      <c r="K313" s="239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194</v>
      </c>
      <c r="AU313" s="247" t="s">
        <v>86</v>
      </c>
      <c r="AV313" s="13" t="s">
        <v>84</v>
      </c>
      <c r="AW313" s="13" t="s">
        <v>32</v>
      </c>
      <c r="AX313" s="13" t="s">
        <v>76</v>
      </c>
      <c r="AY313" s="247" t="s">
        <v>183</v>
      </c>
    </row>
    <row r="314" s="14" customFormat="1">
      <c r="A314" s="14"/>
      <c r="B314" s="248"/>
      <c r="C314" s="249"/>
      <c r="D314" s="233" t="s">
        <v>194</v>
      </c>
      <c r="E314" s="250" t="s">
        <v>1</v>
      </c>
      <c r="F314" s="251" t="s">
        <v>429</v>
      </c>
      <c r="G314" s="249"/>
      <c r="H314" s="252">
        <v>71.459999999999994</v>
      </c>
      <c r="I314" s="253"/>
      <c r="J314" s="249"/>
      <c r="K314" s="249"/>
      <c r="L314" s="254"/>
      <c r="M314" s="255"/>
      <c r="N314" s="256"/>
      <c r="O314" s="256"/>
      <c r="P314" s="256"/>
      <c r="Q314" s="256"/>
      <c r="R314" s="256"/>
      <c r="S314" s="256"/>
      <c r="T314" s="25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8" t="s">
        <v>194</v>
      </c>
      <c r="AU314" s="258" t="s">
        <v>86</v>
      </c>
      <c r="AV314" s="14" t="s">
        <v>86</v>
      </c>
      <c r="AW314" s="14" t="s">
        <v>32</v>
      </c>
      <c r="AX314" s="14" t="s">
        <v>76</v>
      </c>
      <c r="AY314" s="258" t="s">
        <v>183</v>
      </c>
    </row>
    <row r="315" s="14" customFormat="1">
      <c r="A315" s="14"/>
      <c r="B315" s="248"/>
      <c r="C315" s="249"/>
      <c r="D315" s="233" t="s">
        <v>194</v>
      </c>
      <c r="E315" s="250" t="s">
        <v>1</v>
      </c>
      <c r="F315" s="251" t="s">
        <v>430</v>
      </c>
      <c r="G315" s="249"/>
      <c r="H315" s="252">
        <v>6.6600000000000001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8" t="s">
        <v>194</v>
      </c>
      <c r="AU315" s="258" t="s">
        <v>86</v>
      </c>
      <c r="AV315" s="14" t="s">
        <v>86</v>
      </c>
      <c r="AW315" s="14" t="s">
        <v>32</v>
      </c>
      <c r="AX315" s="14" t="s">
        <v>76</v>
      </c>
      <c r="AY315" s="258" t="s">
        <v>183</v>
      </c>
    </row>
    <row r="316" s="14" customFormat="1">
      <c r="A316" s="14"/>
      <c r="B316" s="248"/>
      <c r="C316" s="249"/>
      <c r="D316" s="233" t="s">
        <v>194</v>
      </c>
      <c r="E316" s="250" t="s">
        <v>1</v>
      </c>
      <c r="F316" s="251" t="s">
        <v>431</v>
      </c>
      <c r="G316" s="249"/>
      <c r="H316" s="252">
        <v>6.4400000000000004</v>
      </c>
      <c r="I316" s="253"/>
      <c r="J316" s="249"/>
      <c r="K316" s="249"/>
      <c r="L316" s="254"/>
      <c r="M316" s="255"/>
      <c r="N316" s="256"/>
      <c r="O316" s="256"/>
      <c r="P316" s="256"/>
      <c r="Q316" s="256"/>
      <c r="R316" s="256"/>
      <c r="S316" s="256"/>
      <c r="T316" s="25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8" t="s">
        <v>194</v>
      </c>
      <c r="AU316" s="258" t="s">
        <v>86</v>
      </c>
      <c r="AV316" s="14" t="s">
        <v>86</v>
      </c>
      <c r="AW316" s="14" t="s">
        <v>32</v>
      </c>
      <c r="AX316" s="14" t="s">
        <v>76</v>
      </c>
      <c r="AY316" s="258" t="s">
        <v>183</v>
      </c>
    </row>
    <row r="317" s="13" customFormat="1">
      <c r="A317" s="13"/>
      <c r="B317" s="238"/>
      <c r="C317" s="239"/>
      <c r="D317" s="233" t="s">
        <v>194</v>
      </c>
      <c r="E317" s="240" t="s">
        <v>1</v>
      </c>
      <c r="F317" s="241" t="s">
        <v>432</v>
      </c>
      <c r="G317" s="239"/>
      <c r="H317" s="240" t="s">
        <v>1</v>
      </c>
      <c r="I317" s="242"/>
      <c r="J317" s="239"/>
      <c r="K317" s="239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194</v>
      </c>
      <c r="AU317" s="247" t="s">
        <v>86</v>
      </c>
      <c r="AV317" s="13" t="s">
        <v>84</v>
      </c>
      <c r="AW317" s="13" t="s">
        <v>32</v>
      </c>
      <c r="AX317" s="13" t="s">
        <v>76</v>
      </c>
      <c r="AY317" s="247" t="s">
        <v>183</v>
      </c>
    </row>
    <row r="318" s="14" customFormat="1">
      <c r="A318" s="14"/>
      <c r="B318" s="248"/>
      <c r="C318" s="249"/>
      <c r="D318" s="233" t="s">
        <v>194</v>
      </c>
      <c r="E318" s="250" t="s">
        <v>1</v>
      </c>
      <c r="F318" s="251" t="s">
        <v>429</v>
      </c>
      <c r="G318" s="249"/>
      <c r="H318" s="252">
        <v>71.459999999999994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8" t="s">
        <v>194</v>
      </c>
      <c r="AU318" s="258" t="s">
        <v>86</v>
      </c>
      <c r="AV318" s="14" t="s">
        <v>86</v>
      </c>
      <c r="AW318" s="14" t="s">
        <v>32</v>
      </c>
      <c r="AX318" s="14" t="s">
        <v>76</v>
      </c>
      <c r="AY318" s="258" t="s">
        <v>183</v>
      </c>
    </row>
    <row r="319" s="14" customFormat="1">
      <c r="A319" s="14"/>
      <c r="B319" s="248"/>
      <c r="C319" s="249"/>
      <c r="D319" s="233" t="s">
        <v>194</v>
      </c>
      <c r="E319" s="250" t="s">
        <v>1</v>
      </c>
      <c r="F319" s="251" t="s">
        <v>430</v>
      </c>
      <c r="G319" s="249"/>
      <c r="H319" s="252">
        <v>6.6600000000000001</v>
      </c>
      <c r="I319" s="253"/>
      <c r="J319" s="249"/>
      <c r="K319" s="249"/>
      <c r="L319" s="254"/>
      <c r="M319" s="255"/>
      <c r="N319" s="256"/>
      <c r="O319" s="256"/>
      <c r="P319" s="256"/>
      <c r="Q319" s="256"/>
      <c r="R319" s="256"/>
      <c r="S319" s="256"/>
      <c r="T319" s="25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8" t="s">
        <v>194</v>
      </c>
      <c r="AU319" s="258" t="s">
        <v>86</v>
      </c>
      <c r="AV319" s="14" t="s">
        <v>86</v>
      </c>
      <c r="AW319" s="14" t="s">
        <v>32</v>
      </c>
      <c r="AX319" s="14" t="s">
        <v>76</v>
      </c>
      <c r="AY319" s="258" t="s">
        <v>183</v>
      </c>
    </row>
    <row r="320" s="13" customFormat="1">
      <c r="A320" s="13"/>
      <c r="B320" s="238"/>
      <c r="C320" s="239"/>
      <c r="D320" s="233" t="s">
        <v>194</v>
      </c>
      <c r="E320" s="240" t="s">
        <v>1</v>
      </c>
      <c r="F320" s="241" t="s">
        <v>433</v>
      </c>
      <c r="G320" s="239"/>
      <c r="H320" s="240" t="s">
        <v>1</v>
      </c>
      <c r="I320" s="242"/>
      <c r="J320" s="239"/>
      <c r="K320" s="239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194</v>
      </c>
      <c r="AU320" s="247" t="s">
        <v>86</v>
      </c>
      <c r="AV320" s="13" t="s">
        <v>84</v>
      </c>
      <c r="AW320" s="13" t="s">
        <v>32</v>
      </c>
      <c r="AX320" s="13" t="s">
        <v>76</v>
      </c>
      <c r="AY320" s="247" t="s">
        <v>183</v>
      </c>
    </row>
    <row r="321" s="14" customFormat="1">
      <c r="A321" s="14"/>
      <c r="B321" s="248"/>
      <c r="C321" s="249"/>
      <c r="D321" s="233" t="s">
        <v>194</v>
      </c>
      <c r="E321" s="250" t="s">
        <v>1</v>
      </c>
      <c r="F321" s="251" t="s">
        <v>434</v>
      </c>
      <c r="G321" s="249"/>
      <c r="H321" s="252">
        <v>159.59999999999999</v>
      </c>
      <c r="I321" s="253"/>
      <c r="J321" s="249"/>
      <c r="K321" s="249"/>
      <c r="L321" s="254"/>
      <c r="M321" s="255"/>
      <c r="N321" s="256"/>
      <c r="O321" s="256"/>
      <c r="P321" s="256"/>
      <c r="Q321" s="256"/>
      <c r="R321" s="256"/>
      <c r="S321" s="256"/>
      <c r="T321" s="25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8" t="s">
        <v>194</v>
      </c>
      <c r="AU321" s="258" t="s">
        <v>86</v>
      </c>
      <c r="AV321" s="14" t="s">
        <v>86</v>
      </c>
      <c r="AW321" s="14" t="s">
        <v>32</v>
      </c>
      <c r="AX321" s="14" t="s">
        <v>76</v>
      </c>
      <c r="AY321" s="258" t="s">
        <v>183</v>
      </c>
    </row>
    <row r="322" s="14" customFormat="1">
      <c r="A322" s="14"/>
      <c r="B322" s="248"/>
      <c r="C322" s="249"/>
      <c r="D322" s="233" t="s">
        <v>194</v>
      </c>
      <c r="E322" s="250" t="s">
        <v>1</v>
      </c>
      <c r="F322" s="251" t="s">
        <v>435</v>
      </c>
      <c r="G322" s="249"/>
      <c r="H322" s="252">
        <v>107.59999999999999</v>
      </c>
      <c r="I322" s="253"/>
      <c r="J322" s="249"/>
      <c r="K322" s="249"/>
      <c r="L322" s="254"/>
      <c r="M322" s="255"/>
      <c r="N322" s="256"/>
      <c r="O322" s="256"/>
      <c r="P322" s="256"/>
      <c r="Q322" s="256"/>
      <c r="R322" s="256"/>
      <c r="S322" s="256"/>
      <c r="T322" s="25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8" t="s">
        <v>194</v>
      </c>
      <c r="AU322" s="258" t="s">
        <v>86</v>
      </c>
      <c r="AV322" s="14" t="s">
        <v>86</v>
      </c>
      <c r="AW322" s="14" t="s">
        <v>32</v>
      </c>
      <c r="AX322" s="14" t="s">
        <v>76</v>
      </c>
      <c r="AY322" s="258" t="s">
        <v>183</v>
      </c>
    </row>
    <row r="323" s="15" customFormat="1">
      <c r="A323" s="15"/>
      <c r="B323" s="259"/>
      <c r="C323" s="260"/>
      <c r="D323" s="233" t="s">
        <v>194</v>
      </c>
      <c r="E323" s="261" t="s">
        <v>1</v>
      </c>
      <c r="F323" s="262" t="s">
        <v>225</v>
      </c>
      <c r="G323" s="260"/>
      <c r="H323" s="263">
        <v>1040.6600000000001</v>
      </c>
      <c r="I323" s="264"/>
      <c r="J323" s="260"/>
      <c r="K323" s="260"/>
      <c r="L323" s="265"/>
      <c r="M323" s="266"/>
      <c r="N323" s="267"/>
      <c r="O323" s="267"/>
      <c r="P323" s="267"/>
      <c r="Q323" s="267"/>
      <c r="R323" s="267"/>
      <c r="S323" s="267"/>
      <c r="T323" s="268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9" t="s">
        <v>194</v>
      </c>
      <c r="AU323" s="269" t="s">
        <v>86</v>
      </c>
      <c r="AV323" s="15" t="s">
        <v>190</v>
      </c>
      <c r="AW323" s="15" t="s">
        <v>32</v>
      </c>
      <c r="AX323" s="15" t="s">
        <v>84</v>
      </c>
      <c r="AY323" s="269" t="s">
        <v>183</v>
      </c>
    </row>
    <row r="324" s="2" customFormat="1" ht="24.15" customHeight="1">
      <c r="A324" s="39"/>
      <c r="B324" s="40"/>
      <c r="C324" s="270" t="s">
        <v>436</v>
      </c>
      <c r="D324" s="270" t="s">
        <v>259</v>
      </c>
      <c r="E324" s="271" t="s">
        <v>437</v>
      </c>
      <c r="F324" s="272" t="s">
        <v>438</v>
      </c>
      <c r="G324" s="273" t="s">
        <v>252</v>
      </c>
      <c r="H324" s="274">
        <v>439.803</v>
      </c>
      <c r="I324" s="275"/>
      <c r="J324" s="276">
        <f>ROUND(I324*H324,2)</f>
        <v>0</v>
      </c>
      <c r="K324" s="272" t="s">
        <v>189</v>
      </c>
      <c r="L324" s="277"/>
      <c r="M324" s="278" t="s">
        <v>1</v>
      </c>
      <c r="N324" s="279" t="s">
        <v>41</v>
      </c>
      <c r="O324" s="92"/>
      <c r="P324" s="229">
        <f>O324*H324</f>
        <v>0</v>
      </c>
      <c r="Q324" s="229">
        <v>3.0000000000000001E-05</v>
      </c>
      <c r="R324" s="229">
        <f>Q324*H324</f>
        <v>0.01319409</v>
      </c>
      <c r="S324" s="229">
        <v>0</v>
      </c>
      <c r="T324" s="23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1" t="s">
        <v>243</v>
      </c>
      <c r="AT324" s="231" t="s">
        <v>259</v>
      </c>
      <c r="AU324" s="231" t="s">
        <v>86</v>
      </c>
      <c r="AY324" s="18" t="s">
        <v>183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8" t="s">
        <v>84</v>
      </c>
      <c r="BK324" s="232">
        <f>ROUND(I324*H324,2)</f>
        <v>0</v>
      </c>
      <c r="BL324" s="18" t="s">
        <v>190</v>
      </c>
      <c r="BM324" s="231" t="s">
        <v>439</v>
      </c>
    </row>
    <row r="325" s="2" customFormat="1">
      <c r="A325" s="39"/>
      <c r="B325" s="40"/>
      <c r="C325" s="41"/>
      <c r="D325" s="233" t="s">
        <v>192</v>
      </c>
      <c r="E325" s="41"/>
      <c r="F325" s="234" t="s">
        <v>438</v>
      </c>
      <c r="G325" s="41"/>
      <c r="H325" s="41"/>
      <c r="I325" s="235"/>
      <c r="J325" s="41"/>
      <c r="K325" s="41"/>
      <c r="L325" s="45"/>
      <c r="M325" s="236"/>
      <c r="N325" s="237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192</v>
      </c>
      <c r="AU325" s="18" t="s">
        <v>86</v>
      </c>
    </row>
    <row r="326" s="13" customFormat="1">
      <c r="A326" s="13"/>
      <c r="B326" s="238"/>
      <c r="C326" s="239"/>
      <c r="D326" s="233" t="s">
        <v>194</v>
      </c>
      <c r="E326" s="240" t="s">
        <v>1</v>
      </c>
      <c r="F326" s="241" t="s">
        <v>424</v>
      </c>
      <c r="G326" s="239"/>
      <c r="H326" s="240" t="s">
        <v>1</v>
      </c>
      <c r="I326" s="242"/>
      <c r="J326" s="239"/>
      <c r="K326" s="239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194</v>
      </c>
      <c r="AU326" s="247" t="s">
        <v>86</v>
      </c>
      <c r="AV326" s="13" t="s">
        <v>84</v>
      </c>
      <c r="AW326" s="13" t="s">
        <v>32</v>
      </c>
      <c r="AX326" s="13" t="s">
        <v>76</v>
      </c>
      <c r="AY326" s="247" t="s">
        <v>183</v>
      </c>
    </row>
    <row r="327" s="14" customFormat="1">
      <c r="A327" s="14"/>
      <c r="B327" s="248"/>
      <c r="C327" s="249"/>
      <c r="D327" s="233" t="s">
        <v>194</v>
      </c>
      <c r="E327" s="250" t="s">
        <v>1</v>
      </c>
      <c r="F327" s="251" t="s">
        <v>425</v>
      </c>
      <c r="G327" s="249"/>
      <c r="H327" s="252">
        <v>132</v>
      </c>
      <c r="I327" s="253"/>
      <c r="J327" s="249"/>
      <c r="K327" s="249"/>
      <c r="L327" s="254"/>
      <c r="M327" s="255"/>
      <c r="N327" s="256"/>
      <c r="O327" s="256"/>
      <c r="P327" s="256"/>
      <c r="Q327" s="256"/>
      <c r="R327" s="256"/>
      <c r="S327" s="256"/>
      <c r="T327" s="25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8" t="s">
        <v>194</v>
      </c>
      <c r="AU327" s="258" t="s">
        <v>86</v>
      </c>
      <c r="AV327" s="14" t="s">
        <v>86</v>
      </c>
      <c r="AW327" s="14" t="s">
        <v>32</v>
      </c>
      <c r="AX327" s="14" t="s">
        <v>76</v>
      </c>
      <c r="AY327" s="258" t="s">
        <v>183</v>
      </c>
    </row>
    <row r="328" s="14" customFormat="1">
      <c r="A328" s="14"/>
      <c r="B328" s="248"/>
      <c r="C328" s="249"/>
      <c r="D328" s="233" t="s">
        <v>194</v>
      </c>
      <c r="E328" s="250" t="s">
        <v>1</v>
      </c>
      <c r="F328" s="251" t="s">
        <v>426</v>
      </c>
      <c r="G328" s="249"/>
      <c r="H328" s="252">
        <v>13.92</v>
      </c>
      <c r="I328" s="253"/>
      <c r="J328" s="249"/>
      <c r="K328" s="249"/>
      <c r="L328" s="254"/>
      <c r="M328" s="255"/>
      <c r="N328" s="256"/>
      <c r="O328" s="256"/>
      <c r="P328" s="256"/>
      <c r="Q328" s="256"/>
      <c r="R328" s="256"/>
      <c r="S328" s="256"/>
      <c r="T328" s="25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8" t="s">
        <v>194</v>
      </c>
      <c r="AU328" s="258" t="s">
        <v>86</v>
      </c>
      <c r="AV328" s="14" t="s">
        <v>86</v>
      </c>
      <c r="AW328" s="14" t="s">
        <v>32</v>
      </c>
      <c r="AX328" s="14" t="s">
        <v>76</v>
      </c>
      <c r="AY328" s="258" t="s">
        <v>183</v>
      </c>
    </row>
    <row r="329" s="14" customFormat="1">
      <c r="A329" s="14"/>
      <c r="B329" s="248"/>
      <c r="C329" s="249"/>
      <c r="D329" s="233" t="s">
        <v>194</v>
      </c>
      <c r="E329" s="250" t="s">
        <v>1</v>
      </c>
      <c r="F329" s="251" t="s">
        <v>427</v>
      </c>
      <c r="G329" s="249"/>
      <c r="H329" s="252">
        <v>5.7400000000000002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8" t="s">
        <v>194</v>
      </c>
      <c r="AU329" s="258" t="s">
        <v>86</v>
      </c>
      <c r="AV329" s="14" t="s">
        <v>86</v>
      </c>
      <c r="AW329" s="14" t="s">
        <v>32</v>
      </c>
      <c r="AX329" s="14" t="s">
        <v>76</v>
      </c>
      <c r="AY329" s="258" t="s">
        <v>183</v>
      </c>
    </row>
    <row r="330" s="13" customFormat="1">
      <c r="A330" s="13"/>
      <c r="B330" s="238"/>
      <c r="C330" s="239"/>
      <c r="D330" s="233" t="s">
        <v>194</v>
      </c>
      <c r="E330" s="240" t="s">
        <v>1</v>
      </c>
      <c r="F330" s="241" t="s">
        <v>433</v>
      </c>
      <c r="G330" s="239"/>
      <c r="H330" s="240" t="s">
        <v>1</v>
      </c>
      <c r="I330" s="242"/>
      <c r="J330" s="239"/>
      <c r="K330" s="239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194</v>
      </c>
      <c r="AU330" s="247" t="s">
        <v>86</v>
      </c>
      <c r="AV330" s="13" t="s">
        <v>84</v>
      </c>
      <c r="AW330" s="13" t="s">
        <v>32</v>
      </c>
      <c r="AX330" s="13" t="s">
        <v>76</v>
      </c>
      <c r="AY330" s="247" t="s">
        <v>183</v>
      </c>
    </row>
    <row r="331" s="14" customFormat="1">
      <c r="A331" s="14"/>
      <c r="B331" s="248"/>
      <c r="C331" s="249"/>
      <c r="D331" s="233" t="s">
        <v>194</v>
      </c>
      <c r="E331" s="250" t="s">
        <v>1</v>
      </c>
      <c r="F331" s="251" t="s">
        <v>434</v>
      </c>
      <c r="G331" s="249"/>
      <c r="H331" s="252">
        <v>159.59999999999999</v>
      </c>
      <c r="I331" s="253"/>
      <c r="J331" s="249"/>
      <c r="K331" s="249"/>
      <c r="L331" s="254"/>
      <c r="M331" s="255"/>
      <c r="N331" s="256"/>
      <c r="O331" s="256"/>
      <c r="P331" s="256"/>
      <c r="Q331" s="256"/>
      <c r="R331" s="256"/>
      <c r="S331" s="256"/>
      <c r="T331" s="25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8" t="s">
        <v>194</v>
      </c>
      <c r="AU331" s="258" t="s">
        <v>86</v>
      </c>
      <c r="AV331" s="14" t="s">
        <v>86</v>
      </c>
      <c r="AW331" s="14" t="s">
        <v>32</v>
      </c>
      <c r="AX331" s="14" t="s">
        <v>76</v>
      </c>
      <c r="AY331" s="258" t="s">
        <v>183</v>
      </c>
    </row>
    <row r="332" s="14" customFormat="1">
      <c r="A332" s="14"/>
      <c r="B332" s="248"/>
      <c r="C332" s="249"/>
      <c r="D332" s="233" t="s">
        <v>194</v>
      </c>
      <c r="E332" s="250" t="s">
        <v>1</v>
      </c>
      <c r="F332" s="251" t="s">
        <v>435</v>
      </c>
      <c r="G332" s="249"/>
      <c r="H332" s="252">
        <v>107.59999999999999</v>
      </c>
      <c r="I332" s="253"/>
      <c r="J332" s="249"/>
      <c r="K332" s="249"/>
      <c r="L332" s="254"/>
      <c r="M332" s="255"/>
      <c r="N332" s="256"/>
      <c r="O332" s="256"/>
      <c r="P332" s="256"/>
      <c r="Q332" s="256"/>
      <c r="R332" s="256"/>
      <c r="S332" s="256"/>
      <c r="T332" s="25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8" t="s">
        <v>194</v>
      </c>
      <c r="AU332" s="258" t="s">
        <v>86</v>
      </c>
      <c r="AV332" s="14" t="s">
        <v>86</v>
      </c>
      <c r="AW332" s="14" t="s">
        <v>32</v>
      </c>
      <c r="AX332" s="14" t="s">
        <v>76</v>
      </c>
      <c r="AY332" s="258" t="s">
        <v>183</v>
      </c>
    </row>
    <row r="333" s="15" customFormat="1">
      <c r="A333" s="15"/>
      <c r="B333" s="259"/>
      <c r="C333" s="260"/>
      <c r="D333" s="233" t="s">
        <v>194</v>
      </c>
      <c r="E333" s="261" t="s">
        <v>1</v>
      </c>
      <c r="F333" s="262" t="s">
        <v>225</v>
      </c>
      <c r="G333" s="260"/>
      <c r="H333" s="263">
        <v>418.86000000000001</v>
      </c>
      <c r="I333" s="264"/>
      <c r="J333" s="260"/>
      <c r="K333" s="260"/>
      <c r="L333" s="265"/>
      <c r="M333" s="266"/>
      <c r="N333" s="267"/>
      <c r="O333" s="267"/>
      <c r="P333" s="267"/>
      <c r="Q333" s="267"/>
      <c r="R333" s="267"/>
      <c r="S333" s="267"/>
      <c r="T333" s="268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9" t="s">
        <v>194</v>
      </c>
      <c r="AU333" s="269" t="s">
        <v>86</v>
      </c>
      <c r="AV333" s="15" t="s">
        <v>190</v>
      </c>
      <c r="AW333" s="15" t="s">
        <v>32</v>
      </c>
      <c r="AX333" s="15" t="s">
        <v>84</v>
      </c>
      <c r="AY333" s="269" t="s">
        <v>183</v>
      </c>
    </row>
    <row r="334" s="14" customFormat="1">
      <c r="A334" s="14"/>
      <c r="B334" s="248"/>
      <c r="C334" s="249"/>
      <c r="D334" s="233" t="s">
        <v>194</v>
      </c>
      <c r="E334" s="249"/>
      <c r="F334" s="251" t="s">
        <v>440</v>
      </c>
      <c r="G334" s="249"/>
      <c r="H334" s="252">
        <v>439.803</v>
      </c>
      <c r="I334" s="253"/>
      <c r="J334" s="249"/>
      <c r="K334" s="249"/>
      <c r="L334" s="254"/>
      <c r="M334" s="255"/>
      <c r="N334" s="256"/>
      <c r="O334" s="256"/>
      <c r="P334" s="256"/>
      <c r="Q334" s="256"/>
      <c r="R334" s="256"/>
      <c r="S334" s="256"/>
      <c r="T334" s="25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8" t="s">
        <v>194</v>
      </c>
      <c r="AU334" s="258" t="s">
        <v>86</v>
      </c>
      <c r="AV334" s="14" t="s">
        <v>86</v>
      </c>
      <c r="AW334" s="14" t="s">
        <v>4</v>
      </c>
      <c r="AX334" s="14" t="s">
        <v>84</v>
      </c>
      <c r="AY334" s="258" t="s">
        <v>183</v>
      </c>
    </row>
    <row r="335" s="2" customFormat="1" ht="24.15" customHeight="1">
      <c r="A335" s="39"/>
      <c r="B335" s="40"/>
      <c r="C335" s="270" t="s">
        <v>441</v>
      </c>
      <c r="D335" s="270" t="s">
        <v>259</v>
      </c>
      <c r="E335" s="271" t="s">
        <v>442</v>
      </c>
      <c r="F335" s="272" t="s">
        <v>443</v>
      </c>
      <c r="G335" s="273" t="s">
        <v>252</v>
      </c>
      <c r="H335" s="274">
        <v>482.07600000000002</v>
      </c>
      <c r="I335" s="275"/>
      <c r="J335" s="276">
        <f>ROUND(I335*H335,2)</f>
        <v>0</v>
      </c>
      <c r="K335" s="272" t="s">
        <v>189</v>
      </c>
      <c r="L335" s="277"/>
      <c r="M335" s="278" t="s">
        <v>1</v>
      </c>
      <c r="N335" s="279" t="s">
        <v>41</v>
      </c>
      <c r="O335" s="92"/>
      <c r="P335" s="229">
        <f>O335*H335</f>
        <v>0</v>
      </c>
      <c r="Q335" s="229">
        <v>4.0000000000000003E-05</v>
      </c>
      <c r="R335" s="229">
        <f>Q335*H335</f>
        <v>0.019283040000000001</v>
      </c>
      <c r="S335" s="229">
        <v>0</v>
      </c>
      <c r="T335" s="23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1" t="s">
        <v>243</v>
      </c>
      <c r="AT335" s="231" t="s">
        <v>259</v>
      </c>
      <c r="AU335" s="231" t="s">
        <v>86</v>
      </c>
      <c r="AY335" s="18" t="s">
        <v>183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8" t="s">
        <v>84</v>
      </c>
      <c r="BK335" s="232">
        <f>ROUND(I335*H335,2)</f>
        <v>0</v>
      </c>
      <c r="BL335" s="18" t="s">
        <v>190</v>
      </c>
      <c r="BM335" s="231" t="s">
        <v>444</v>
      </c>
    </row>
    <row r="336" s="2" customFormat="1">
      <c r="A336" s="39"/>
      <c r="B336" s="40"/>
      <c r="C336" s="41"/>
      <c r="D336" s="233" t="s">
        <v>192</v>
      </c>
      <c r="E336" s="41"/>
      <c r="F336" s="234" t="s">
        <v>443</v>
      </c>
      <c r="G336" s="41"/>
      <c r="H336" s="41"/>
      <c r="I336" s="235"/>
      <c r="J336" s="41"/>
      <c r="K336" s="41"/>
      <c r="L336" s="45"/>
      <c r="M336" s="236"/>
      <c r="N336" s="237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192</v>
      </c>
      <c r="AU336" s="18" t="s">
        <v>86</v>
      </c>
    </row>
    <row r="337" s="13" customFormat="1">
      <c r="A337" s="13"/>
      <c r="B337" s="238"/>
      <c r="C337" s="239"/>
      <c r="D337" s="233" t="s">
        <v>194</v>
      </c>
      <c r="E337" s="240" t="s">
        <v>1</v>
      </c>
      <c r="F337" s="241" t="s">
        <v>417</v>
      </c>
      <c r="G337" s="239"/>
      <c r="H337" s="240" t="s">
        <v>1</v>
      </c>
      <c r="I337" s="242"/>
      <c r="J337" s="239"/>
      <c r="K337" s="239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194</v>
      </c>
      <c r="AU337" s="247" t="s">
        <v>86</v>
      </c>
      <c r="AV337" s="13" t="s">
        <v>84</v>
      </c>
      <c r="AW337" s="13" t="s">
        <v>32</v>
      </c>
      <c r="AX337" s="13" t="s">
        <v>76</v>
      </c>
      <c r="AY337" s="247" t="s">
        <v>183</v>
      </c>
    </row>
    <row r="338" s="14" customFormat="1">
      <c r="A338" s="14"/>
      <c r="B338" s="248"/>
      <c r="C338" s="249"/>
      <c r="D338" s="233" t="s">
        <v>194</v>
      </c>
      <c r="E338" s="250" t="s">
        <v>1</v>
      </c>
      <c r="F338" s="251" t="s">
        <v>418</v>
      </c>
      <c r="G338" s="249"/>
      <c r="H338" s="252">
        <v>172.80000000000001</v>
      </c>
      <c r="I338" s="253"/>
      <c r="J338" s="249"/>
      <c r="K338" s="249"/>
      <c r="L338" s="254"/>
      <c r="M338" s="255"/>
      <c r="N338" s="256"/>
      <c r="O338" s="256"/>
      <c r="P338" s="256"/>
      <c r="Q338" s="256"/>
      <c r="R338" s="256"/>
      <c r="S338" s="256"/>
      <c r="T338" s="25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8" t="s">
        <v>194</v>
      </c>
      <c r="AU338" s="258" t="s">
        <v>86</v>
      </c>
      <c r="AV338" s="14" t="s">
        <v>86</v>
      </c>
      <c r="AW338" s="14" t="s">
        <v>32</v>
      </c>
      <c r="AX338" s="14" t="s">
        <v>76</v>
      </c>
      <c r="AY338" s="258" t="s">
        <v>183</v>
      </c>
    </row>
    <row r="339" s="14" customFormat="1">
      <c r="A339" s="14"/>
      <c r="B339" s="248"/>
      <c r="C339" s="249"/>
      <c r="D339" s="233" t="s">
        <v>194</v>
      </c>
      <c r="E339" s="250" t="s">
        <v>1</v>
      </c>
      <c r="F339" s="251" t="s">
        <v>419</v>
      </c>
      <c r="G339" s="249"/>
      <c r="H339" s="252">
        <v>30.66</v>
      </c>
      <c r="I339" s="253"/>
      <c r="J339" s="249"/>
      <c r="K339" s="249"/>
      <c r="L339" s="254"/>
      <c r="M339" s="255"/>
      <c r="N339" s="256"/>
      <c r="O339" s="256"/>
      <c r="P339" s="256"/>
      <c r="Q339" s="256"/>
      <c r="R339" s="256"/>
      <c r="S339" s="256"/>
      <c r="T339" s="25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8" t="s">
        <v>194</v>
      </c>
      <c r="AU339" s="258" t="s">
        <v>86</v>
      </c>
      <c r="AV339" s="14" t="s">
        <v>86</v>
      </c>
      <c r="AW339" s="14" t="s">
        <v>32</v>
      </c>
      <c r="AX339" s="14" t="s">
        <v>76</v>
      </c>
      <c r="AY339" s="258" t="s">
        <v>183</v>
      </c>
    </row>
    <row r="340" s="14" customFormat="1">
      <c r="A340" s="14"/>
      <c r="B340" s="248"/>
      <c r="C340" s="249"/>
      <c r="D340" s="233" t="s">
        <v>194</v>
      </c>
      <c r="E340" s="250" t="s">
        <v>1</v>
      </c>
      <c r="F340" s="251" t="s">
        <v>420</v>
      </c>
      <c r="G340" s="249"/>
      <c r="H340" s="252">
        <v>12.48</v>
      </c>
      <c r="I340" s="253"/>
      <c r="J340" s="249"/>
      <c r="K340" s="249"/>
      <c r="L340" s="254"/>
      <c r="M340" s="255"/>
      <c r="N340" s="256"/>
      <c r="O340" s="256"/>
      <c r="P340" s="256"/>
      <c r="Q340" s="256"/>
      <c r="R340" s="256"/>
      <c r="S340" s="256"/>
      <c r="T340" s="25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8" t="s">
        <v>194</v>
      </c>
      <c r="AU340" s="258" t="s">
        <v>86</v>
      </c>
      <c r="AV340" s="14" t="s">
        <v>86</v>
      </c>
      <c r="AW340" s="14" t="s">
        <v>32</v>
      </c>
      <c r="AX340" s="14" t="s">
        <v>76</v>
      </c>
      <c r="AY340" s="258" t="s">
        <v>183</v>
      </c>
    </row>
    <row r="341" s="14" customFormat="1">
      <c r="A341" s="14"/>
      <c r="B341" s="248"/>
      <c r="C341" s="249"/>
      <c r="D341" s="233" t="s">
        <v>194</v>
      </c>
      <c r="E341" s="250" t="s">
        <v>1</v>
      </c>
      <c r="F341" s="251" t="s">
        <v>421</v>
      </c>
      <c r="G341" s="249"/>
      <c r="H341" s="252">
        <v>6.2400000000000002</v>
      </c>
      <c r="I341" s="253"/>
      <c r="J341" s="249"/>
      <c r="K341" s="249"/>
      <c r="L341" s="254"/>
      <c r="M341" s="255"/>
      <c r="N341" s="256"/>
      <c r="O341" s="256"/>
      <c r="P341" s="256"/>
      <c r="Q341" s="256"/>
      <c r="R341" s="256"/>
      <c r="S341" s="256"/>
      <c r="T341" s="25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8" t="s">
        <v>194</v>
      </c>
      <c r="AU341" s="258" t="s">
        <v>86</v>
      </c>
      <c r="AV341" s="14" t="s">
        <v>86</v>
      </c>
      <c r="AW341" s="14" t="s">
        <v>32</v>
      </c>
      <c r="AX341" s="14" t="s">
        <v>76</v>
      </c>
      <c r="AY341" s="258" t="s">
        <v>183</v>
      </c>
    </row>
    <row r="342" s="14" customFormat="1">
      <c r="A342" s="14"/>
      <c r="B342" s="248"/>
      <c r="C342" s="249"/>
      <c r="D342" s="233" t="s">
        <v>194</v>
      </c>
      <c r="E342" s="250" t="s">
        <v>1</v>
      </c>
      <c r="F342" s="251" t="s">
        <v>422</v>
      </c>
      <c r="G342" s="249"/>
      <c r="H342" s="252">
        <v>7.3799999999999999</v>
      </c>
      <c r="I342" s="253"/>
      <c r="J342" s="249"/>
      <c r="K342" s="249"/>
      <c r="L342" s="254"/>
      <c r="M342" s="255"/>
      <c r="N342" s="256"/>
      <c r="O342" s="256"/>
      <c r="P342" s="256"/>
      <c r="Q342" s="256"/>
      <c r="R342" s="256"/>
      <c r="S342" s="256"/>
      <c r="T342" s="25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8" t="s">
        <v>194</v>
      </c>
      <c r="AU342" s="258" t="s">
        <v>86</v>
      </c>
      <c r="AV342" s="14" t="s">
        <v>86</v>
      </c>
      <c r="AW342" s="14" t="s">
        <v>32</v>
      </c>
      <c r="AX342" s="14" t="s">
        <v>76</v>
      </c>
      <c r="AY342" s="258" t="s">
        <v>183</v>
      </c>
    </row>
    <row r="343" s="16" customFormat="1">
      <c r="A343" s="16"/>
      <c r="B343" s="281"/>
      <c r="C343" s="282"/>
      <c r="D343" s="233" t="s">
        <v>194</v>
      </c>
      <c r="E343" s="283" t="s">
        <v>1</v>
      </c>
      <c r="F343" s="284" t="s">
        <v>280</v>
      </c>
      <c r="G343" s="282"/>
      <c r="H343" s="285">
        <v>229.56</v>
      </c>
      <c r="I343" s="286"/>
      <c r="J343" s="282"/>
      <c r="K343" s="282"/>
      <c r="L343" s="287"/>
      <c r="M343" s="288"/>
      <c r="N343" s="289"/>
      <c r="O343" s="289"/>
      <c r="P343" s="289"/>
      <c r="Q343" s="289"/>
      <c r="R343" s="289"/>
      <c r="S343" s="289"/>
      <c r="T343" s="290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T343" s="291" t="s">
        <v>194</v>
      </c>
      <c r="AU343" s="291" t="s">
        <v>86</v>
      </c>
      <c r="AV343" s="16" t="s">
        <v>114</v>
      </c>
      <c r="AW343" s="16" t="s">
        <v>32</v>
      </c>
      <c r="AX343" s="16" t="s">
        <v>76</v>
      </c>
      <c r="AY343" s="291" t="s">
        <v>183</v>
      </c>
    </row>
    <row r="344" s="14" customFormat="1">
      <c r="A344" s="14"/>
      <c r="B344" s="248"/>
      <c r="C344" s="249"/>
      <c r="D344" s="233" t="s">
        <v>194</v>
      </c>
      <c r="E344" s="250" t="s">
        <v>1</v>
      </c>
      <c r="F344" s="251" t="s">
        <v>423</v>
      </c>
      <c r="G344" s="249"/>
      <c r="H344" s="252">
        <v>229.56</v>
      </c>
      <c r="I344" s="253"/>
      <c r="J344" s="249"/>
      <c r="K344" s="249"/>
      <c r="L344" s="254"/>
      <c r="M344" s="255"/>
      <c r="N344" s="256"/>
      <c r="O344" s="256"/>
      <c r="P344" s="256"/>
      <c r="Q344" s="256"/>
      <c r="R344" s="256"/>
      <c r="S344" s="256"/>
      <c r="T344" s="25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8" t="s">
        <v>194</v>
      </c>
      <c r="AU344" s="258" t="s">
        <v>86</v>
      </c>
      <c r="AV344" s="14" t="s">
        <v>86</v>
      </c>
      <c r="AW344" s="14" t="s">
        <v>32</v>
      </c>
      <c r="AX344" s="14" t="s">
        <v>76</v>
      </c>
      <c r="AY344" s="258" t="s">
        <v>183</v>
      </c>
    </row>
    <row r="345" s="15" customFormat="1">
      <c r="A345" s="15"/>
      <c r="B345" s="259"/>
      <c r="C345" s="260"/>
      <c r="D345" s="233" t="s">
        <v>194</v>
      </c>
      <c r="E345" s="261" t="s">
        <v>1</v>
      </c>
      <c r="F345" s="262" t="s">
        <v>225</v>
      </c>
      <c r="G345" s="260"/>
      <c r="H345" s="263">
        <v>459.12</v>
      </c>
      <c r="I345" s="264"/>
      <c r="J345" s="260"/>
      <c r="K345" s="260"/>
      <c r="L345" s="265"/>
      <c r="M345" s="266"/>
      <c r="N345" s="267"/>
      <c r="O345" s="267"/>
      <c r="P345" s="267"/>
      <c r="Q345" s="267"/>
      <c r="R345" s="267"/>
      <c r="S345" s="267"/>
      <c r="T345" s="268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9" t="s">
        <v>194</v>
      </c>
      <c r="AU345" s="269" t="s">
        <v>86</v>
      </c>
      <c r="AV345" s="15" t="s">
        <v>190</v>
      </c>
      <c r="AW345" s="15" t="s">
        <v>32</v>
      </c>
      <c r="AX345" s="15" t="s">
        <v>84</v>
      </c>
      <c r="AY345" s="269" t="s">
        <v>183</v>
      </c>
    </row>
    <row r="346" s="14" customFormat="1">
      <c r="A346" s="14"/>
      <c r="B346" s="248"/>
      <c r="C346" s="249"/>
      <c r="D346" s="233" t="s">
        <v>194</v>
      </c>
      <c r="E346" s="249"/>
      <c r="F346" s="251" t="s">
        <v>445</v>
      </c>
      <c r="G346" s="249"/>
      <c r="H346" s="252">
        <v>482.07600000000002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8" t="s">
        <v>194</v>
      </c>
      <c r="AU346" s="258" t="s">
        <v>86</v>
      </c>
      <c r="AV346" s="14" t="s">
        <v>86</v>
      </c>
      <c r="AW346" s="14" t="s">
        <v>4</v>
      </c>
      <c r="AX346" s="14" t="s">
        <v>84</v>
      </c>
      <c r="AY346" s="258" t="s">
        <v>183</v>
      </c>
    </row>
    <row r="347" s="2" customFormat="1" ht="24.15" customHeight="1">
      <c r="A347" s="39"/>
      <c r="B347" s="40"/>
      <c r="C347" s="270" t="s">
        <v>446</v>
      </c>
      <c r="D347" s="270" t="s">
        <v>259</v>
      </c>
      <c r="E347" s="271" t="s">
        <v>447</v>
      </c>
      <c r="F347" s="272" t="s">
        <v>448</v>
      </c>
      <c r="G347" s="273" t="s">
        <v>252</v>
      </c>
      <c r="H347" s="274">
        <v>88.787999999999997</v>
      </c>
      <c r="I347" s="275"/>
      <c r="J347" s="276">
        <f>ROUND(I347*H347,2)</f>
        <v>0</v>
      </c>
      <c r="K347" s="272" t="s">
        <v>189</v>
      </c>
      <c r="L347" s="277"/>
      <c r="M347" s="278" t="s">
        <v>1</v>
      </c>
      <c r="N347" s="279" t="s">
        <v>41</v>
      </c>
      <c r="O347" s="92"/>
      <c r="P347" s="229">
        <f>O347*H347</f>
        <v>0</v>
      </c>
      <c r="Q347" s="229">
        <v>0.00029999999999999997</v>
      </c>
      <c r="R347" s="229">
        <f>Q347*H347</f>
        <v>0.026636399999999998</v>
      </c>
      <c r="S347" s="229">
        <v>0</v>
      </c>
      <c r="T347" s="23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1" t="s">
        <v>243</v>
      </c>
      <c r="AT347" s="231" t="s">
        <v>259</v>
      </c>
      <c r="AU347" s="231" t="s">
        <v>86</v>
      </c>
      <c r="AY347" s="18" t="s">
        <v>183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84</v>
      </c>
      <c r="BK347" s="232">
        <f>ROUND(I347*H347,2)</f>
        <v>0</v>
      </c>
      <c r="BL347" s="18" t="s">
        <v>190</v>
      </c>
      <c r="BM347" s="231" t="s">
        <v>449</v>
      </c>
    </row>
    <row r="348" s="2" customFormat="1">
      <c r="A348" s="39"/>
      <c r="B348" s="40"/>
      <c r="C348" s="41"/>
      <c r="D348" s="233" t="s">
        <v>192</v>
      </c>
      <c r="E348" s="41"/>
      <c r="F348" s="234" t="s">
        <v>448</v>
      </c>
      <c r="G348" s="41"/>
      <c r="H348" s="41"/>
      <c r="I348" s="235"/>
      <c r="J348" s="41"/>
      <c r="K348" s="41"/>
      <c r="L348" s="45"/>
      <c r="M348" s="236"/>
      <c r="N348" s="237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192</v>
      </c>
      <c r="AU348" s="18" t="s">
        <v>86</v>
      </c>
    </row>
    <row r="349" s="13" customFormat="1">
      <c r="A349" s="13"/>
      <c r="B349" s="238"/>
      <c r="C349" s="239"/>
      <c r="D349" s="233" t="s">
        <v>194</v>
      </c>
      <c r="E349" s="240" t="s">
        <v>1</v>
      </c>
      <c r="F349" s="241" t="s">
        <v>428</v>
      </c>
      <c r="G349" s="239"/>
      <c r="H349" s="240" t="s">
        <v>1</v>
      </c>
      <c r="I349" s="242"/>
      <c r="J349" s="239"/>
      <c r="K349" s="239"/>
      <c r="L349" s="243"/>
      <c r="M349" s="244"/>
      <c r="N349" s="245"/>
      <c r="O349" s="245"/>
      <c r="P349" s="245"/>
      <c r="Q349" s="245"/>
      <c r="R349" s="245"/>
      <c r="S349" s="245"/>
      <c r="T349" s="24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7" t="s">
        <v>194</v>
      </c>
      <c r="AU349" s="247" t="s">
        <v>86</v>
      </c>
      <c r="AV349" s="13" t="s">
        <v>84</v>
      </c>
      <c r="AW349" s="13" t="s">
        <v>32</v>
      </c>
      <c r="AX349" s="13" t="s">
        <v>76</v>
      </c>
      <c r="AY349" s="247" t="s">
        <v>183</v>
      </c>
    </row>
    <row r="350" s="14" customFormat="1">
      <c r="A350" s="14"/>
      <c r="B350" s="248"/>
      <c r="C350" s="249"/>
      <c r="D350" s="233" t="s">
        <v>194</v>
      </c>
      <c r="E350" s="250" t="s">
        <v>1</v>
      </c>
      <c r="F350" s="251" t="s">
        <v>429</v>
      </c>
      <c r="G350" s="249"/>
      <c r="H350" s="252">
        <v>71.459999999999994</v>
      </c>
      <c r="I350" s="253"/>
      <c r="J350" s="249"/>
      <c r="K350" s="249"/>
      <c r="L350" s="254"/>
      <c r="M350" s="255"/>
      <c r="N350" s="256"/>
      <c r="O350" s="256"/>
      <c r="P350" s="256"/>
      <c r="Q350" s="256"/>
      <c r="R350" s="256"/>
      <c r="S350" s="256"/>
      <c r="T350" s="25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8" t="s">
        <v>194</v>
      </c>
      <c r="AU350" s="258" t="s">
        <v>86</v>
      </c>
      <c r="AV350" s="14" t="s">
        <v>86</v>
      </c>
      <c r="AW350" s="14" t="s">
        <v>32</v>
      </c>
      <c r="AX350" s="14" t="s">
        <v>76</v>
      </c>
      <c r="AY350" s="258" t="s">
        <v>183</v>
      </c>
    </row>
    <row r="351" s="14" customFormat="1">
      <c r="A351" s="14"/>
      <c r="B351" s="248"/>
      <c r="C351" s="249"/>
      <c r="D351" s="233" t="s">
        <v>194</v>
      </c>
      <c r="E351" s="250" t="s">
        <v>1</v>
      </c>
      <c r="F351" s="251" t="s">
        <v>430</v>
      </c>
      <c r="G351" s="249"/>
      <c r="H351" s="252">
        <v>6.6600000000000001</v>
      </c>
      <c r="I351" s="253"/>
      <c r="J351" s="249"/>
      <c r="K351" s="249"/>
      <c r="L351" s="254"/>
      <c r="M351" s="255"/>
      <c r="N351" s="256"/>
      <c r="O351" s="256"/>
      <c r="P351" s="256"/>
      <c r="Q351" s="256"/>
      <c r="R351" s="256"/>
      <c r="S351" s="256"/>
      <c r="T351" s="25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8" t="s">
        <v>194</v>
      </c>
      <c r="AU351" s="258" t="s">
        <v>86</v>
      </c>
      <c r="AV351" s="14" t="s">
        <v>86</v>
      </c>
      <c r="AW351" s="14" t="s">
        <v>32</v>
      </c>
      <c r="AX351" s="14" t="s">
        <v>76</v>
      </c>
      <c r="AY351" s="258" t="s">
        <v>183</v>
      </c>
    </row>
    <row r="352" s="14" customFormat="1">
      <c r="A352" s="14"/>
      <c r="B352" s="248"/>
      <c r="C352" s="249"/>
      <c r="D352" s="233" t="s">
        <v>194</v>
      </c>
      <c r="E352" s="250" t="s">
        <v>1</v>
      </c>
      <c r="F352" s="251" t="s">
        <v>431</v>
      </c>
      <c r="G352" s="249"/>
      <c r="H352" s="252">
        <v>6.4400000000000004</v>
      </c>
      <c r="I352" s="253"/>
      <c r="J352" s="249"/>
      <c r="K352" s="249"/>
      <c r="L352" s="254"/>
      <c r="M352" s="255"/>
      <c r="N352" s="256"/>
      <c r="O352" s="256"/>
      <c r="P352" s="256"/>
      <c r="Q352" s="256"/>
      <c r="R352" s="256"/>
      <c r="S352" s="256"/>
      <c r="T352" s="25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8" t="s">
        <v>194</v>
      </c>
      <c r="AU352" s="258" t="s">
        <v>86</v>
      </c>
      <c r="AV352" s="14" t="s">
        <v>86</v>
      </c>
      <c r="AW352" s="14" t="s">
        <v>32</v>
      </c>
      <c r="AX352" s="14" t="s">
        <v>76</v>
      </c>
      <c r="AY352" s="258" t="s">
        <v>183</v>
      </c>
    </row>
    <row r="353" s="15" customFormat="1">
      <c r="A353" s="15"/>
      <c r="B353" s="259"/>
      <c r="C353" s="260"/>
      <c r="D353" s="233" t="s">
        <v>194</v>
      </c>
      <c r="E353" s="261" t="s">
        <v>1</v>
      </c>
      <c r="F353" s="262" t="s">
        <v>225</v>
      </c>
      <c r="G353" s="260"/>
      <c r="H353" s="263">
        <v>84.560000000000002</v>
      </c>
      <c r="I353" s="264"/>
      <c r="J353" s="260"/>
      <c r="K353" s="260"/>
      <c r="L353" s="265"/>
      <c r="M353" s="266"/>
      <c r="N353" s="267"/>
      <c r="O353" s="267"/>
      <c r="P353" s="267"/>
      <c r="Q353" s="267"/>
      <c r="R353" s="267"/>
      <c r="S353" s="267"/>
      <c r="T353" s="268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9" t="s">
        <v>194</v>
      </c>
      <c r="AU353" s="269" t="s">
        <v>86</v>
      </c>
      <c r="AV353" s="15" t="s">
        <v>190</v>
      </c>
      <c r="AW353" s="15" t="s">
        <v>32</v>
      </c>
      <c r="AX353" s="15" t="s">
        <v>84</v>
      </c>
      <c r="AY353" s="269" t="s">
        <v>183</v>
      </c>
    </row>
    <row r="354" s="14" customFormat="1">
      <c r="A354" s="14"/>
      <c r="B354" s="248"/>
      <c r="C354" s="249"/>
      <c r="D354" s="233" t="s">
        <v>194</v>
      </c>
      <c r="E354" s="249"/>
      <c r="F354" s="251" t="s">
        <v>450</v>
      </c>
      <c r="G354" s="249"/>
      <c r="H354" s="252">
        <v>88.787999999999997</v>
      </c>
      <c r="I354" s="253"/>
      <c r="J354" s="249"/>
      <c r="K354" s="249"/>
      <c r="L354" s="254"/>
      <c r="M354" s="255"/>
      <c r="N354" s="256"/>
      <c r="O354" s="256"/>
      <c r="P354" s="256"/>
      <c r="Q354" s="256"/>
      <c r="R354" s="256"/>
      <c r="S354" s="256"/>
      <c r="T354" s="25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8" t="s">
        <v>194</v>
      </c>
      <c r="AU354" s="258" t="s">
        <v>86</v>
      </c>
      <c r="AV354" s="14" t="s">
        <v>86</v>
      </c>
      <c r="AW354" s="14" t="s">
        <v>4</v>
      </c>
      <c r="AX354" s="14" t="s">
        <v>84</v>
      </c>
      <c r="AY354" s="258" t="s">
        <v>183</v>
      </c>
    </row>
    <row r="355" s="2" customFormat="1" ht="24.15" customHeight="1">
      <c r="A355" s="39"/>
      <c r="B355" s="40"/>
      <c r="C355" s="270" t="s">
        <v>451</v>
      </c>
      <c r="D355" s="270" t="s">
        <v>259</v>
      </c>
      <c r="E355" s="271" t="s">
        <v>452</v>
      </c>
      <c r="F355" s="272" t="s">
        <v>453</v>
      </c>
      <c r="G355" s="273" t="s">
        <v>252</v>
      </c>
      <c r="H355" s="274">
        <v>82.025999999999996</v>
      </c>
      <c r="I355" s="275"/>
      <c r="J355" s="276">
        <f>ROUND(I355*H355,2)</f>
        <v>0</v>
      </c>
      <c r="K355" s="272" t="s">
        <v>189</v>
      </c>
      <c r="L355" s="277"/>
      <c r="M355" s="278" t="s">
        <v>1</v>
      </c>
      <c r="N355" s="279" t="s">
        <v>41</v>
      </c>
      <c r="O355" s="92"/>
      <c r="P355" s="229">
        <f>O355*H355</f>
        <v>0</v>
      </c>
      <c r="Q355" s="229">
        <v>0.00020000000000000001</v>
      </c>
      <c r="R355" s="229">
        <f>Q355*H355</f>
        <v>0.016405200000000002</v>
      </c>
      <c r="S355" s="229">
        <v>0</v>
      </c>
      <c r="T355" s="23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243</v>
      </c>
      <c r="AT355" s="231" t="s">
        <v>259</v>
      </c>
      <c r="AU355" s="231" t="s">
        <v>86</v>
      </c>
      <c r="AY355" s="18" t="s">
        <v>183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84</v>
      </c>
      <c r="BK355" s="232">
        <f>ROUND(I355*H355,2)</f>
        <v>0</v>
      </c>
      <c r="BL355" s="18" t="s">
        <v>190</v>
      </c>
      <c r="BM355" s="231" t="s">
        <v>454</v>
      </c>
    </row>
    <row r="356" s="2" customFormat="1">
      <c r="A356" s="39"/>
      <c r="B356" s="40"/>
      <c r="C356" s="41"/>
      <c r="D356" s="233" t="s">
        <v>192</v>
      </c>
      <c r="E356" s="41"/>
      <c r="F356" s="234" t="s">
        <v>453</v>
      </c>
      <c r="G356" s="41"/>
      <c r="H356" s="41"/>
      <c r="I356" s="235"/>
      <c r="J356" s="41"/>
      <c r="K356" s="41"/>
      <c r="L356" s="45"/>
      <c r="M356" s="236"/>
      <c r="N356" s="237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192</v>
      </c>
      <c r="AU356" s="18" t="s">
        <v>86</v>
      </c>
    </row>
    <row r="357" s="13" customFormat="1">
      <c r="A357" s="13"/>
      <c r="B357" s="238"/>
      <c r="C357" s="239"/>
      <c r="D357" s="233" t="s">
        <v>194</v>
      </c>
      <c r="E357" s="240" t="s">
        <v>1</v>
      </c>
      <c r="F357" s="241" t="s">
        <v>432</v>
      </c>
      <c r="G357" s="239"/>
      <c r="H357" s="240" t="s">
        <v>1</v>
      </c>
      <c r="I357" s="242"/>
      <c r="J357" s="239"/>
      <c r="K357" s="239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194</v>
      </c>
      <c r="AU357" s="247" t="s">
        <v>86</v>
      </c>
      <c r="AV357" s="13" t="s">
        <v>84</v>
      </c>
      <c r="AW357" s="13" t="s">
        <v>32</v>
      </c>
      <c r="AX357" s="13" t="s">
        <v>76</v>
      </c>
      <c r="AY357" s="247" t="s">
        <v>183</v>
      </c>
    </row>
    <row r="358" s="14" customFormat="1">
      <c r="A358" s="14"/>
      <c r="B358" s="248"/>
      <c r="C358" s="249"/>
      <c r="D358" s="233" t="s">
        <v>194</v>
      </c>
      <c r="E358" s="250" t="s">
        <v>1</v>
      </c>
      <c r="F358" s="251" t="s">
        <v>429</v>
      </c>
      <c r="G358" s="249"/>
      <c r="H358" s="252">
        <v>71.459999999999994</v>
      </c>
      <c r="I358" s="253"/>
      <c r="J358" s="249"/>
      <c r="K358" s="249"/>
      <c r="L358" s="254"/>
      <c r="M358" s="255"/>
      <c r="N358" s="256"/>
      <c r="O358" s="256"/>
      <c r="P358" s="256"/>
      <c r="Q358" s="256"/>
      <c r="R358" s="256"/>
      <c r="S358" s="256"/>
      <c r="T358" s="25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8" t="s">
        <v>194</v>
      </c>
      <c r="AU358" s="258" t="s">
        <v>86</v>
      </c>
      <c r="AV358" s="14" t="s">
        <v>86</v>
      </c>
      <c r="AW358" s="14" t="s">
        <v>32</v>
      </c>
      <c r="AX358" s="14" t="s">
        <v>76</v>
      </c>
      <c r="AY358" s="258" t="s">
        <v>183</v>
      </c>
    </row>
    <row r="359" s="14" customFormat="1">
      <c r="A359" s="14"/>
      <c r="B359" s="248"/>
      <c r="C359" s="249"/>
      <c r="D359" s="233" t="s">
        <v>194</v>
      </c>
      <c r="E359" s="250" t="s">
        <v>1</v>
      </c>
      <c r="F359" s="251" t="s">
        <v>430</v>
      </c>
      <c r="G359" s="249"/>
      <c r="H359" s="252">
        <v>6.6600000000000001</v>
      </c>
      <c r="I359" s="253"/>
      <c r="J359" s="249"/>
      <c r="K359" s="249"/>
      <c r="L359" s="254"/>
      <c r="M359" s="255"/>
      <c r="N359" s="256"/>
      <c r="O359" s="256"/>
      <c r="P359" s="256"/>
      <c r="Q359" s="256"/>
      <c r="R359" s="256"/>
      <c r="S359" s="256"/>
      <c r="T359" s="25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8" t="s">
        <v>194</v>
      </c>
      <c r="AU359" s="258" t="s">
        <v>86</v>
      </c>
      <c r="AV359" s="14" t="s">
        <v>86</v>
      </c>
      <c r="AW359" s="14" t="s">
        <v>32</v>
      </c>
      <c r="AX359" s="14" t="s">
        <v>76</v>
      </c>
      <c r="AY359" s="258" t="s">
        <v>183</v>
      </c>
    </row>
    <row r="360" s="15" customFormat="1">
      <c r="A360" s="15"/>
      <c r="B360" s="259"/>
      <c r="C360" s="260"/>
      <c r="D360" s="233" t="s">
        <v>194</v>
      </c>
      <c r="E360" s="261" t="s">
        <v>1</v>
      </c>
      <c r="F360" s="262" t="s">
        <v>225</v>
      </c>
      <c r="G360" s="260"/>
      <c r="H360" s="263">
        <v>78.120000000000005</v>
      </c>
      <c r="I360" s="264"/>
      <c r="J360" s="260"/>
      <c r="K360" s="260"/>
      <c r="L360" s="265"/>
      <c r="M360" s="266"/>
      <c r="N360" s="267"/>
      <c r="O360" s="267"/>
      <c r="P360" s="267"/>
      <c r="Q360" s="267"/>
      <c r="R360" s="267"/>
      <c r="S360" s="267"/>
      <c r="T360" s="268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9" t="s">
        <v>194</v>
      </c>
      <c r="AU360" s="269" t="s">
        <v>86</v>
      </c>
      <c r="AV360" s="15" t="s">
        <v>190</v>
      </c>
      <c r="AW360" s="15" t="s">
        <v>32</v>
      </c>
      <c r="AX360" s="15" t="s">
        <v>84</v>
      </c>
      <c r="AY360" s="269" t="s">
        <v>183</v>
      </c>
    </row>
    <row r="361" s="14" customFormat="1">
      <c r="A361" s="14"/>
      <c r="B361" s="248"/>
      <c r="C361" s="249"/>
      <c r="D361" s="233" t="s">
        <v>194</v>
      </c>
      <c r="E361" s="249"/>
      <c r="F361" s="251" t="s">
        <v>455</v>
      </c>
      <c r="G361" s="249"/>
      <c r="H361" s="252">
        <v>82.025999999999996</v>
      </c>
      <c r="I361" s="253"/>
      <c r="J361" s="249"/>
      <c r="K361" s="249"/>
      <c r="L361" s="254"/>
      <c r="M361" s="255"/>
      <c r="N361" s="256"/>
      <c r="O361" s="256"/>
      <c r="P361" s="256"/>
      <c r="Q361" s="256"/>
      <c r="R361" s="256"/>
      <c r="S361" s="256"/>
      <c r="T361" s="25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8" t="s">
        <v>194</v>
      </c>
      <c r="AU361" s="258" t="s">
        <v>86</v>
      </c>
      <c r="AV361" s="14" t="s">
        <v>86</v>
      </c>
      <c r="AW361" s="14" t="s">
        <v>4</v>
      </c>
      <c r="AX361" s="14" t="s">
        <v>84</v>
      </c>
      <c r="AY361" s="258" t="s">
        <v>183</v>
      </c>
    </row>
    <row r="362" s="2" customFormat="1" ht="24.15" customHeight="1">
      <c r="A362" s="39"/>
      <c r="B362" s="40"/>
      <c r="C362" s="220" t="s">
        <v>456</v>
      </c>
      <c r="D362" s="220" t="s">
        <v>185</v>
      </c>
      <c r="E362" s="221" t="s">
        <v>457</v>
      </c>
      <c r="F362" s="222" t="s">
        <v>458</v>
      </c>
      <c r="G362" s="223" t="s">
        <v>286</v>
      </c>
      <c r="H362" s="224">
        <v>626.28200000000004</v>
      </c>
      <c r="I362" s="225"/>
      <c r="J362" s="226">
        <f>ROUND(I362*H362,2)</f>
        <v>0</v>
      </c>
      <c r="K362" s="222" t="s">
        <v>1</v>
      </c>
      <c r="L362" s="45"/>
      <c r="M362" s="227" t="s">
        <v>1</v>
      </c>
      <c r="N362" s="228" t="s">
        <v>41</v>
      </c>
      <c r="O362" s="92"/>
      <c r="P362" s="229">
        <f>O362*H362</f>
        <v>0</v>
      </c>
      <c r="Q362" s="229">
        <v>0.00013999999999999999</v>
      </c>
      <c r="R362" s="229">
        <f>Q362*H362</f>
        <v>0.087679480000000004</v>
      </c>
      <c r="S362" s="229">
        <v>0</v>
      </c>
      <c r="T362" s="23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1" t="s">
        <v>190</v>
      </c>
      <c r="AT362" s="231" t="s">
        <v>185</v>
      </c>
      <c r="AU362" s="231" t="s">
        <v>86</v>
      </c>
      <c r="AY362" s="18" t="s">
        <v>183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8" t="s">
        <v>84</v>
      </c>
      <c r="BK362" s="232">
        <f>ROUND(I362*H362,2)</f>
        <v>0</v>
      </c>
      <c r="BL362" s="18" t="s">
        <v>190</v>
      </c>
      <c r="BM362" s="231" t="s">
        <v>459</v>
      </c>
    </row>
    <row r="363" s="2" customFormat="1">
      <c r="A363" s="39"/>
      <c r="B363" s="40"/>
      <c r="C363" s="41"/>
      <c r="D363" s="233" t="s">
        <v>192</v>
      </c>
      <c r="E363" s="41"/>
      <c r="F363" s="234" t="s">
        <v>458</v>
      </c>
      <c r="G363" s="41"/>
      <c r="H363" s="41"/>
      <c r="I363" s="235"/>
      <c r="J363" s="41"/>
      <c r="K363" s="41"/>
      <c r="L363" s="45"/>
      <c r="M363" s="236"/>
      <c r="N363" s="237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192</v>
      </c>
      <c r="AU363" s="18" t="s">
        <v>86</v>
      </c>
    </row>
    <row r="364" s="2" customFormat="1" ht="24.15" customHeight="1">
      <c r="A364" s="39"/>
      <c r="B364" s="40"/>
      <c r="C364" s="220" t="s">
        <v>460</v>
      </c>
      <c r="D364" s="220" t="s">
        <v>185</v>
      </c>
      <c r="E364" s="221" t="s">
        <v>461</v>
      </c>
      <c r="F364" s="222" t="s">
        <v>462</v>
      </c>
      <c r="G364" s="223" t="s">
        <v>286</v>
      </c>
      <c r="H364" s="224">
        <v>626.28200000000004</v>
      </c>
      <c r="I364" s="225"/>
      <c r="J364" s="226">
        <f>ROUND(I364*H364,2)</f>
        <v>0</v>
      </c>
      <c r="K364" s="222" t="s">
        <v>189</v>
      </c>
      <c r="L364" s="45"/>
      <c r="M364" s="227" t="s">
        <v>1</v>
      </c>
      <c r="N364" s="228" t="s">
        <v>41</v>
      </c>
      <c r="O364" s="92"/>
      <c r="P364" s="229">
        <f>O364*H364</f>
        <v>0</v>
      </c>
      <c r="Q364" s="229">
        <v>0.00363</v>
      </c>
      <c r="R364" s="229">
        <f>Q364*H364</f>
        <v>2.27340366</v>
      </c>
      <c r="S364" s="229">
        <v>0</v>
      </c>
      <c r="T364" s="230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1" t="s">
        <v>190</v>
      </c>
      <c r="AT364" s="231" t="s">
        <v>185</v>
      </c>
      <c r="AU364" s="231" t="s">
        <v>86</v>
      </c>
      <c r="AY364" s="18" t="s">
        <v>183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8" t="s">
        <v>84</v>
      </c>
      <c r="BK364" s="232">
        <f>ROUND(I364*H364,2)</f>
        <v>0</v>
      </c>
      <c r="BL364" s="18" t="s">
        <v>190</v>
      </c>
      <c r="BM364" s="231" t="s">
        <v>463</v>
      </c>
    </row>
    <row r="365" s="2" customFormat="1">
      <c r="A365" s="39"/>
      <c r="B365" s="40"/>
      <c r="C365" s="41"/>
      <c r="D365" s="233" t="s">
        <v>192</v>
      </c>
      <c r="E365" s="41"/>
      <c r="F365" s="234" t="s">
        <v>464</v>
      </c>
      <c r="G365" s="41"/>
      <c r="H365" s="41"/>
      <c r="I365" s="235"/>
      <c r="J365" s="41"/>
      <c r="K365" s="41"/>
      <c r="L365" s="45"/>
      <c r="M365" s="236"/>
      <c r="N365" s="237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192</v>
      </c>
      <c r="AU365" s="18" t="s">
        <v>86</v>
      </c>
    </row>
    <row r="366" s="14" customFormat="1">
      <c r="A366" s="14"/>
      <c r="B366" s="248"/>
      <c r="C366" s="249"/>
      <c r="D366" s="233" t="s">
        <v>194</v>
      </c>
      <c r="E366" s="250" t="s">
        <v>1</v>
      </c>
      <c r="F366" s="251" t="s">
        <v>465</v>
      </c>
      <c r="G366" s="249"/>
      <c r="H366" s="252">
        <v>626.28200000000004</v>
      </c>
      <c r="I366" s="253"/>
      <c r="J366" s="249"/>
      <c r="K366" s="249"/>
      <c r="L366" s="254"/>
      <c r="M366" s="255"/>
      <c r="N366" s="256"/>
      <c r="O366" s="256"/>
      <c r="P366" s="256"/>
      <c r="Q366" s="256"/>
      <c r="R366" s="256"/>
      <c r="S366" s="256"/>
      <c r="T366" s="25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8" t="s">
        <v>194</v>
      </c>
      <c r="AU366" s="258" t="s">
        <v>86</v>
      </c>
      <c r="AV366" s="14" t="s">
        <v>86</v>
      </c>
      <c r="AW366" s="14" t="s">
        <v>32</v>
      </c>
      <c r="AX366" s="14" t="s">
        <v>84</v>
      </c>
      <c r="AY366" s="258" t="s">
        <v>183</v>
      </c>
    </row>
    <row r="367" s="2" customFormat="1" ht="24.15" customHeight="1">
      <c r="A367" s="39"/>
      <c r="B367" s="40"/>
      <c r="C367" s="220" t="s">
        <v>466</v>
      </c>
      <c r="D367" s="220" t="s">
        <v>185</v>
      </c>
      <c r="E367" s="221" t="s">
        <v>467</v>
      </c>
      <c r="F367" s="222" t="s">
        <v>468</v>
      </c>
      <c r="G367" s="223" t="s">
        <v>286</v>
      </c>
      <c r="H367" s="224">
        <v>35.25</v>
      </c>
      <c r="I367" s="225"/>
      <c r="J367" s="226">
        <f>ROUND(I367*H367,2)</f>
        <v>0</v>
      </c>
      <c r="K367" s="222" t="s">
        <v>189</v>
      </c>
      <c r="L367" s="45"/>
      <c r="M367" s="227" t="s">
        <v>1</v>
      </c>
      <c r="N367" s="228" t="s">
        <v>41</v>
      </c>
      <c r="O367" s="92"/>
      <c r="P367" s="229">
        <f>O367*H367</f>
        <v>0</v>
      </c>
      <c r="Q367" s="229">
        <v>0.11</v>
      </c>
      <c r="R367" s="229">
        <f>Q367*H367</f>
        <v>3.8774999999999999</v>
      </c>
      <c r="S367" s="229">
        <v>0</v>
      </c>
      <c r="T367" s="23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1" t="s">
        <v>190</v>
      </c>
      <c r="AT367" s="231" t="s">
        <v>185</v>
      </c>
      <c r="AU367" s="231" t="s">
        <v>86</v>
      </c>
      <c r="AY367" s="18" t="s">
        <v>183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8" t="s">
        <v>84</v>
      </c>
      <c r="BK367" s="232">
        <f>ROUND(I367*H367,2)</f>
        <v>0</v>
      </c>
      <c r="BL367" s="18" t="s">
        <v>190</v>
      </c>
      <c r="BM367" s="231" t="s">
        <v>469</v>
      </c>
    </row>
    <row r="368" s="2" customFormat="1">
      <c r="A368" s="39"/>
      <c r="B368" s="40"/>
      <c r="C368" s="41"/>
      <c r="D368" s="233" t="s">
        <v>192</v>
      </c>
      <c r="E368" s="41"/>
      <c r="F368" s="234" t="s">
        <v>470</v>
      </c>
      <c r="G368" s="41"/>
      <c r="H368" s="41"/>
      <c r="I368" s="235"/>
      <c r="J368" s="41"/>
      <c r="K368" s="41"/>
      <c r="L368" s="45"/>
      <c r="M368" s="236"/>
      <c r="N368" s="237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192</v>
      </c>
      <c r="AU368" s="18" t="s">
        <v>86</v>
      </c>
    </row>
    <row r="369" s="13" customFormat="1">
      <c r="A369" s="13"/>
      <c r="B369" s="238"/>
      <c r="C369" s="239"/>
      <c r="D369" s="233" t="s">
        <v>194</v>
      </c>
      <c r="E369" s="240" t="s">
        <v>1</v>
      </c>
      <c r="F369" s="241" t="s">
        <v>471</v>
      </c>
      <c r="G369" s="239"/>
      <c r="H369" s="240" t="s">
        <v>1</v>
      </c>
      <c r="I369" s="242"/>
      <c r="J369" s="239"/>
      <c r="K369" s="239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194</v>
      </c>
      <c r="AU369" s="247" t="s">
        <v>86</v>
      </c>
      <c r="AV369" s="13" t="s">
        <v>84</v>
      </c>
      <c r="AW369" s="13" t="s">
        <v>32</v>
      </c>
      <c r="AX369" s="13" t="s">
        <v>76</v>
      </c>
      <c r="AY369" s="247" t="s">
        <v>183</v>
      </c>
    </row>
    <row r="370" s="14" customFormat="1">
      <c r="A370" s="14"/>
      <c r="B370" s="248"/>
      <c r="C370" s="249"/>
      <c r="D370" s="233" t="s">
        <v>194</v>
      </c>
      <c r="E370" s="250" t="s">
        <v>1</v>
      </c>
      <c r="F370" s="251" t="s">
        <v>472</v>
      </c>
      <c r="G370" s="249"/>
      <c r="H370" s="252">
        <v>11.140000000000001</v>
      </c>
      <c r="I370" s="253"/>
      <c r="J370" s="249"/>
      <c r="K370" s="249"/>
      <c r="L370" s="254"/>
      <c r="M370" s="255"/>
      <c r="N370" s="256"/>
      <c r="O370" s="256"/>
      <c r="P370" s="256"/>
      <c r="Q370" s="256"/>
      <c r="R370" s="256"/>
      <c r="S370" s="256"/>
      <c r="T370" s="25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8" t="s">
        <v>194</v>
      </c>
      <c r="AU370" s="258" t="s">
        <v>86</v>
      </c>
      <c r="AV370" s="14" t="s">
        <v>86</v>
      </c>
      <c r="AW370" s="14" t="s">
        <v>32</v>
      </c>
      <c r="AX370" s="14" t="s">
        <v>76</v>
      </c>
      <c r="AY370" s="258" t="s">
        <v>183</v>
      </c>
    </row>
    <row r="371" s="13" customFormat="1">
      <c r="A371" s="13"/>
      <c r="B371" s="238"/>
      <c r="C371" s="239"/>
      <c r="D371" s="233" t="s">
        <v>194</v>
      </c>
      <c r="E371" s="240" t="s">
        <v>1</v>
      </c>
      <c r="F371" s="241" t="s">
        <v>473</v>
      </c>
      <c r="G371" s="239"/>
      <c r="H371" s="240" t="s">
        <v>1</v>
      </c>
      <c r="I371" s="242"/>
      <c r="J371" s="239"/>
      <c r="K371" s="239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194</v>
      </c>
      <c r="AU371" s="247" t="s">
        <v>86</v>
      </c>
      <c r="AV371" s="13" t="s">
        <v>84</v>
      </c>
      <c r="AW371" s="13" t="s">
        <v>32</v>
      </c>
      <c r="AX371" s="13" t="s">
        <v>76</v>
      </c>
      <c r="AY371" s="247" t="s">
        <v>183</v>
      </c>
    </row>
    <row r="372" s="14" customFormat="1">
      <c r="A372" s="14"/>
      <c r="B372" s="248"/>
      <c r="C372" s="249"/>
      <c r="D372" s="233" t="s">
        <v>194</v>
      </c>
      <c r="E372" s="250" t="s">
        <v>1</v>
      </c>
      <c r="F372" s="251" t="s">
        <v>474</v>
      </c>
      <c r="G372" s="249"/>
      <c r="H372" s="252">
        <v>24.109999999999999</v>
      </c>
      <c r="I372" s="253"/>
      <c r="J372" s="249"/>
      <c r="K372" s="249"/>
      <c r="L372" s="254"/>
      <c r="M372" s="255"/>
      <c r="N372" s="256"/>
      <c r="O372" s="256"/>
      <c r="P372" s="256"/>
      <c r="Q372" s="256"/>
      <c r="R372" s="256"/>
      <c r="S372" s="256"/>
      <c r="T372" s="25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8" t="s">
        <v>194</v>
      </c>
      <c r="AU372" s="258" t="s">
        <v>86</v>
      </c>
      <c r="AV372" s="14" t="s">
        <v>86</v>
      </c>
      <c r="AW372" s="14" t="s">
        <v>32</v>
      </c>
      <c r="AX372" s="14" t="s">
        <v>76</v>
      </c>
      <c r="AY372" s="258" t="s">
        <v>183</v>
      </c>
    </row>
    <row r="373" s="15" customFormat="1">
      <c r="A373" s="15"/>
      <c r="B373" s="259"/>
      <c r="C373" s="260"/>
      <c r="D373" s="233" t="s">
        <v>194</v>
      </c>
      <c r="E373" s="261" t="s">
        <v>1</v>
      </c>
      <c r="F373" s="262" t="s">
        <v>225</v>
      </c>
      <c r="G373" s="260"/>
      <c r="H373" s="263">
        <v>35.25</v>
      </c>
      <c r="I373" s="264"/>
      <c r="J373" s="260"/>
      <c r="K373" s="260"/>
      <c r="L373" s="265"/>
      <c r="M373" s="266"/>
      <c r="N373" s="267"/>
      <c r="O373" s="267"/>
      <c r="P373" s="267"/>
      <c r="Q373" s="267"/>
      <c r="R373" s="267"/>
      <c r="S373" s="267"/>
      <c r="T373" s="268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9" t="s">
        <v>194</v>
      </c>
      <c r="AU373" s="269" t="s">
        <v>86</v>
      </c>
      <c r="AV373" s="15" t="s">
        <v>190</v>
      </c>
      <c r="AW373" s="15" t="s">
        <v>32</v>
      </c>
      <c r="AX373" s="15" t="s">
        <v>84</v>
      </c>
      <c r="AY373" s="269" t="s">
        <v>183</v>
      </c>
    </row>
    <row r="374" s="2" customFormat="1" ht="24.15" customHeight="1">
      <c r="A374" s="39"/>
      <c r="B374" s="40"/>
      <c r="C374" s="220" t="s">
        <v>475</v>
      </c>
      <c r="D374" s="220" t="s">
        <v>185</v>
      </c>
      <c r="E374" s="221" t="s">
        <v>476</v>
      </c>
      <c r="F374" s="222" t="s">
        <v>477</v>
      </c>
      <c r="G374" s="223" t="s">
        <v>188</v>
      </c>
      <c r="H374" s="224">
        <v>83.415999999999997</v>
      </c>
      <c r="I374" s="225"/>
      <c r="J374" s="226">
        <f>ROUND(I374*H374,2)</f>
        <v>0</v>
      </c>
      <c r="K374" s="222" t="s">
        <v>189</v>
      </c>
      <c r="L374" s="45"/>
      <c r="M374" s="227" t="s">
        <v>1</v>
      </c>
      <c r="N374" s="228" t="s">
        <v>41</v>
      </c>
      <c r="O374" s="92"/>
      <c r="P374" s="229">
        <f>O374*H374</f>
        <v>0</v>
      </c>
      <c r="Q374" s="229">
        <v>1.8999999999999999</v>
      </c>
      <c r="R374" s="229">
        <f>Q374*H374</f>
        <v>158.49039999999999</v>
      </c>
      <c r="S374" s="229">
        <v>0</v>
      </c>
      <c r="T374" s="230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1" t="s">
        <v>190</v>
      </c>
      <c r="AT374" s="231" t="s">
        <v>185</v>
      </c>
      <c r="AU374" s="231" t="s">
        <v>86</v>
      </c>
      <c r="AY374" s="18" t="s">
        <v>183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8" t="s">
        <v>84</v>
      </c>
      <c r="BK374" s="232">
        <f>ROUND(I374*H374,2)</f>
        <v>0</v>
      </c>
      <c r="BL374" s="18" t="s">
        <v>190</v>
      </c>
      <c r="BM374" s="231" t="s">
        <v>478</v>
      </c>
    </row>
    <row r="375" s="2" customFormat="1">
      <c r="A375" s="39"/>
      <c r="B375" s="40"/>
      <c r="C375" s="41"/>
      <c r="D375" s="233" t="s">
        <v>192</v>
      </c>
      <c r="E375" s="41"/>
      <c r="F375" s="234" t="s">
        <v>479</v>
      </c>
      <c r="G375" s="41"/>
      <c r="H375" s="41"/>
      <c r="I375" s="235"/>
      <c r="J375" s="41"/>
      <c r="K375" s="41"/>
      <c r="L375" s="45"/>
      <c r="M375" s="236"/>
      <c r="N375" s="237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192</v>
      </c>
      <c r="AU375" s="18" t="s">
        <v>86</v>
      </c>
    </row>
    <row r="376" s="13" customFormat="1">
      <c r="A376" s="13"/>
      <c r="B376" s="238"/>
      <c r="C376" s="239"/>
      <c r="D376" s="233" t="s">
        <v>194</v>
      </c>
      <c r="E376" s="240" t="s">
        <v>1</v>
      </c>
      <c r="F376" s="241" t="s">
        <v>480</v>
      </c>
      <c r="G376" s="239"/>
      <c r="H376" s="240" t="s">
        <v>1</v>
      </c>
      <c r="I376" s="242"/>
      <c r="J376" s="239"/>
      <c r="K376" s="239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194</v>
      </c>
      <c r="AU376" s="247" t="s">
        <v>86</v>
      </c>
      <c r="AV376" s="13" t="s">
        <v>84</v>
      </c>
      <c r="AW376" s="13" t="s">
        <v>32</v>
      </c>
      <c r="AX376" s="13" t="s">
        <v>76</v>
      </c>
      <c r="AY376" s="247" t="s">
        <v>183</v>
      </c>
    </row>
    <row r="377" s="13" customFormat="1">
      <c r="A377" s="13"/>
      <c r="B377" s="238"/>
      <c r="C377" s="239"/>
      <c r="D377" s="233" t="s">
        <v>194</v>
      </c>
      <c r="E377" s="240" t="s">
        <v>1</v>
      </c>
      <c r="F377" s="241" t="s">
        <v>481</v>
      </c>
      <c r="G377" s="239"/>
      <c r="H377" s="240" t="s">
        <v>1</v>
      </c>
      <c r="I377" s="242"/>
      <c r="J377" s="239"/>
      <c r="K377" s="239"/>
      <c r="L377" s="243"/>
      <c r="M377" s="244"/>
      <c r="N377" s="245"/>
      <c r="O377" s="245"/>
      <c r="P377" s="245"/>
      <c r="Q377" s="245"/>
      <c r="R377" s="245"/>
      <c r="S377" s="245"/>
      <c r="T377" s="24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7" t="s">
        <v>194</v>
      </c>
      <c r="AU377" s="247" t="s">
        <v>86</v>
      </c>
      <c r="AV377" s="13" t="s">
        <v>84</v>
      </c>
      <c r="AW377" s="13" t="s">
        <v>32</v>
      </c>
      <c r="AX377" s="13" t="s">
        <v>76</v>
      </c>
      <c r="AY377" s="247" t="s">
        <v>183</v>
      </c>
    </row>
    <row r="378" s="14" customFormat="1">
      <c r="A378" s="14"/>
      <c r="B378" s="248"/>
      <c r="C378" s="249"/>
      <c r="D378" s="233" t="s">
        <v>194</v>
      </c>
      <c r="E378" s="250" t="s">
        <v>1</v>
      </c>
      <c r="F378" s="251" t="s">
        <v>482</v>
      </c>
      <c r="G378" s="249"/>
      <c r="H378" s="252">
        <v>56.241</v>
      </c>
      <c r="I378" s="253"/>
      <c r="J378" s="249"/>
      <c r="K378" s="249"/>
      <c r="L378" s="254"/>
      <c r="M378" s="255"/>
      <c r="N378" s="256"/>
      <c r="O378" s="256"/>
      <c r="P378" s="256"/>
      <c r="Q378" s="256"/>
      <c r="R378" s="256"/>
      <c r="S378" s="256"/>
      <c r="T378" s="25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8" t="s">
        <v>194</v>
      </c>
      <c r="AU378" s="258" t="s">
        <v>86</v>
      </c>
      <c r="AV378" s="14" t="s">
        <v>86</v>
      </c>
      <c r="AW378" s="14" t="s">
        <v>32</v>
      </c>
      <c r="AX378" s="14" t="s">
        <v>76</v>
      </c>
      <c r="AY378" s="258" t="s">
        <v>183</v>
      </c>
    </row>
    <row r="379" s="13" customFormat="1">
      <c r="A379" s="13"/>
      <c r="B379" s="238"/>
      <c r="C379" s="239"/>
      <c r="D379" s="233" t="s">
        <v>194</v>
      </c>
      <c r="E379" s="240" t="s">
        <v>1</v>
      </c>
      <c r="F379" s="241" t="s">
        <v>483</v>
      </c>
      <c r="G379" s="239"/>
      <c r="H379" s="240" t="s">
        <v>1</v>
      </c>
      <c r="I379" s="242"/>
      <c r="J379" s="239"/>
      <c r="K379" s="239"/>
      <c r="L379" s="243"/>
      <c r="M379" s="244"/>
      <c r="N379" s="245"/>
      <c r="O379" s="245"/>
      <c r="P379" s="245"/>
      <c r="Q379" s="245"/>
      <c r="R379" s="245"/>
      <c r="S379" s="245"/>
      <c r="T379" s="24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7" t="s">
        <v>194</v>
      </c>
      <c r="AU379" s="247" t="s">
        <v>86</v>
      </c>
      <c r="AV379" s="13" t="s">
        <v>84</v>
      </c>
      <c r="AW379" s="13" t="s">
        <v>32</v>
      </c>
      <c r="AX379" s="13" t="s">
        <v>76</v>
      </c>
      <c r="AY379" s="247" t="s">
        <v>183</v>
      </c>
    </row>
    <row r="380" s="14" customFormat="1">
      <c r="A380" s="14"/>
      <c r="B380" s="248"/>
      <c r="C380" s="249"/>
      <c r="D380" s="233" t="s">
        <v>194</v>
      </c>
      <c r="E380" s="250" t="s">
        <v>1</v>
      </c>
      <c r="F380" s="251" t="s">
        <v>484</v>
      </c>
      <c r="G380" s="249"/>
      <c r="H380" s="252">
        <v>27.175000000000001</v>
      </c>
      <c r="I380" s="253"/>
      <c r="J380" s="249"/>
      <c r="K380" s="249"/>
      <c r="L380" s="254"/>
      <c r="M380" s="255"/>
      <c r="N380" s="256"/>
      <c r="O380" s="256"/>
      <c r="P380" s="256"/>
      <c r="Q380" s="256"/>
      <c r="R380" s="256"/>
      <c r="S380" s="256"/>
      <c r="T380" s="25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8" t="s">
        <v>194</v>
      </c>
      <c r="AU380" s="258" t="s">
        <v>86</v>
      </c>
      <c r="AV380" s="14" t="s">
        <v>86</v>
      </c>
      <c r="AW380" s="14" t="s">
        <v>32</v>
      </c>
      <c r="AX380" s="14" t="s">
        <v>76</v>
      </c>
      <c r="AY380" s="258" t="s">
        <v>183</v>
      </c>
    </row>
    <row r="381" s="15" customFormat="1">
      <c r="A381" s="15"/>
      <c r="B381" s="259"/>
      <c r="C381" s="260"/>
      <c r="D381" s="233" t="s">
        <v>194</v>
      </c>
      <c r="E381" s="261" t="s">
        <v>1</v>
      </c>
      <c r="F381" s="262" t="s">
        <v>225</v>
      </c>
      <c r="G381" s="260"/>
      <c r="H381" s="263">
        <v>83.415999999999997</v>
      </c>
      <c r="I381" s="264"/>
      <c r="J381" s="260"/>
      <c r="K381" s="260"/>
      <c r="L381" s="265"/>
      <c r="M381" s="266"/>
      <c r="N381" s="267"/>
      <c r="O381" s="267"/>
      <c r="P381" s="267"/>
      <c r="Q381" s="267"/>
      <c r="R381" s="267"/>
      <c r="S381" s="267"/>
      <c r="T381" s="268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9" t="s">
        <v>194</v>
      </c>
      <c r="AU381" s="269" t="s">
        <v>86</v>
      </c>
      <c r="AV381" s="15" t="s">
        <v>190</v>
      </c>
      <c r="AW381" s="15" t="s">
        <v>32</v>
      </c>
      <c r="AX381" s="15" t="s">
        <v>84</v>
      </c>
      <c r="AY381" s="269" t="s">
        <v>183</v>
      </c>
    </row>
    <row r="382" s="2" customFormat="1" ht="16.5" customHeight="1">
      <c r="A382" s="39"/>
      <c r="B382" s="40"/>
      <c r="C382" s="220" t="s">
        <v>485</v>
      </c>
      <c r="D382" s="220" t="s">
        <v>185</v>
      </c>
      <c r="E382" s="221" t="s">
        <v>486</v>
      </c>
      <c r="F382" s="222" t="s">
        <v>487</v>
      </c>
      <c r="G382" s="223" t="s">
        <v>286</v>
      </c>
      <c r="H382" s="224">
        <v>829.25</v>
      </c>
      <c r="I382" s="225"/>
      <c r="J382" s="226">
        <f>ROUND(I382*H382,2)</f>
        <v>0</v>
      </c>
      <c r="K382" s="222" t="s">
        <v>189</v>
      </c>
      <c r="L382" s="45"/>
      <c r="M382" s="227" t="s">
        <v>1</v>
      </c>
      <c r="N382" s="228" t="s">
        <v>41</v>
      </c>
      <c r="O382" s="92"/>
      <c r="P382" s="229">
        <f>O382*H382</f>
        <v>0</v>
      </c>
      <c r="Q382" s="229">
        <v>0.00013200000000000001</v>
      </c>
      <c r="R382" s="229">
        <f>Q382*H382</f>
        <v>0.109461</v>
      </c>
      <c r="S382" s="229">
        <v>0</v>
      </c>
      <c r="T382" s="23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1" t="s">
        <v>190</v>
      </c>
      <c r="AT382" s="231" t="s">
        <v>185</v>
      </c>
      <c r="AU382" s="231" t="s">
        <v>86</v>
      </c>
      <c r="AY382" s="18" t="s">
        <v>183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84</v>
      </c>
      <c r="BK382" s="232">
        <f>ROUND(I382*H382,2)</f>
        <v>0</v>
      </c>
      <c r="BL382" s="18" t="s">
        <v>190</v>
      </c>
      <c r="BM382" s="231" t="s">
        <v>488</v>
      </c>
    </row>
    <row r="383" s="2" customFormat="1">
      <c r="A383" s="39"/>
      <c r="B383" s="40"/>
      <c r="C383" s="41"/>
      <c r="D383" s="233" t="s">
        <v>192</v>
      </c>
      <c r="E383" s="41"/>
      <c r="F383" s="234" t="s">
        <v>489</v>
      </c>
      <c r="G383" s="41"/>
      <c r="H383" s="41"/>
      <c r="I383" s="235"/>
      <c r="J383" s="41"/>
      <c r="K383" s="41"/>
      <c r="L383" s="45"/>
      <c r="M383" s="236"/>
      <c r="N383" s="237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192</v>
      </c>
      <c r="AU383" s="18" t="s">
        <v>86</v>
      </c>
    </row>
    <row r="384" s="14" customFormat="1">
      <c r="A384" s="14"/>
      <c r="B384" s="248"/>
      <c r="C384" s="249"/>
      <c r="D384" s="233" t="s">
        <v>194</v>
      </c>
      <c r="E384" s="250" t="s">
        <v>1</v>
      </c>
      <c r="F384" s="251" t="s">
        <v>111</v>
      </c>
      <c r="G384" s="249"/>
      <c r="H384" s="252">
        <v>829.25</v>
      </c>
      <c r="I384" s="253"/>
      <c r="J384" s="249"/>
      <c r="K384" s="249"/>
      <c r="L384" s="254"/>
      <c r="M384" s="255"/>
      <c r="N384" s="256"/>
      <c r="O384" s="256"/>
      <c r="P384" s="256"/>
      <c r="Q384" s="256"/>
      <c r="R384" s="256"/>
      <c r="S384" s="256"/>
      <c r="T384" s="25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8" t="s">
        <v>194</v>
      </c>
      <c r="AU384" s="258" t="s">
        <v>86</v>
      </c>
      <c r="AV384" s="14" t="s">
        <v>86</v>
      </c>
      <c r="AW384" s="14" t="s">
        <v>32</v>
      </c>
      <c r="AX384" s="14" t="s">
        <v>84</v>
      </c>
      <c r="AY384" s="258" t="s">
        <v>183</v>
      </c>
    </row>
    <row r="385" s="2" customFormat="1" ht="33" customHeight="1">
      <c r="A385" s="39"/>
      <c r="B385" s="40"/>
      <c r="C385" s="220" t="s">
        <v>490</v>
      </c>
      <c r="D385" s="220" t="s">
        <v>185</v>
      </c>
      <c r="E385" s="221" t="s">
        <v>491</v>
      </c>
      <c r="F385" s="222" t="s">
        <v>492</v>
      </c>
      <c r="G385" s="223" t="s">
        <v>188</v>
      </c>
      <c r="H385" s="224">
        <v>41.463000000000001</v>
      </c>
      <c r="I385" s="225"/>
      <c r="J385" s="226">
        <f>ROUND(I385*H385,2)</f>
        <v>0</v>
      </c>
      <c r="K385" s="222" t="s">
        <v>189</v>
      </c>
      <c r="L385" s="45"/>
      <c r="M385" s="227" t="s">
        <v>1</v>
      </c>
      <c r="N385" s="228" t="s">
        <v>41</v>
      </c>
      <c r="O385" s="92"/>
      <c r="P385" s="229">
        <f>O385*H385</f>
        <v>0</v>
      </c>
      <c r="Q385" s="229">
        <v>2.3010199999999998</v>
      </c>
      <c r="R385" s="229">
        <f>Q385*H385</f>
        <v>95.407192260000002</v>
      </c>
      <c r="S385" s="229">
        <v>0</v>
      </c>
      <c r="T385" s="230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1" t="s">
        <v>190</v>
      </c>
      <c r="AT385" s="231" t="s">
        <v>185</v>
      </c>
      <c r="AU385" s="231" t="s">
        <v>86</v>
      </c>
      <c r="AY385" s="18" t="s">
        <v>183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8" t="s">
        <v>84</v>
      </c>
      <c r="BK385" s="232">
        <f>ROUND(I385*H385,2)</f>
        <v>0</v>
      </c>
      <c r="BL385" s="18" t="s">
        <v>190</v>
      </c>
      <c r="BM385" s="231" t="s">
        <v>493</v>
      </c>
    </row>
    <row r="386" s="2" customFormat="1">
      <c r="A386" s="39"/>
      <c r="B386" s="40"/>
      <c r="C386" s="41"/>
      <c r="D386" s="233" t="s">
        <v>192</v>
      </c>
      <c r="E386" s="41"/>
      <c r="F386" s="234" t="s">
        <v>494</v>
      </c>
      <c r="G386" s="41"/>
      <c r="H386" s="41"/>
      <c r="I386" s="235"/>
      <c r="J386" s="41"/>
      <c r="K386" s="41"/>
      <c r="L386" s="45"/>
      <c r="M386" s="236"/>
      <c r="N386" s="237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192</v>
      </c>
      <c r="AU386" s="18" t="s">
        <v>86</v>
      </c>
    </row>
    <row r="387" s="14" customFormat="1">
      <c r="A387" s="14"/>
      <c r="B387" s="248"/>
      <c r="C387" s="249"/>
      <c r="D387" s="233" t="s">
        <v>194</v>
      </c>
      <c r="E387" s="250" t="s">
        <v>1</v>
      </c>
      <c r="F387" s="251" t="s">
        <v>111</v>
      </c>
      <c r="G387" s="249"/>
      <c r="H387" s="252">
        <v>829.25</v>
      </c>
      <c r="I387" s="253"/>
      <c r="J387" s="249"/>
      <c r="K387" s="249"/>
      <c r="L387" s="254"/>
      <c r="M387" s="255"/>
      <c r="N387" s="256"/>
      <c r="O387" s="256"/>
      <c r="P387" s="256"/>
      <c r="Q387" s="256"/>
      <c r="R387" s="256"/>
      <c r="S387" s="256"/>
      <c r="T387" s="257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8" t="s">
        <v>194</v>
      </c>
      <c r="AU387" s="258" t="s">
        <v>86</v>
      </c>
      <c r="AV387" s="14" t="s">
        <v>86</v>
      </c>
      <c r="AW387" s="14" t="s">
        <v>32</v>
      </c>
      <c r="AX387" s="14" t="s">
        <v>76</v>
      </c>
      <c r="AY387" s="258" t="s">
        <v>183</v>
      </c>
    </row>
    <row r="388" s="14" customFormat="1">
      <c r="A388" s="14"/>
      <c r="B388" s="248"/>
      <c r="C388" s="249"/>
      <c r="D388" s="233" t="s">
        <v>194</v>
      </c>
      <c r="E388" s="250" t="s">
        <v>1</v>
      </c>
      <c r="F388" s="251" t="s">
        <v>495</v>
      </c>
      <c r="G388" s="249"/>
      <c r="H388" s="252">
        <v>41.463000000000001</v>
      </c>
      <c r="I388" s="253"/>
      <c r="J388" s="249"/>
      <c r="K388" s="249"/>
      <c r="L388" s="254"/>
      <c r="M388" s="255"/>
      <c r="N388" s="256"/>
      <c r="O388" s="256"/>
      <c r="P388" s="256"/>
      <c r="Q388" s="256"/>
      <c r="R388" s="256"/>
      <c r="S388" s="256"/>
      <c r="T388" s="25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8" t="s">
        <v>194</v>
      </c>
      <c r="AU388" s="258" t="s">
        <v>86</v>
      </c>
      <c r="AV388" s="14" t="s">
        <v>86</v>
      </c>
      <c r="AW388" s="14" t="s">
        <v>32</v>
      </c>
      <c r="AX388" s="14" t="s">
        <v>84</v>
      </c>
      <c r="AY388" s="258" t="s">
        <v>183</v>
      </c>
    </row>
    <row r="389" s="2" customFormat="1" ht="16.5" customHeight="1">
      <c r="A389" s="39"/>
      <c r="B389" s="40"/>
      <c r="C389" s="220" t="s">
        <v>496</v>
      </c>
      <c r="D389" s="220" t="s">
        <v>185</v>
      </c>
      <c r="E389" s="221" t="s">
        <v>497</v>
      </c>
      <c r="F389" s="222" t="s">
        <v>498</v>
      </c>
      <c r="G389" s="223" t="s">
        <v>208</v>
      </c>
      <c r="H389" s="224">
        <v>3.5950000000000002</v>
      </c>
      <c r="I389" s="225"/>
      <c r="J389" s="226">
        <f>ROUND(I389*H389,2)</f>
        <v>0</v>
      </c>
      <c r="K389" s="222" t="s">
        <v>189</v>
      </c>
      <c r="L389" s="45"/>
      <c r="M389" s="227" t="s">
        <v>1</v>
      </c>
      <c r="N389" s="228" t="s">
        <v>41</v>
      </c>
      <c r="O389" s="92"/>
      <c r="P389" s="229">
        <f>O389*H389</f>
        <v>0</v>
      </c>
      <c r="Q389" s="229">
        <v>1.0627727797</v>
      </c>
      <c r="R389" s="229">
        <f>Q389*H389</f>
        <v>3.8206681430214999</v>
      </c>
      <c r="S389" s="229">
        <v>0</v>
      </c>
      <c r="T389" s="230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1" t="s">
        <v>190</v>
      </c>
      <c r="AT389" s="231" t="s">
        <v>185</v>
      </c>
      <c r="AU389" s="231" t="s">
        <v>86</v>
      </c>
      <c r="AY389" s="18" t="s">
        <v>183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8" t="s">
        <v>84</v>
      </c>
      <c r="BK389" s="232">
        <f>ROUND(I389*H389,2)</f>
        <v>0</v>
      </c>
      <c r="BL389" s="18" t="s">
        <v>190</v>
      </c>
      <c r="BM389" s="231" t="s">
        <v>499</v>
      </c>
    </row>
    <row r="390" s="2" customFormat="1">
      <c r="A390" s="39"/>
      <c r="B390" s="40"/>
      <c r="C390" s="41"/>
      <c r="D390" s="233" t="s">
        <v>192</v>
      </c>
      <c r="E390" s="41"/>
      <c r="F390" s="234" t="s">
        <v>500</v>
      </c>
      <c r="G390" s="41"/>
      <c r="H390" s="41"/>
      <c r="I390" s="235"/>
      <c r="J390" s="41"/>
      <c r="K390" s="41"/>
      <c r="L390" s="45"/>
      <c r="M390" s="236"/>
      <c r="N390" s="237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192</v>
      </c>
      <c r="AU390" s="18" t="s">
        <v>86</v>
      </c>
    </row>
    <row r="391" s="14" customFormat="1">
      <c r="A391" s="14"/>
      <c r="B391" s="248"/>
      <c r="C391" s="249"/>
      <c r="D391" s="233" t="s">
        <v>194</v>
      </c>
      <c r="E391" s="250" t="s">
        <v>1</v>
      </c>
      <c r="F391" s="251" t="s">
        <v>501</v>
      </c>
      <c r="G391" s="249"/>
      <c r="H391" s="252">
        <v>3.5950000000000002</v>
      </c>
      <c r="I391" s="253"/>
      <c r="J391" s="249"/>
      <c r="K391" s="249"/>
      <c r="L391" s="254"/>
      <c r="M391" s="255"/>
      <c r="N391" s="256"/>
      <c r="O391" s="256"/>
      <c r="P391" s="256"/>
      <c r="Q391" s="256"/>
      <c r="R391" s="256"/>
      <c r="S391" s="256"/>
      <c r="T391" s="25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8" t="s">
        <v>194</v>
      </c>
      <c r="AU391" s="258" t="s">
        <v>86</v>
      </c>
      <c r="AV391" s="14" t="s">
        <v>86</v>
      </c>
      <c r="AW391" s="14" t="s">
        <v>32</v>
      </c>
      <c r="AX391" s="14" t="s">
        <v>84</v>
      </c>
      <c r="AY391" s="258" t="s">
        <v>183</v>
      </c>
    </row>
    <row r="392" s="2" customFormat="1" ht="24.15" customHeight="1">
      <c r="A392" s="39"/>
      <c r="B392" s="40"/>
      <c r="C392" s="220" t="s">
        <v>502</v>
      </c>
      <c r="D392" s="220" t="s">
        <v>185</v>
      </c>
      <c r="E392" s="221" t="s">
        <v>503</v>
      </c>
      <c r="F392" s="222" t="s">
        <v>504</v>
      </c>
      <c r="G392" s="223" t="s">
        <v>286</v>
      </c>
      <c r="H392" s="224">
        <v>82.469999999999999</v>
      </c>
      <c r="I392" s="225"/>
      <c r="J392" s="226">
        <f>ROUND(I392*H392,2)</f>
        <v>0</v>
      </c>
      <c r="K392" s="222" t="s">
        <v>1</v>
      </c>
      <c r="L392" s="45"/>
      <c r="M392" s="227" t="s">
        <v>1</v>
      </c>
      <c r="N392" s="228" t="s">
        <v>41</v>
      </c>
      <c r="O392" s="92"/>
      <c r="P392" s="229">
        <f>O392*H392</f>
        <v>0</v>
      </c>
      <c r="Q392" s="229">
        <v>9.0000000000000006E-05</v>
      </c>
      <c r="R392" s="229">
        <f>Q392*H392</f>
        <v>0.0074223000000000006</v>
      </c>
      <c r="S392" s="229">
        <v>0</v>
      </c>
      <c r="T392" s="230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1" t="s">
        <v>190</v>
      </c>
      <c r="AT392" s="231" t="s">
        <v>185</v>
      </c>
      <c r="AU392" s="231" t="s">
        <v>86</v>
      </c>
      <c r="AY392" s="18" t="s">
        <v>183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8" t="s">
        <v>84</v>
      </c>
      <c r="BK392" s="232">
        <f>ROUND(I392*H392,2)</f>
        <v>0</v>
      </c>
      <c r="BL392" s="18" t="s">
        <v>190</v>
      </c>
      <c r="BM392" s="231" t="s">
        <v>505</v>
      </c>
    </row>
    <row r="393" s="2" customFormat="1">
      <c r="A393" s="39"/>
      <c r="B393" s="40"/>
      <c r="C393" s="41"/>
      <c r="D393" s="233" t="s">
        <v>192</v>
      </c>
      <c r="E393" s="41"/>
      <c r="F393" s="234" t="s">
        <v>504</v>
      </c>
      <c r="G393" s="41"/>
      <c r="H393" s="41"/>
      <c r="I393" s="235"/>
      <c r="J393" s="41"/>
      <c r="K393" s="41"/>
      <c r="L393" s="45"/>
      <c r="M393" s="236"/>
      <c r="N393" s="237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192</v>
      </c>
      <c r="AU393" s="18" t="s">
        <v>86</v>
      </c>
    </row>
    <row r="394" s="13" customFormat="1">
      <c r="A394" s="13"/>
      <c r="B394" s="238"/>
      <c r="C394" s="239"/>
      <c r="D394" s="233" t="s">
        <v>194</v>
      </c>
      <c r="E394" s="240" t="s">
        <v>1</v>
      </c>
      <c r="F394" s="241" t="s">
        <v>506</v>
      </c>
      <c r="G394" s="239"/>
      <c r="H394" s="240" t="s">
        <v>1</v>
      </c>
      <c r="I394" s="242"/>
      <c r="J394" s="239"/>
      <c r="K394" s="239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194</v>
      </c>
      <c r="AU394" s="247" t="s">
        <v>86</v>
      </c>
      <c r="AV394" s="13" t="s">
        <v>84</v>
      </c>
      <c r="AW394" s="13" t="s">
        <v>32</v>
      </c>
      <c r="AX394" s="13" t="s">
        <v>76</v>
      </c>
      <c r="AY394" s="247" t="s">
        <v>183</v>
      </c>
    </row>
    <row r="395" s="14" customFormat="1">
      <c r="A395" s="14"/>
      <c r="B395" s="248"/>
      <c r="C395" s="249"/>
      <c r="D395" s="233" t="s">
        <v>194</v>
      </c>
      <c r="E395" s="250" t="s">
        <v>1</v>
      </c>
      <c r="F395" s="251" t="s">
        <v>507</v>
      </c>
      <c r="G395" s="249"/>
      <c r="H395" s="252">
        <v>82.469999999999999</v>
      </c>
      <c r="I395" s="253"/>
      <c r="J395" s="249"/>
      <c r="K395" s="249"/>
      <c r="L395" s="254"/>
      <c r="M395" s="255"/>
      <c r="N395" s="256"/>
      <c r="O395" s="256"/>
      <c r="P395" s="256"/>
      <c r="Q395" s="256"/>
      <c r="R395" s="256"/>
      <c r="S395" s="256"/>
      <c r="T395" s="25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8" t="s">
        <v>194</v>
      </c>
      <c r="AU395" s="258" t="s">
        <v>86</v>
      </c>
      <c r="AV395" s="14" t="s">
        <v>86</v>
      </c>
      <c r="AW395" s="14" t="s">
        <v>32</v>
      </c>
      <c r="AX395" s="14" t="s">
        <v>84</v>
      </c>
      <c r="AY395" s="258" t="s">
        <v>183</v>
      </c>
    </row>
    <row r="396" s="2" customFormat="1" ht="24.15" customHeight="1">
      <c r="A396" s="39"/>
      <c r="B396" s="40"/>
      <c r="C396" s="220" t="s">
        <v>508</v>
      </c>
      <c r="D396" s="220" t="s">
        <v>185</v>
      </c>
      <c r="E396" s="221" t="s">
        <v>509</v>
      </c>
      <c r="F396" s="222" t="s">
        <v>510</v>
      </c>
      <c r="G396" s="223" t="s">
        <v>286</v>
      </c>
      <c r="H396" s="224">
        <v>73.397999999999996</v>
      </c>
      <c r="I396" s="225"/>
      <c r="J396" s="226">
        <f>ROUND(I396*H396,2)</f>
        <v>0</v>
      </c>
      <c r="K396" s="222" t="s">
        <v>189</v>
      </c>
      <c r="L396" s="45"/>
      <c r="M396" s="227" t="s">
        <v>1</v>
      </c>
      <c r="N396" s="228" t="s">
        <v>41</v>
      </c>
      <c r="O396" s="92"/>
      <c r="P396" s="229">
        <f>O396*H396</f>
        <v>0</v>
      </c>
      <c r="Q396" s="229">
        <v>0.28361500000000001</v>
      </c>
      <c r="R396" s="229">
        <f>Q396*H396</f>
        <v>20.816773770000001</v>
      </c>
      <c r="S396" s="229">
        <v>0</v>
      </c>
      <c r="T396" s="230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1" t="s">
        <v>190</v>
      </c>
      <c r="AT396" s="231" t="s">
        <v>185</v>
      </c>
      <c r="AU396" s="231" t="s">
        <v>86</v>
      </c>
      <c r="AY396" s="18" t="s">
        <v>183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8" t="s">
        <v>84</v>
      </c>
      <c r="BK396" s="232">
        <f>ROUND(I396*H396,2)</f>
        <v>0</v>
      </c>
      <c r="BL396" s="18" t="s">
        <v>190</v>
      </c>
      <c r="BM396" s="231" t="s">
        <v>511</v>
      </c>
    </row>
    <row r="397" s="2" customFormat="1">
      <c r="A397" s="39"/>
      <c r="B397" s="40"/>
      <c r="C397" s="41"/>
      <c r="D397" s="233" t="s">
        <v>192</v>
      </c>
      <c r="E397" s="41"/>
      <c r="F397" s="234" t="s">
        <v>512</v>
      </c>
      <c r="G397" s="41"/>
      <c r="H397" s="41"/>
      <c r="I397" s="235"/>
      <c r="J397" s="41"/>
      <c r="K397" s="41"/>
      <c r="L397" s="45"/>
      <c r="M397" s="236"/>
      <c r="N397" s="237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192</v>
      </c>
      <c r="AU397" s="18" t="s">
        <v>86</v>
      </c>
    </row>
    <row r="398" s="13" customFormat="1">
      <c r="A398" s="13"/>
      <c r="B398" s="238"/>
      <c r="C398" s="239"/>
      <c r="D398" s="233" t="s">
        <v>194</v>
      </c>
      <c r="E398" s="240" t="s">
        <v>1</v>
      </c>
      <c r="F398" s="241" t="s">
        <v>513</v>
      </c>
      <c r="G398" s="239"/>
      <c r="H398" s="240" t="s">
        <v>1</v>
      </c>
      <c r="I398" s="242"/>
      <c r="J398" s="239"/>
      <c r="K398" s="239"/>
      <c r="L398" s="243"/>
      <c r="M398" s="244"/>
      <c r="N398" s="245"/>
      <c r="O398" s="245"/>
      <c r="P398" s="245"/>
      <c r="Q398" s="245"/>
      <c r="R398" s="245"/>
      <c r="S398" s="245"/>
      <c r="T398" s="24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7" t="s">
        <v>194</v>
      </c>
      <c r="AU398" s="247" t="s">
        <v>86</v>
      </c>
      <c r="AV398" s="13" t="s">
        <v>84</v>
      </c>
      <c r="AW398" s="13" t="s">
        <v>32</v>
      </c>
      <c r="AX398" s="13" t="s">
        <v>76</v>
      </c>
      <c r="AY398" s="247" t="s">
        <v>183</v>
      </c>
    </row>
    <row r="399" s="13" customFormat="1">
      <c r="A399" s="13"/>
      <c r="B399" s="238"/>
      <c r="C399" s="239"/>
      <c r="D399" s="233" t="s">
        <v>194</v>
      </c>
      <c r="E399" s="240" t="s">
        <v>1</v>
      </c>
      <c r="F399" s="241" t="s">
        <v>514</v>
      </c>
      <c r="G399" s="239"/>
      <c r="H399" s="240" t="s">
        <v>1</v>
      </c>
      <c r="I399" s="242"/>
      <c r="J399" s="239"/>
      <c r="K399" s="239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194</v>
      </c>
      <c r="AU399" s="247" t="s">
        <v>86</v>
      </c>
      <c r="AV399" s="13" t="s">
        <v>84</v>
      </c>
      <c r="AW399" s="13" t="s">
        <v>32</v>
      </c>
      <c r="AX399" s="13" t="s">
        <v>76</v>
      </c>
      <c r="AY399" s="247" t="s">
        <v>183</v>
      </c>
    </row>
    <row r="400" s="14" customFormat="1">
      <c r="A400" s="14"/>
      <c r="B400" s="248"/>
      <c r="C400" s="249"/>
      <c r="D400" s="233" t="s">
        <v>194</v>
      </c>
      <c r="E400" s="250" t="s">
        <v>1</v>
      </c>
      <c r="F400" s="251" t="s">
        <v>515</v>
      </c>
      <c r="G400" s="249"/>
      <c r="H400" s="252">
        <v>73.397999999999996</v>
      </c>
      <c r="I400" s="253"/>
      <c r="J400" s="249"/>
      <c r="K400" s="249"/>
      <c r="L400" s="254"/>
      <c r="M400" s="255"/>
      <c r="N400" s="256"/>
      <c r="O400" s="256"/>
      <c r="P400" s="256"/>
      <c r="Q400" s="256"/>
      <c r="R400" s="256"/>
      <c r="S400" s="256"/>
      <c r="T400" s="25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8" t="s">
        <v>194</v>
      </c>
      <c r="AU400" s="258" t="s">
        <v>86</v>
      </c>
      <c r="AV400" s="14" t="s">
        <v>86</v>
      </c>
      <c r="AW400" s="14" t="s">
        <v>32</v>
      </c>
      <c r="AX400" s="14" t="s">
        <v>84</v>
      </c>
      <c r="AY400" s="258" t="s">
        <v>183</v>
      </c>
    </row>
    <row r="401" s="2" customFormat="1" ht="24.15" customHeight="1">
      <c r="A401" s="39"/>
      <c r="B401" s="40"/>
      <c r="C401" s="220" t="s">
        <v>516</v>
      </c>
      <c r="D401" s="220" t="s">
        <v>185</v>
      </c>
      <c r="E401" s="221" t="s">
        <v>517</v>
      </c>
      <c r="F401" s="222" t="s">
        <v>518</v>
      </c>
      <c r="G401" s="223" t="s">
        <v>286</v>
      </c>
      <c r="H401" s="224">
        <v>73.397999999999996</v>
      </c>
      <c r="I401" s="225"/>
      <c r="J401" s="226">
        <f>ROUND(I401*H401,2)</f>
        <v>0</v>
      </c>
      <c r="K401" s="222" t="s">
        <v>189</v>
      </c>
      <c r="L401" s="45"/>
      <c r="M401" s="227" t="s">
        <v>1</v>
      </c>
      <c r="N401" s="228" t="s">
        <v>41</v>
      </c>
      <c r="O401" s="92"/>
      <c r="P401" s="229">
        <f>O401*H401</f>
        <v>0</v>
      </c>
      <c r="Q401" s="229">
        <v>0</v>
      </c>
      <c r="R401" s="229">
        <f>Q401*H401</f>
        <v>0</v>
      </c>
      <c r="S401" s="229">
        <v>0</v>
      </c>
      <c r="T401" s="230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1" t="s">
        <v>190</v>
      </c>
      <c r="AT401" s="231" t="s">
        <v>185</v>
      </c>
      <c r="AU401" s="231" t="s">
        <v>86</v>
      </c>
      <c r="AY401" s="18" t="s">
        <v>183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8" t="s">
        <v>84</v>
      </c>
      <c r="BK401" s="232">
        <f>ROUND(I401*H401,2)</f>
        <v>0</v>
      </c>
      <c r="BL401" s="18" t="s">
        <v>190</v>
      </c>
      <c r="BM401" s="231" t="s">
        <v>519</v>
      </c>
    </row>
    <row r="402" s="2" customFormat="1">
      <c r="A402" s="39"/>
      <c r="B402" s="40"/>
      <c r="C402" s="41"/>
      <c r="D402" s="233" t="s">
        <v>192</v>
      </c>
      <c r="E402" s="41"/>
      <c r="F402" s="234" t="s">
        <v>520</v>
      </c>
      <c r="G402" s="41"/>
      <c r="H402" s="41"/>
      <c r="I402" s="235"/>
      <c r="J402" s="41"/>
      <c r="K402" s="41"/>
      <c r="L402" s="45"/>
      <c r="M402" s="236"/>
      <c r="N402" s="237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192</v>
      </c>
      <c r="AU402" s="18" t="s">
        <v>86</v>
      </c>
    </row>
    <row r="403" s="12" customFormat="1" ht="22.8" customHeight="1">
      <c r="A403" s="12"/>
      <c r="B403" s="204"/>
      <c r="C403" s="205"/>
      <c r="D403" s="206" t="s">
        <v>75</v>
      </c>
      <c r="E403" s="218" t="s">
        <v>249</v>
      </c>
      <c r="F403" s="218" t="s">
        <v>521</v>
      </c>
      <c r="G403" s="205"/>
      <c r="H403" s="205"/>
      <c r="I403" s="208"/>
      <c r="J403" s="219">
        <f>BK403</f>
        <v>0</v>
      </c>
      <c r="K403" s="205"/>
      <c r="L403" s="210"/>
      <c r="M403" s="211"/>
      <c r="N403" s="212"/>
      <c r="O403" s="212"/>
      <c r="P403" s="213">
        <f>SUM(P404:P521)</f>
        <v>0</v>
      </c>
      <c r="Q403" s="212"/>
      <c r="R403" s="213">
        <f>SUM(R404:R521)</f>
        <v>0.38202880000000006</v>
      </c>
      <c r="S403" s="212"/>
      <c r="T403" s="214">
        <f>SUM(T404:T521)</f>
        <v>365.18369300000001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5" t="s">
        <v>84</v>
      </c>
      <c r="AT403" s="216" t="s">
        <v>75</v>
      </c>
      <c r="AU403" s="216" t="s">
        <v>84</v>
      </c>
      <c r="AY403" s="215" t="s">
        <v>183</v>
      </c>
      <c r="BK403" s="217">
        <f>SUM(BK404:BK521)</f>
        <v>0</v>
      </c>
    </row>
    <row r="404" s="2" customFormat="1" ht="24.15" customHeight="1">
      <c r="A404" s="39"/>
      <c r="B404" s="40"/>
      <c r="C404" s="220" t="s">
        <v>522</v>
      </c>
      <c r="D404" s="220" t="s">
        <v>185</v>
      </c>
      <c r="E404" s="221" t="s">
        <v>523</v>
      </c>
      <c r="F404" s="222" t="s">
        <v>524</v>
      </c>
      <c r="G404" s="223" t="s">
        <v>525</v>
      </c>
      <c r="H404" s="224">
        <v>4</v>
      </c>
      <c r="I404" s="225"/>
      <c r="J404" s="226">
        <f>ROUND(I404*H404,2)</f>
        <v>0</v>
      </c>
      <c r="K404" s="222" t="s">
        <v>189</v>
      </c>
      <c r="L404" s="45"/>
      <c r="M404" s="227" t="s">
        <v>1</v>
      </c>
      <c r="N404" s="228" t="s">
        <v>41</v>
      </c>
      <c r="O404" s="92"/>
      <c r="P404" s="229">
        <f>O404*H404</f>
        <v>0</v>
      </c>
      <c r="Q404" s="229">
        <v>0</v>
      </c>
      <c r="R404" s="229">
        <f>Q404*H404</f>
        <v>0</v>
      </c>
      <c r="S404" s="229">
        <v>0.10000000000000001</v>
      </c>
      <c r="T404" s="230">
        <f>S404*H404</f>
        <v>0.40000000000000002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1" t="s">
        <v>190</v>
      </c>
      <c r="AT404" s="231" t="s">
        <v>185</v>
      </c>
      <c r="AU404" s="231" t="s">
        <v>86</v>
      </c>
      <c r="AY404" s="18" t="s">
        <v>183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8" t="s">
        <v>84</v>
      </c>
      <c r="BK404" s="232">
        <f>ROUND(I404*H404,2)</f>
        <v>0</v>
      </c>
      <c r="BL404" s="18" t="s">
        <v>190</v>
      </c>
      <c r="BM404" s="231" t="s">
        <v>526</v>
      </c>
    </row>
    <row r="405" s="2" customFormat="1">
      <c r="A405" s="39"/>
      <c r="B405" s="40"/>
      <c r="C405" s="41"/>
      <c r="D405" s="233" t="s">
        <v>192</v>
      </c>
      <c r="E405" s="41"/>
      <c r="F405" s="234" t="s">
        <v>527</v>
      </c>
      <c r="G405" s="41"/>
      <c r="H405" s="41"/>
      <c r="I405" s="235"/>
      <c r="J405" s="41"/>
      <c r="K405" s="41"/>
      <c r="L405" s="45"/>
      <c r="M405" s="236"/>
      <c r="N405" s="237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192</v>
      </c>
      <c r="AU405" s="18" t="s">
        <v>86</v>
      </c>
    </row>
    <row r="406" s="2" customFormat="1" ht="49.05" customHeight="1">
      <c r="A406" s="39"/>
      <c r="B406" s="40"/>
      <c r="C406" s="220" t="s">
        <v>528</v>
      </c>
      <c r="D406" s="220" t="s">
        <v>185</v>
      </c>
      <c r="E406" s="221" t="s">
        <v>529</v>
      </c>
      <c r="F406" s="222" t="s">
        <v>530</v>
      </c>
      <c r="G406" s="223" t="s">
        <v>531</v>
      </c>
      <c r="H406" s="224">
        <v>1</v>
      </c>
      <c r="I406" s="225"/>
      <c r="J406" s="226">
        <f>ROUND(I406*H406,2)</f>
        <v>0</v>
      </c>
      <c r="K406" s="222" t="s">
        <v>1</v>
      </c>
      <c r="L406" s="45"/>
      <c r="M406" s="227" t="s">
        <v>1</v>
      </c>
      <c r="N406" s="228" t="s">
        <v>41</v>
      </c>
      <c r="O406" s="92"/>
      <c r="P406" s="229">
        <f>O406*H406</f>
        <v>0</v>
      </c>
      <c r="Q406" s="229">
        <v>0</v>
      </c>
      <c r="R406" s="229">
        <f>Q406*H406</f>
        <v>0</v>
      </c>
      <c r="S406" s="229">
        <v>0</v>
      </c>
      <c r="T406" s="230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1" t="s">
        <v>190</v>
      </c>
      <c r="AT406" s="231" t="s">
        <v>185</v>
      </c>
      <c r="AU406" s="231" t="s">
        <v>86</v>
      </c>
      <c r="AY406" s="18" t="s">
        <v>183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8" t="s">
        <v>84</v>
      </c>
      <c r="BK406" s="232">
        <f>ROUND(I406*H406,2)</f>
        <v>0</v>
      </c>
      <c r="BL406" s="18" t="s">
        <v>190</v>
      </c>
      <c r="BM406" s="231" t="s">
        <v>532</v>
      </c>
    </row>
    <row r="407" s="2" customFormat="1">
      <c r="A407" s="39"/>
      <c r="B407" s="40"/>
      <c r="C407" s="41"/>
      <c r="D407" s="233" t="s">
        <v>192</v>
      </c>
      <c r="E407" s="41"/>
      <c r="F407" s="234" t="s">
        <v>530</v>
      </c>
      <c r="G407" s="41"/>
      <c r="H407" s="41"/>
      <c r="I407" s="235"/>
      <c r="J407" s="41"/>
      <c r="K407" s="41"/>
      <c r="L407" s="45"/>
      <c r="M407" s="236"/>
      <c r="N407" s="237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192</v>
      </c>
      <c r="AU407" s="18" t="s">
        <v>86</v>
      </c>
    </row>
    <row r="408" s="2" customFormat="1" ht="16.5" customHeight="1">
      <c r="A408" s="39"/>
      <c r="B408" s="40"/>
      <c r="C408" s="220" t="s">
        <v>533</v>
      </c>
      <c r="D408" s="220" t="s">
        <v>185</v>
      </c>
      <c r="E408" s="221" t="s">
        <v>534</v>
      </c>
      <c r="F408" s="222" t="s">
        <v>535</v>
      </c>
      <c r="G408" s="223" t="s">
        <v>188</v>
      </c>
      <c r="H408" s="224">
        <v>18.204000000000001</v>
      </c>
      <c r="I408" s="225"/>
      <c r="J408" s="226">
        <f>ROUND(I408*H408,2)</f>
        <v>0</v>
      </c>
      <c r="K408" s="222" t="s">
        <v>189</v>
      </c>
      <c r="L408" s="45"/>
      <c r="M408" s="227" t="s">
        <v>1</v>
      </c>
      <c r="N408" s="228" t="s">
        <v>41</v>
      </c>
      <c r="O408" s="92"/>
      <c r="P408" s="229">
        <f>O408*H408</f>
        <v>0</v>
      </c>
      <c r="Q408" s="229">
        <v>0</v>
      </c>
      <c r="R408" s="229">
        <f>Q408*H408</f>
        <v>0</v>
      </c>
      <c r="S408" s="229">
        <v>2.3999999999999999</v>
      </c>
      <c r="T408" s="230">
        <f>S408*H408</f>
        <v>43.689599999999999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1" t="s">
        <v>190</v>
      </c>
      <c r="AT408" s="231" t="s">
        <v>185</v>
      </c>
      <c r="AU408" s="231" t="s">
        <v>86</v>
      </c>
      <c r="AY408" s="18" t="s">
        <v>183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8" t="s">
        <v>84</v>
      </c>
      <c r="BK408" s="232">
        <f>ROUND(I408*H408,2)</f>
        <v>0</v>
      </c>
      <c r="BL408" s="18" t="s">
        <v>190</v>
      </c>
      <c r="BM408" s="231" t="s">
        <v>536</v>
      </c>
    </row>
    <row r="409" s="2" customFormat="1">
      <c r="A409" s="39"/>
      <c r="B409" s="40"/>
      <c r="C409" s="41"/>
      <c r="D409" s="233" t="s">
        <v>192</v>
      </c>
      <c r="E409" s="41"/>
      <c r="F409" s="234" t="s">
        <v>537</v>
      </c>
      <c r="G409" s="41"/>
      <c r="H409" s="41"/>
      <c r="I409" s="235"/>
      <c r="J409" s="41"/>
      <c r="K409" s="41"/>
      <c r="L409" s="45"/>
      <c r="M409" s="236"/>
      <c r="N409" s="237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192</v>
      </c>
      <c r="AU409" s="18" t="s">
        <v>86</v>
      </c>
    </row>
    <row r="410" s="13" customFormat="1">
      <c r="A410" s="13"/>
      <c r="B410" s="238"/>
      <c r="C410" s="239"/>
      <c r="D410" s="233" t="s">
        <v>194</v>
      </c>
      <c r="E410" s="240" t="s">
        <v>1</v>
      </c>
      <c r="F410" s="241" t="s">
        <v>538</v>
      </c>
      <c r="G410" s="239"/>
      <c r="H410" s="240" t="s">
        <v>1</v>
      </c>
      <c r="I410" s="242"/>
      <c r="J410" s="239"/>
      <c r="K410" s="239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194</v>
      </c>
      <c r="AU410" s="247" t="s">
        <v>86</v>
      </c>
      <c r="AV410" s="13" t="s">
        <v>84</v>
      </c>
      <c r="AW410" s="13" t="s">
        <v>32</v>
      </c>
      <c r="AX410" s="13" t="s">
        <v>76</v>
      </c>
      <c r="AY410" s="247" t="s">
        <v>183</v>
      </c>
    </row>
    <row r="411" s="14" customFormat="1">
      <c r="A411" s="14"/>
      <c r="B411" s="248"/>
      <c r="C411" s="249"/>
      <c r="D411" s="233" t="s">
        <v>194</v>
      </c>
      <c r="E411" s="250" t="s">
        <v>1</v>
      </c>
      <c r="F411" s="251" t="s">
        <v>539</v>
      </c>
      <c r="G411" s="249"/>
      <c r="H411" s="252">
        <v>18.204000000000001</v>
      </c>
      <c r="I411" s="253"/>
      <c r="J411" s="249"/>
      <c r="K411" s="249"/>
      <c r="L411" s="254"/>
      <c r="M411" s="255"/>
      <c r="N411" s="256"/>
      <c r="O411" s="256"/>
      <c r="P411" s="256"/>
      <c r="Q411" s="256"/>
      <c r="R411" s="256"/>
      <c r="S411" s="256"/>
      <c r="T411" s="25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8" t="s">
        <v>194</v>
      </c>
      <c r="AU411" s="258" t="s">
        <v>86</v>
      </c>
      <c r="AV411" s="14" t="s">
        <v>86</v>
      </c>
      <c r="AW411" s="14" t="s">
        <v>32</v>
      </c>
      <c r="AX411" s="14" t="s">
        <v>84</v>
      </c>
      <c r="AY411" s="258" t="s">
        <v>183</v>
      </c>
    </row>
    <row r="412" s="2" customFormat="1" ht="21.75" customHeight="1">
      <c r="A412" s="39"/>
      <c r="B412" s="40"/>
      <c r="C412" s="220" t="s">
        <v>540</v>
      </c>
      <c r="D412" s="220" t="s">
        <v>185</v>
      </c>
      <c r="E412" s="221" t="s">
        <v>541</v>
      </c>
      <c r="F412" s="222" t="s">
        <v>542</v>
      </c>
      <c r="G412" s="223" t="s">
        <v>286</v>
      </c>
      <c r="H412" s="224">
        <v>26.265000000000001</v>
      </c>
      <c r="I412" s="225"/>
      <c r="J412" s="226">
        <f>ROUND(I412*H412,2)</f>
        <v>0</v>
      </c>
      <c r="K412" s="222" t="s">
        <v>189</v>
      </c>
      <c r="L412" s="45"/>
      <c r="M412" s="227" t="s">
        <v>1</v>
      </c>
      <c r="N412" s="228" t="s">
        <v>41</v>
      </c>
      <c r="O412" s="92"/>
      <c r="P412" s="229">
        <f>O412*H412</f>
        <v>0</v>
      </c>
      <c r="Q412" s="229">
        <v>0</v>
      </c>
      <c r="R412" s="229">
        <f>Q412*H412</f>
        <v>0</v>
      </c>
      <c r="S412" s="229">
        <v>0.26100000000000001</v>
      </c>
      <c r="T412" s="230">
        <f>S412*H412</f>
        <v>6.8551650000000004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1" t="s">
        <v>190</v>
      </c>
      <c r="AT412" s="231" t="s">
        <v>185</v>
      </c>
      <c r="AU412" s="231" t="s">
        <v>86</v>
      </c>
      <c r="AY412" s="18" t="s">
        <v>183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8" t="s">
        <v>84</v>
      </c>
      <c r="BK412" s="232">
        <f>ROUND(I412*H412,2)</f>
        <v>0</v>
      </c>
      <c r="BL412" s="18" t="s">
        <v>190</v>
      </c>
      <c r="BM412" s="231" t="s">
        <v>543</v>
      </c>
    </row>
    <row r="413" s="2" customFormat="1">
      <c r="A413" s="39"/>
      <c r="B413" s="40"/>
      <c r="C413" s="41"/>
      <c r="D413" s="233" t="s">
        <v>192</v>
      </c>
      <c r="E413" s="41"/>
      <c r="F413" s="234" t="s">
        <v>544</v>
      </c>
      <c r="G413" s="41"/>
      <c r="H413" s="41"/>
      <c r="I413" s="235"/>
      <c r="J413" s="41"/>
      <c r="K413" s="41"/>
      <c r="L413" s="45"/>
      <c r="M413" s="236"/>
      <c r="N413" s="237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192</v>
      </c>
      <c r="AU413" s="18" t="s">
        <v>86</v>
      </c>
    </row>
    <row r="414" s="13" customFormat="1">
      <c r="A414" s="13"/>
      <c r="B414" s="238"/>
      <c r="C414" s="239"/>
      <c r="D414" s="233" t="s">
        <v>194</v>
      </c>
      <c r="E414" s="240" t="s">
        <v>1</v>
      </c>
      <c r="F414" s="241" t="s">
        <v>545</v>
      </c>
      <c r="G414" s="239"/>
      <c r="H414" s="240" t="s">
        <v>1</v>
      </c>
      <c r="I414" s="242"/>
      <c r="J414" s="239"/>
      <c r="K414" s="239"/>
      <c r="L414" s="243"/>
      <c r="M414" s="244"/>
      <c r="N414" s="245"/>
      <c r="O414" s="245"/>
      <c r="P414" s="245"/>
      <c r="Q414" s="245"/>
      <c r="R414" s="245"/>
      <c r="S414" s="245"/>
      <c r="T414" s="24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7" t="s">
        <v>194</v>
      </c>
      <c r="AU414" s="247" t="s">
        <v>86</v>
      </c>
      <c r="AV414" s="13" t="s">
        <v>84</v>
      </c>
      <c r="AW414" s="13" t="s">
        <v>32</v>
      </c>
      <c r="AX414" s="13" t="s">
        <v>76</v>
      </c>
      <c r="AY414" s="247" t="s">
        <v>183</v>
      </c>
    </row>
    <row r="415" s="14" customFormat="1">
      <c r="A415" s="14"/>
      <c r="B415" s="248"/>
      <c r="C415" s="249"/>
      <c r="D415" s="233" t="s">
        <v>194</v>
      </c>
      <c r="E415" s="250" t="s">
        <v>1</v>
      </c>
      <c r="F415" s="251" t="s">
        <v>546</v>
      </c>
      <c r="G415" s="249"/>
      <c r="H415" s="252">
        <v>26.265000000000001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8" t="s">
        <v>194</v>
      </c>
      <c r="AU415" s="258" t="s">
        <v>86</v>
      </c>
      <c r="AV415" s="14" t="s">
        <v>86</v>
      </c>
      <c r="AW415" s="14" t="s">
        <v>32</v>
      </c>
      <c r="AX415" s="14" t="s">
        <v>84</v>
      </c>
      <c r="AY415" s="258" t="s">
        <v>183</v>
      </c>
    </row>
    <row r="416" s="2" customFormat="1" ht="33" customHeight="1">
      <c r="A416" s="39"/>
      <c r="B416" s="40"/>
      <c r="C416" s="220" t="s">
        <v>547</v>
      </c>
      <c r="D416" s="220" t="s">
        <v>185</v>
      </c>
      <c r="E416" s="221" t="s">
        <v>548</v>
      </c>
      <c r="F416" s="222" t="s">
        <v>549</v>
      </c>
      <c r="G416" s="223" t="s">
        <v>188</v>
      </c>
      <c r="H416" s="224">
        <v>103.946</v>
      </c>
      <c r="I416" s="225"/>
      <c r="J416" s="226">
        <f>ROUND(I416*H416,2)</f>
        <v>0</v>
      </c>
      <c r="K416" s="222" t="s">
        <v>189</v>
      </c>
      <c r="L416" s="45"/>
      <c r="M416" s="227" t="s">
        <v>1</v>
      </c>
      <c r="N416" s="228" t="s">
        <v>41</v>
      </c>
      <c r="O416" s="92"/>
      <c r="P416" s="229">
        <f>O416*H416</f>
        <v>0</v>
      </c>
      <c r="Q416" s="229">
        <v>0</v>
      </c>
      <c r="R416" s="229">
        <f>Q416*H416</f>
        <v>0</v>
      </c>
      <c r="S416" s="229">
        <v>1.8</v>
      </c>
      <c r="T416" s="230">
        <f>S416*H416</f>
        <v>187.1028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1" t="s">
        <v>190</v>
      </c>
      <c r="AT416" s="231" t="s">
        <v>185</v>
      </c>
      <c r="AU416" s="231" t="s">
        <v>86</v>
      </c>
      <c r="AY416" s="18" t="s">
        <v>183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8" t="s">
        <v>84</v>
      </c>
      <c r="BK416" s="232">
        <f>ROUND(I416*H416,2)</f>
        <v>0</v>
      </c>
      <c r="BL416" s="18" t="s">
        <v>190</v>
      </c>
      <c r="BM416" s="231" t="s">
        <v>550</v>
      </c>
    </row>
    <row r="417" s="2" customFormat="1">
      <c r="A417" s="39"/>
      <c r="B417" s="40"/>
      <c r="C417" s="41"/>
      <c r="D417" s="233" t="s">
        <v>192</v>
      </c>
      <c r="E417" s="41"/>
      <c r="F417" s="234" t="s">
        <v>551</v>
      </c>
      <c r="G417" s="41"/>
      <c r="H417" s="41"/>
      <c r="I417" s="235"/>
      <c r="J417" s="41"/>
      <c r="K417" s="41"/>
      <c r="L417" s="45"/>
      <c r="M417" s="236"/>
      <c r="N417" s="237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192</v>
      </c>
      <c r="AU417" s="18" t="s">
        <v>86</v>
      </c>
    </row>
    <row r="418" s="13" customFormat="1">
      <c r="A418" s="13"/>
      <c r="B418" s="238"/>
      <c r="C418" s="239"/>
      <c r="D418" s="233" t="s">
        <v>194</v>
      </c>
      <c r="E418" s="240" t="s">
        <v>1</v>
      </c>
      <c r="F418" s="241" t="s">
        <v>552</v>
      </c>
      <c r="G418" s="239"/>
      <c r="H418" s="240" t="s">
        <v>1</v>
      </c>
      <c r="I418" s="242"/>
      <c r="J418" s="239"/>
      <c r="K418" s="239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194</v>
      </c>
      <c r="AU418" s="247" t="s">
        <v>86</v>
      </c>
      <c r="AV418" s="13" t="s">
        <v>84</v>
      </c>
      <c r="AW418" s="13" t="s">
        <v>32</v>
      </c>
      <c r="AX418" s="13" t="s">
        <v>76</v>
      </c>
      <c r="AY418" s="247" t="s">
        <v>183</v>
      </c>
    </row>
    <row r="419" s="13" customFormat="1">
      <c r="A419" s="13"/>
      <c r="B419" s="238"/>
      <c r="C419" s="239"/>
      <c r="D419" s="233" t="s">
        <v>194</v>
      </c>
      <c r="E419" s="240" t="s">
        <v>1</v>
      </c>
      <c r="F419" s="241" t="s">
        <v>553</v>
      </c>
      <c r="G419" s="239"/>
      <c r="H419" s="240" t="s">
        <v>1</v>
      </c>
      <c r="I419" s="242"/>
      <c r="J419" s="239"/>
      <c r="K419" s="239"/>
      <c r="L419" s="243"/>
      <c r="M419" s="244"/>
      <c r="N419" s="245"/>
      <c r="O419" s="245"/>
      <c r="P419" s="245"/>
      <c r="Q419" s="245"/>
      <c r="R419" s="245"/>
      <c r="S419" s="245"/>
      <c r="T419" s="24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7" t="s">
        <v>194</v>
      </c>
      <c r="AU419" s="247" t="s">
        <v>86</v>
      </c>
      <c r="AV419" s="13" t="s">
        <v>84</v>
      </c>
      <c r="AW419" s="13" t="s">
        <v>32</v>
      </c>
      <c r="AX419" s="13" t="s">
        <v>76</v>
      </c>
      <c r="AY419" s="247" t="s">
        <v>183</v>
      </c>
    </row>
    <row r="420" s="14" customFormat="1">
      <c r="A420" s="14"/>
      <c r="B420" s="248"/>
      <c r="C420" s="249"/>
      <c r="D420" s="233" t="s">
        <v>194</v>
      </c>
      <c r="E420" s="250" t="s">
        <v>1</v>
      </c>
      <c r="F420" s="251" t="s">
        <v>554</v>
      </c>
      <c r="G420" s="249"/>
      <c r="H420" s="252">
        <v>12.26</v>
      </c>
      <c r="I420" s="253"/>
      <c r="J420" s="249"/>
      <c r="K420" s="249"/>
      <c r="L420" s="254"/>
      <c r="M420" s="255"/>
      <c r="N420" s="256"/>
      <c r="O420" s="256"/>
      <c r="P420" s="256"/>
      <c r="Q420" s="256"/>
      <c r="R420" s="256"/>
      <c r="S420" s="256"/>
      <c r="T420" s="25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8" t="s">
        <v>194</v>
      </c>
      <c r="AU420" s="258" t="s">
        <v>86</v>
      </c>
      <c r="AV420" s="14" t="s">
        <v>86</v>
      </c>
      <c r="AW420" s="14" t="s">
        <v>32</v>
      </c>
      <c r="AX420" s="14" t="s">
        <v>76</v>
      </c>
      <c r="AY420" s="258" t="s">
        <v>183</v>
      </c>
    </row>
    <row r="421" s="14" customFormat="1">
      <c r="A421" s="14"/>
      <c r="B421" s="248"/>
      <c r="C421" s="249"/>
      <c r="D421" s="233" t="s">
        <v>194</v>
      </c>
      <c r="E421" s="250" t="s">
        <v>1</v>
      </c>
      <c r="F421" s="251" t="s">
        <v>555</v>
      </c>
      <c r="G421" s="249"/>
      <c r="H421" s="252">
        <v>15.718999999999999</v>
      </c>
      <c r="I421" s="253"/>
      <c r="J421" s="249"/>
      <c r="K421" s="249"/>
      <c r="L421" s="254"/>
      <c r="M421" s="255"/>
      <c r="N421" s="256"/>
      <c r="O421" s="256"/>
      <c r="P421" s="256"/>
      <c r="Q421" s="256"/>
      <c r="R421" s="256"/>
      <c r="S421" s="256"/>
      <c r="T421" s="25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8" t="s">
        <v>194</v>
      </c>
      <c r="AU421" s="258" t="s">
        <v>86</v>
      </c>
      <c r="AV421" s="14" t="s">
        <v>86</v>
      </c>
      <c r="AW421" s="14" t="s">
        <v>32</v>
      </c>
      <c r="AX421" s="14" t="s">
        <v>76</v>
      </c>
      <c r="AY421" s="258" t="s">
        <v>183</v>
      </c>
    </row>
    <row r="422" s="14" customFormat="1">
      <c r="A422" s="14"/>
      <c r="B422" s="248"/>
      <c r="C422" s="249"/>
      <c r="D422" s="233" t="s">
        <v>194</v>
      </c>
      <c r="E422" s="250" t="s">
        <v>1</v>
      </c>
      <c r="F422" s="251" t="s">
        <v>556</v>
      </c>
      <c r="G422" s="249"/>
      <c r="H422" s="252">
        <v>5.3840000000000003</v>
      </c>
      <c r="I422" s="253"/>
      <c r="J422" s="249"/>
      <c r="K422" s="249"/>
      <c r="L422" s="254"/>
      <c r="M422" s="255"/>
      <c r="N422" s="256"/>
      <c r="O422" s="256"/>
      <c r="P422" s="256"/>
      <c r="Q422" s="256"/>
      <c r="R422" s="256"/>
      <c r="S422" s="256"/>
      <c r="T422" s="25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8" t="s">
        <v>194</v>
      </c>
      <c r="AU422" s="258" t="s">
        <v>86</v>
      </c>
      <c r="AV422" s="14" t="s">
        <v>86</v>
      </c>
      <c r="AW422" s="14" t="s">
        <v>32</v>
      </c>
      <c r="AX422" s="14" t="s">
        <v>76</v>
      </c>
      <c r="AY422" s="258" t="s">
        <v>183</v>
      </c>
    </row>
    <row r="423" s="14" customFormat="1">
      <c r="A423" s="14"/>
      <c r="B423" s="248"/>
      <c r="C423" s="249"/>
      <c r="D423" s="233" t="s">
        <v>194</v>
      </c>
      <c r="E423" s="250" t="s">
        <v>1</v>
      </c>
      <c r="F423" s="251" t="s">
        <v>557</v>
      </c>
      <c r="G423" s="249"/>
      <c r="H423" s="252">
        <v>4.2290000000000001</v>
      </c>
      <c r="I423" s="253"/>
      <c r="J423" s="249"/>
      <c r="K423" s="249"/>
      <c r="L423" s="254"/>
      <c r="M423" s="255"/>
      <c r="N423" s="256"/>
      <c r="O423" s="256"/>
      <c r="P423" s="256"/>
      <c r="Q423" s="256"/>
      <c r="R423" s="256"/>
      <c r="S423" s="256"/>
      <c r="T423" s="25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8" t="s">
        <v>194</v>
      </c>
      <c r="AU423" s="258" t="s">
        <v>86</v>
      </c>
      <c r="AV423" s="14" t="s">
        <v>86</v>
      </c>
      <c r="AW423" s="14" t="s">
        <v>32</v>
      </c>
      <c r="AX423" s="14" t="s">
        <v>76</v>
      </c>
      <c r="AY423" s="258" t="s">
        <v>183</v>
      </c>
    </row>
    <row r="424" s="14" customFormat="1">
      <c r="A424" s="14"/>
      <c r="B424" s="248"/>
      <c r="C424" s="249"/>
      <c r="D424" s="233" t="s">
        <v>194</v>
      </c>
      <c r="E424" s="250" t="s">
        <v>1</v>
      </c>
      <c r="F424" s="251" t="s">
        <v>558</v>
      </c>
      <c r="G424" s="249"/>
      <c r="H424" s="252">
        <v>3.0550000000000002</v>
      </c>
      <c r="I424" s="253"/>
      <c r="J424" s="249"/>
      <c r="K424" s="249"/>
      <c r="L424" s="254"/>
      <c r="M424" s="255"/>
      <c r="N424" s="256"/>
      <c r="O424" s="256"/>
      <c r="P424" s="256"/>
      <c r="Q424" s="256"/>
      <c r="R424" s="256"/>
      <c r="S424" s="256"/>
      <c r="T424" s="25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8" t="s">
        <v>194</v>
      </c>
      <c r="AU424" s="258" t="s">
        <v>86</v>
      </c>
      <c r="AV424" s="14" t="s">
        <v>86</v>
      </c>
      <c r="AW424" s="14" t="s">
        <v>32</v>
      </c>
      <c r="AX424" s="14" t="s">
        <v>76</v>
      </c>
      <c r="AY424" s="258" t="s">
        <v>183</v>
      </c>
    </row>
    <row r="425" s="14" customFormat="1">
      <c r="A425" s="14"/>
      <c r="B425" s="248"/>
      <c r="C425" s="249"/>
      <c r="D425" s="233" t="s">
        <v>194</v>
      </c>
      <c r="E425" s="250" t="s">
        <v>1</v>
      </c>
      <c r="F425" s="251" t="s">
        <v>559</v>
      </c>
      <c r="G425" s="249"/>
      <c r="H425" s="252">
        <v>12.465</v>
      </c>
      <c r="I425" s="253"/>
      <c r="J425" s="249"/>
      <c r="K425" s="249"/>
      <c r="L425" s="254"/>
      <c r="M425" s="255"/>
      <c r="N425" s="256"/>
      <c r="O425" s="256"/>
      <c r="P425" s="256"/>
      <c r="Q425" s="256"/>
      <c r="R425" s="256"/>
      <c r="S425" s="256"/>
      <c r="T425" s="25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8" t="s">
        <v>194</v>
      </c>
      <c r="AU425" s="258" t="s">
        <v>86</v>
      </c>
      <c r="AV425" s="14" t="s">
        <v>86</v>
      </c>
      <c r="AW425" s="14" t="s">
        <v>32</v>
      </c>
      <c r="AX425" s="14" t="s">
        <v>76</v>
      </c>
      <c r="AY425" s="258" t="s">
        <v>183</v>
      </c>
    </row>
    <row r="426" s="14" customFormat="1">
      <c r="A426" s="14"/>
      <c r="B426" s="248"/>
      <c r="C426" s="249"/>
      <c r="D426" s="233" t="s">
        <v>194</v>
      </c>
      <c r="E426" s="250" t="s">
        <v>1</v>
      </c>
      <c r="F426" s="251" t="s">
        <v>560</v>
      </c>
      <c r="G426" s="249"/>
      <c r="H426" s="252">
        <v>10.771000000000001</v>
      </c>
      <c r="I426" s="253"/>
      <c r="J426" s="249"/>
      <c r="K426" s="249"/>
      <c r="L426" s="254"/>
      <c r="M426" s="255"/>
      <c r="N426" s="256"/>
      <c r="O426" s="256"/>
      <c r="P426" s="256"/>
      <c r="Q426" s="256"/>
      <c r="R426" s="256"/>
      <c r="S426" s="256"/>
      <c r="T426" s="25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8" t="s">
        <v>194</v>
      </c>
      <c r="AU426" s="258" t="s">
        <v>86</v>
      </c>
      <c r="AV426" s="14" t="s">
        <v>86</v>
      </c>
      <c r="AW426" s="14" t="s">
        <v>32</v>
      </c>
      <c r="AX426" s="14" t="s">
        <v>76</v>
      </c>
      <c r="AY426" s="258" t="s">
        <v>183</v>
      </c>
    </row>
    <row r="427" s="14" customFormat="1">
      <c r="A427" s="14"/>
      <c r="B427" s="248"/>
      <c r="C427" s="249"/>
      <c r="D427" s="233" t="s">
        <v>194</v>
      </c>
      <c r="E427" s="250" t="s">
        <v>1</v>
      </c>
      <c r="F427" s="251" t="s">
        <v>561</v>
      </c>
      <c r="G427" s="249"/>
      <c r="H427" s="252">
        <v>13.195</v>
      </c>
      <c r="I427" s="253"/>
      <c r="J427" s="249"/>
      <c r="K427" s="249"/>
      <c r="L427" s="254"/>
      <c r="M427" s="255"/>
      <c r="N427" s="256"/>
      <c r="O427" s="256"/>
      <c r="P427" s="256"/>
      <c r="Q427" s="256"/>
      <c r="R427" s="256"/>
      <c r="S427" s="256"/>
      <c r="T427" s="25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8" t="s">
        <v>194</v>
      </c>
      <c r="AU427" s="258" t="s">
        <v>86</v>
      </c>
      <c r="AV427" s="14" t="s">
        <v>86</v>
      </c>
      <c r="AW427" s="14" t="s">
        <v>32</v>
      </c>
      <c r="AX427" s="14" t="s">
        <v>76</v>
      </c>
      <c r="AY427" s="258" t="s">
        <v>183</v>
      </c>
    </row>
    <row r="428" s="14" customFormat="1">
      <c r="A428" s="14"/>
      <c r="B428" s="248"/>
      <c r="C428" s="249"/>
      <c r="D428" s="233" t="s">
        <v>194</v>
      </c>
      <c r="E428" s="250" t="s">
        <v>1</v>
      </c>
      <c r="F428" s="251" t="s">
        <v>562</v>
      </c>
      <c r="G428" s="249"/>
      <c r="H428" s="252">
        <v>2.0299999999999998</v>
      </c>
      <c r="I428" s="253"/>
      <c r="J428" s="249"/>
      <c r="K428" s="249"/>
      <c r="L428" s="254"/>
      <c r="M428" s="255"/>
      <c r="N428" s="256"/>
      <c r="O428" s="256"/>
      <c r="P428" s="256"/>
      <c r="Q428" s="256"/>
      <c r="R428" s="256"/>
      <c r="S428" s="256"/>
      <c r="T428" s="25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8" t="s">
        <v>194</v>
      </c>
      <c r="AU428" s="258" t="s">
        <v>86</v>
      </c>
      <c r="AV428" s="14" t="s">
        <v>86</v>
      </c>
      <c r="AW428" s="14" t="s">
        <v>32</v>
      </c>
      <c r="AX428" s="14" t="s">
        <v>76</v>
      </c>
      <c r="AY428" s="258" t="s">
        <v>183</v>
      </c>
    </row>
    <row r="429" s="14" customFormat="1">
      <c r="A429" s="14"/>
      <c r="B429" s="248"/>
      <c r="C429" s="249"/>
      <c r="D429" s="233" t="s">
        <v>194</v>
      </c>
      <c r="E429" s="250" t="s">
        <v>1</v>
      </c>
      <c r="F429" s="251" t="s">
        <v>563</v>
      </c>
      <c r="G429" s="249"/>
      <c r="H429" s="252">
        <v>6.5389999999999997</v>
      </c>
      <c r="I429" s="253"/>
      <c r="J429" s="249"/>
      <c r="K429" s="249"/>
      <c r="L429" s="254"/>
      <c r="M429" s="255"/>
      <c r="N429" s="256"/>
      <c r="O429" s="256"/>
      <c r="P429" s="256"/>
      <c r="Q429" s="256"/>
      <c r="R429" s="256"/>
      <c r="S429" s="256"/>
      <c r="T429" s="25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8" t="s">
        <v>194</v>
      </c>
      <c r="AU429" s="258" t="s">
        <v>86</v>
      </c>
      <c r="AV429" s="14" t="s">
        <v>86</v>
      </c>
      <c r="AW429" s="14" t="s">
        <v>32</v>
      </c>
      <c r="AX429" s="14" t="s">
        <v>76</v>
      </c>
      <c r="AY429" s="258" t="s">
        <v>183</v>
      </c>
    </row>
    <row r="430" s="14" customFormat="1">
      <c r="A430" s="14"/>
      <c r="B430" s="248"/>
      <c r="C430" s="249"/>
      <c r="D430" s="233" t="s">
        <v>194</v>
      </c>
      <c r="E430" s="250" t="s">
        <v>1</v>
      </c>
      <c r="F430" s="251" t="s">
        <v>564</v>
      </c>
      <c r="G430" s="249"/>
      <c r="H430" s="252">
        <v>10.631</v>
      </c>
      <c r="I430" s="253"/>
      <c r="J430" s="249"/>
      <c r="K430" s="249"/>
      <c r="L430" s="254"/>
      <c r="M430" s="255"/>
      <c r="N430" s="256"/>
      <c r="O430" s="256"/>
      <c r="P430" s="256"/>
      <c r="Q430" s="256"/>
      <c r="R430" s="256"/>
      <c r="S430" s="256"/>
      <c r="T430" s="25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8" t="s">
        <v>194</v>
      </c>
      <c r="AU430" s="258" t="s">
        <v>86</v>
      </c>
      <c r="AV430" s="14" t="s">
        <v>86</v>
      </c>
      <c r="AW430" s="14" t="s">
        <v>32</v>
      </c>
      <c r="AX430" s="14" t="s">
        <v>76</v>
      </c>
      <c r="AY430" s="258" t="s">
        <v>183</v>
      </c>
    </row>
    <row r="431" s="14" customFormat="1">
      <c r="A431" s="14"/>
      <c r="B431" s="248"/>
      <c r="C431" s="249"/>
      <c r="D431" s="233" t="s">
        <v>194</v>
      </c>
      <c r="E431" s="250" t="s">
        <v>1</v>
      </c>
      <c r="F431" s="251" t="s">
        <v>565</v>
      </c>
      <c r="G431" s="249"/>
      <c r="H431" s="252">
        <v>7.6680000000000001</v>
      </c>
      <c r="I431" s="253"/>
      <c r="J431" s="249"/>
      <c r="K431" s="249"/>
      <c r="L431" s="254"/>
      <c r="M431" s="255"/>
      <c r="N431" s="256"/>
      <c r="O431" s="256"/>
      <c r="P431" s="256"/>
      <c r="Q431" s="256"/>
      <c r="R431" s="256"/>
      <c r="S431" s="256"/>
      <c r="T431" s="25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8" t="s">
        <v>194</v>
      </c>
      <c r="AU431" s="258" t="s">
        <v>86</v>
      </c>
      <c r="AV431" s="14" t="s">
        <v>86</v>
      </c>
      <c r="AW431" s="14" t="s">
        <v>32</v>
      </c>
      <c r="AX431" s="14" t="s">
        <v>76</v>
      </c>
      <c r="AY431" s="258" t="s">
        <v>183</v>
      </c>
    </row>
    <row r="432" s="15" customFormat="1">
      <c r="A432" s="15"/>
      <c r="B432" s="259"/>
      <c r="C432" s="260"/>
      <c r="D432" s="233" t="s">
        <v>194</v>
      </c>
      <c r="E432" s="261" t="s">
        <v>1</v>
      </c>
      <c r="F432" s="262" t="s">
        <v>225</v>
      </c>
      <c r="G432" s="260"/>
      <c r="H432" s="263">
        <v>103.946</v>
      </c>
      <c r="I432" s="264"/>
      <c r="J432" s="260"/>
      <c r="K432" s="260"/>
      <c r="L432" s="265"/>
      <c r="M432" s="266"/>
      <c r="N432" s="267"/>
      <c r="O432" s="267"/>
      <c r="P432" s="267"/>
      <c r="Q432" s="267"/>
      <c r="R432" s="267"/>
      <c r="S432" s="267"/>
      <c r="T432" s="268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9" t="s">
        <v>194</v>
      </c>
      <c r="AU432" s="269" t="s">
        <v>86</v>
      </c>
      <c r="AV432" s="15" t="s">
        <v>190</v>
      </c>
      <c r="AW432" s="15" t="s">
        <v>32</v>
      </c>
      <c r="AX432" s="15" t="s">
        <v>84</v>
      </c>
      <c r="AY432" s="269" t="s">
        <v>183</v>
      </c>
    </row>
    <row r="433" s="2" customFormat="1" ht="37.8" customHeight="1">
      <c r="A433" s="39"/>
      <c r="B433" s="40"/>
      <c r="C433" s="220" t="s">
        <v>566</v>
      </c>
      <c r="D433" s="220" t="s">
        <v>185</v>
      </c>
      <c r="E433" s="221" t="s">
        <v>567</v>
      </c>
      <c r="F433" s="222" t="s">
        <v>568</v>
      </c>
      <c r="G433" s="223" t="s">
        <v>188</v>
      </c>
      <c r="H433" s="224">
        <v>14.432</v>
      </c>
      <c r="I433" s="225"/>
      <c r="J433" s="226">
        <f>ROUND(I433*H433,2)</f>
        <v>0</v>
      </c>
      <c r="K433" s="222" t="s">
        <v>189</v>
      </c>
      <c r="L433" s="45"/>
      <c r="M433" s="227" t="s">
        <v>1</v>
      </c>
      <c r="N433" s="228" t="s">
        <v>41</v>
      </c>
      <c r="O433" s="92"/>
      <c r="P433" s="229">
        <f>O433*H433</f>
        <v>0</v>
      </c>
      <c r="Q433" s="229">
        <v>0</v>
      </c>
      <c r="R433" s="229">
        <f>Q433*H433</f>
        <v>0</v>
      </c>
      <c r="S433" s="229">
        <v>2.2000000000000002</v>
      </c>
      <c r="T433" s="230">
        <f>S433*H433</f>
        <v>31.750400000000003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1" t="s">
        <v>190</v>
      </c>
      <c r="AT433" s="231" t="s">
        <v>185</v>
      </c>
      <c r="AU433" s="231" t="s">
        <v>86</v>
      </c>
      <c r="AY433" s="18" t="s">
        <v>183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18" t="s">
        <v>84</v>
      </c>
      <c r="BK433" s="232">
        <f>ROUND(I433*H433,2)</f>
        <v>0</v>
      </c>
      <c r="BL433" s="18" t="s">
        <v>190</v>
      </c>
      <c r="BM433" s="231" t="s">
        <v>569</v>
      </c>
    </row>
    <row r="434" s="2" customFormat="1">
      <c r="A434" s="39"/>
      <c r="B434" s="40"/>
      <c r="C434" s="41"/>
      <c r="D434" s="233" t="s">
        <v>192</v>
      </c>
      <c r="E434" s="41"/>
      <c r="F434" s="234" t="s">
        <v>570</v>
      </c>
      <c r="G434" s="41"/>
      <c r="H434" s="41"/>
      <c r="I434" s="235"/>
      <c r="J434" s="41"/>
      <c r="K434" s="41"/>
      <c r="L434" s="45"/>
      <c r="M434" s="236"/>
      <c r="N434" s="237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192</v>
      </c>
      <c r="AU434" s="18" t="s">
        <v>86</v>
      </c>
    </row>
    <row r="435" s="13" customFormat="1">
      <c r="A435" s="13"/>
      <c r="B435" s="238"/>
      <c r="C435" s="239"/>
      <c r="D435" s="233" t="s">
        <v>194</v>
      </c>
      <c r="E435" s="240" t="s">
        <v>1</v>
      </c>
      <c r="F435" s="241" t="s">
        <v>571</v>
      </c>
      <c r="G435" s="239"/>
      <c r="H435" s="240" t="s">
        <v>1</v>
      </c>
      <c r="I435" s="242"/>
      <c r="J435" s="239"/>
      <c r="K435" s="239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194</v>
      </c>
      <c r="AU435" s="247" t="s">
        <v>86</v>
      </c>
      <c r="AV435" s="13" t="s">
        <v>84</v>
      </c>
      <c r="AW435" s="13" t="s">
        <v>32</v>
      </c>
      <c r="AX435" s="13" t="s">
        <v>76</v>
      </c>
      <c r="AY435" s="247" t="s">
        <v>183</v>
      </c>
    </row>
    <row r="436" s="14" customFormat="1">
      <c r="A436" s="14"/>
      <c r="B436" s="248"/>
      <c r="C436" s="249"/>
      <c r="D436" s="233" t="s">
        <v>194</v>
      </c>
      <c r="E436" s="250" t="s">
        <v>1</v>
      </c>
      <c r="F436" s="251" t="s">
        <v>572</v>
      </c>
      <c r="G436" s="249"/>
      <c r="H436" s="252">
        <v>12.361000000000001</v>
      </c>
      <c r="I436" s="253"/>
      <c r="J436" s="249"/>
      <c r="K436" s="249"/>
      <c r="L436" s="254"/>
      <c r="M436" s="255"/>
      <c r="N436" s="256"/>
      <c r="O436" s="256"/>
      <c r="P436" s="256"/>
      <c r="Q436" s="256"/>
      <c r="R436" s="256"/>
      <c r="S436" s="256"/>
      <c r="T436" s="25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8" t="s">
        <v>194</v>
      </c>
      <c r="AU436" s="258" t="s">
        <v>86</v>
      </c>
      <c r="AV436" s="14" t="s">
        <v>86</v>
      </c>
      <c r="AW436" s="14" t="s">
        <v>32</v>
      </c>
      <c r="AX436" s="14" t="s">
        <v>76</v>
      </c>
      <c r="AY436" s="258" t="s">
        <v>183</v>
      </c>
    </row>
    <row r="437" s="13" customFormat="1">
      <c r="A437" s="13"/>
      <c r="B437" s="238"/>
      <c r="C437" s="239"/>
      <c r="D437" s="233" t="s">
        <v>194</v>
      </c>
      <c r="E437" s="240" t="s">
        <v>1</v>
      </c>
      <c r="F437" s="241" t="s">
        <v>573</v>
      </c>
      <c r="G437" s="239"/>
      <c r="H437" s="240" t="s">
        <v>1</v>
      </c>
      <c r="I437" s="242"/>
      <c r="J437" s="239"/>
      <c r="K437" s="239"/>
      <c r="L437" s="243"/>
      <c r="M437" s="244"/>
      <c r="N437" s="245"/>
      <c r="O437" s="245"/>
      <c r="P437" s="245"/>
      <c r="Q437" s="245"/>
      <c r="R437" s="245"/>
      <c r="S437" s="245"/>
      <c r="T437" s="24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7" t="s">
        <v>194</v>
      </c>
      <c r="AU437" s="247" t="s">
        <v>86</v>
      </c>
      <c r="AV437" s="13" t="s">
        <v>84</v>
      </c>
      <c r="AW437" s="13" t="s">
        <v>32</v>
      </c>
      <c r="AX437" s="13" t="s">
        <v>76</v>
      </c>
      <c r="AY437" s="247" t="s">
        <v>183</v>
      </c>
    </row>
    <row r="438" s="14" customFormat="1">
      <c r="A438" s="14"/>
      <c r="B438" s="248"/>
      <c r="C438" s="249"/>
      <c r="D438" s="233" t="s">
        <v>194</v>
      </c>
      <c r="E438" s="250" t="s">
        <v>1</v>
      </c>
      <c r="F438" s="251" t="s">
        <v>574</v>
      </c>
      <c r="G438" s="249"/>
      <c r="H438" s="252">
        <v>2.0710000000000002</v>
      </c>
      <c r="I438" s="253"/>
      <c r="J438" s="249"/>
      <c r="K438" s="249"/>
      <c r="L438" s="254"/>
      <c r="M438" s="255"/>
      <c r="N438" s="256"/>
      <c r="O438" s="256"/>
      <c r="P438" s="256"/>
      <c r="Q438" s="256"/>
      <c r="R438" s="256"/>
      <c r="S438" s="256"/>
      <c r="T438" s="25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8" t="s">
        <v>194</v>
      </c>
      <c r="AU438" s="258" t="s">
        <v>86</v>
      </c>
      <c r="AV438" s="14" t="s">
        <v>86</v>
      </c>
      <c r="AW438" s="14" t="s">
        <v>32</v>
      </c>
      <c r="AX438" s="14" t="s">
        <v>76</v>
      </c>
      <c r="AY438" s="258" t="s">
        <v>183</v>
      </c>
    </row>
    <row r="439" s="15" customFormat="1">
      <c r="A439" s="15"/>
      <c r="B439" s="259"/>
      <c r="C439" s="260"/>
      <c r="D439" s="233" t="s">
        <v>194</v>
      </c>
      <c r="E439" s="261" t="s">
        <v>1</v>
      </c>
      <c r="F439" s="262" t="s">
        <v>225</v>
      </c>
      <c r="G439" s="260"/>
      <c r="H439" s="263">
        <v>14.432</v>
      </c>
      <c r="I439" s="264"/>
      <c r="J439" s="260"/>
      <c r="K439" s="260"/>
      <c r="L439" s="265"/>
      <c r="M439" s="266"/>
      <c r="N439" s="267"/>
      <c r="O439" s="267"/>
      <c r="P439" s="267"/>
      <c r="Q439" s="267"/>
      <c r="R439" s="267"/>
      <c r="S439" s="267"/>
      <c r="T439" s="268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9" t="s">
        <v>194</v>
      </c>
      <c r="AU439" s="269" t="s">
        <v>86</v>
      </c>
      <c r="AV439" s="15" t="s">
        <v>190</v>
      </c>
      <c r="AW439" s="15" t="s">
        <v>32</v>
      </c>
      <c r="AX439" s="15" t="s">
        <v>84</v>
      </c>
      <c r="AY439" s="269" t="s">
        <v>183</v>
      </c>
    </row>
    <row r="440" s="2" customFormat="1" ht="37.8" customHeight="1">
      <c r="A440" s="39"/>
      <c r="B440" s="40"/>
      <c r="C440" s="220" t="s">
        <v>575</v>
      </c>
      <c r="D440" s="220" t="s">
        <v>185</v>
      </c>
      <c r="E440" s="221" t="s">
        <v>567</v>
      </c>
      <c r="F440" s="222" t="s">
        <v>568</v>
      </c>
      <c r="G440" s="223" t="s">
        <v>188</v>
      </c>
      <c r="H440" s="224">
        <v>8.9550000000000001</v>
      </c>
      <c r="I440" s="225"/>
      <c r="J440" s="226">
        <f>ROUND(I440*H440,2)</f>
        <v>0</v>
      </c>
      <c r="K440" s="222" t="s">
        <v>189</v>
      </c>
      <c r="L440" s="45"/>
      <c r="M440" s="227" t="s">
        <v>1</v>
      </c>
      <c r="N440" s="228" t="s">
        <v>41</v>
      </c>
      <c r="O440" s="92"/>
      <c r="P440" s="229">
        <f>O440*H440</f>
        <v>0</v>
      </c>
      <c r="Q440" s="229">
        <v>0</v>
      </c>
      <c r="R440" s="229">
        <f>Q440*H440</f>
        <v>0</v>
      </c>
      <c r="S440" s="229">
        <v>2.2000000000000002</v>
      </c>
      <c r="T440" s="230">
        <f>S440*H440</f>
        <v>19.701000000000001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1" t="s">
        <v>190</v>
      </c>
      <c r="AT440" s="231" t="s">
        <v>185</v>
      </c>
      <c r="AU440" s="231" t="s">
        <v>86</v>
      </c>
      <c r="AY440" s="18" t="s">
        <v>183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8" t="s">
        <v>84</v>
      </c>
      <c r="BK440" s="232">
        <f>ROUND(I440*H440,2)</f>
        <v>0</v>
      </c>
      <c r="BL440" s="18" t="s">
        <v>190</v>
      </c>
      <c r="BM440" s="231" t="s">
        <v>576</v>
      </c>
    </row>
    <row r="441" s="2" customFormat="1">
      <c r="A441" s="39"/>
      <c r="B441" s="40"/>
      <c r="C441" s="41"/>
      <c r="D441" s="233" t="s">
        <v>192</v>
      </c>
      <c r="E441" s="41"/>
      <c r="F441" s="234" t="s">
        <v>570</v>
      </c>
      <c r="G441" s="41"/>
      <c r="H441" s="41"/>
      <c r="I441" s="235"/>
      <c r="J441" s="41"/>
      <c r="K441" s="41"/>
      <c r="L441" s="45"/>
      <c r="M441" s="236"/>
      <c r="N441" s="237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192</v>
      </c>
      <c r="AU441" s="18" t="s">
        <v>86</v>
      </c>
    </row>
    <row r="442" s="13" customFormat="1">
      <c r="A442" s="13"/>
      <c r="B442" s="238"/>
      <c r="C442" s="239"/>
      <c r="D442" s="233" t="s">
        <v>194</v>
      </c>
      <c r="E442" s="240" t="s">
        <v>1</v>
      </c>
      <c r="F442" s="241" t="s">
        <v>577</v>
      </c>
      <c r="G442" s="239"/>
      <c r="H442" s="240" t="s">
        <v>1</v>
      </c>
      <c r="I442" s="242"/>
      <c r="J442" s="239"/>
      <c r="K442" s="239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194</v>
      </c>
      <c r="AU442" s="247" t="s">
        <v>86</v>
      </c>
      <c r="AV442" s="13" t="s">
        <v>84</v>
      </c>
      <c r="AW442" s="13" t="s">
        <v>32</v>
      </c>
      <c r="AX442" s="13" t="s">
        <v>76</v>
      </c>
      <c r="AY442" s="247" t="s">
        <v>183</v>
      </c>
    </row>
    <row r="443" s="13" customFormat="1">
      <c r="A443" s="13"/>
      <c r="B443" s="238"/>
      <c r="C443" s="239"/>
      <c r="D443" s="233" t="s">
        <v>194</v>
      </c>
      <c r="E443" s="240" t="s">
        <v>1</v>
      </c>
      <c r="F443" s="241" t="s">
        <v>578</v>
      </c>
      <c r="G443" s="239"/>
      <c r="H443" s="240" t="s">
        <v>1</v>
      </c>
      <c r="I443" s="242"/>
      <c r="J443" s="239"/>
      <c r="K443" s="239"/>
      <c r="L443" s="243"/>
      <c r="M443" s="244"/>
      <c r="N443" s="245"/>
      <c r="O443" s="245"/>
      <c r="P443" s="245"/>
      <c r="Q443" s="245"/>
      <c r="R443" s="245"/>
      <c r="S443" s="245"/>
      <c r="T443" s="24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7" t="s">
        <v>194</v>
      </c>
      <c r="AU443" s="247" t="s">
        <v>86</v>
      </c>
      <c r="AV443" s="13" t="s">
        <v>84</v>
      </c>
      <c r="AW443" s="13" t="s">
        <v>32</v>
      </c>
      <c r="AX443" s="13" t="s">
        <v>76</v>
      </c>
      <c r="AY443" s="247" t="s">
        <v>183</v>
      </c>
    </row>
    <row r="444" s="14" customFormat="1">
      <c r="A444" s="14"/>
      <c r="B444" s="248"/>
      <c r="C444" s="249"/>
      <c r="D444" s="233" t="s">
        <v>194</v>
      </c>
      <c r="E444" s="250" t="s">
        <v>1</v>
      </c>
      <c r="F444" s="251" t="s">
        <v>579</v>
      </c>
      <c r="G444" s="249"/>
      <c r="H444" s="252">
        <v>8.9550000000000001</v>
      </c>
      <c r="I444" s="253"/>
      <c r="J444" s="249"/>
      <c r="K444" s="249"/>
      <c r="L444" s="254"/>
      <c r="M444" s="255"/>
      <c r="N444" s="256"/>
      <c r="O444" s="256"/>
      <c r="P444" s="256"/>
      <c r="Q444" s="256"/>
      <c r="R444" s="256"/>
      <c r="S444" s="256"/>
      <c r="T444" s="25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8" t="s">
        <v>194</v>
      </c>
      <c r="AU444" s="258" t="s">
        <v>86</v>
      </c>
      <c r="AV444" s="14" t="s">
        <v>86</v>
      </c>
      <c r="AW444" s="14" t="s">
        <v>32</v>
      </c>
      <c r="AX444" s="14" t="s">
        <v>84</v>
      </c>
      <c r="AY444" s="258" t="s">
        <v>183</v>
      </c>
    </row>
    <row r="445" s="2" customFormat="1" ht="24.15" customHeight="1">
      <c r="A445" s="39"/>
      <c r="B445" s="40"/>
      <c r="C445" s="220" t="s">
        <v>580</v>
      </c>
      <c r="D445" s="220" t="s">
        <v>185</v>
      </c>
      <c r="E445" s="221" t="s">
        <v>581</v>
      </c>
      <c r="F445" s="222" t="s">
        <v>582</v>
      </c>
      <c r="G445" s="223" t="s">
        <v>286</v>
      </c>
      <c r="H445" s="224">
        <v>607.21600000000001</v>
      </c>
      <c r="I445" s="225"/>
      <c r="J445" s="226">
        <f>ROUND(I445*H445,2)</f>
        <v>0</v>
      </c>
      <c r="K445" s="222" t="s">
        <v>189</v>
      </c>
      <c r="L445" s="45"/>
      <c r="M445" s="227" t="s">
        <v>1</v>
      </c>
      <c r="N445" s="228" t="s">
        <v>41</v>
      </c>
      <c r="O445" s="92"/>
      <c r="P445" s="229">
        <f>O445*H445</f>
        <v>0</v>
      </c>
      <c r="Q445" s="229">
        <v>0</v>
      </c>
      <c r="R445" s="229">
        <f>Q445*H445</f>
        <v>0</v>
      </c>
      <c r="S445" s="229">
        <v>0.014</v>
      </c>
      <c r="T445" s="230">
        <f>S445*H445</f>
        <v>8.501024000000001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1" t="s">
        <v>190</v>
      </c>
      <c r="AT445" s="231" t="s">
        <v>185</v>
      </c>
      <c r="AU445" s="231" t="s">
        <v>86</v>
      </c>
      <c r="AY445" s="18" t="s">
        <v>183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8" t="s">
        <v>84</v>
      </c>
      <c r="BK445" s="232">
        <f>ROUND(I445*H445,2)</f>
        <v>0</v>
      </c>
      <c r="BL445" s="18" t="s">
        <v>190</v>
      </c>
      <c r="BM445" s="231" t="s">
        <v>583</v>
      </c>
    </row>
    <row r="446" s="2" customFormat="1">
      <c r="A446" s="39"/>
      <c r="B446" s="40"/>
      <c r="C446" s="41"/>
      <c r="D446" s="233" t="s">
        <v>192</v>
      </c>
      <c r="E446" s="41"/>
      <c r="F446" s="234" t="s">
        <v>584</v>
      </c>
      <c r="G446" s="41"/>
      <c r="H446" s="41"/>
      <c r="I446" s="235"/>
      <c r="J446" s="41"/>
      <c r="K446" s="41"/>
      <c r="L446" s="45"/>
      <c r="M446" s="236"/>
      <c r="N446" s="237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192</v>
      </c>
      <c r="AU446" s="18" t="s">
        <v>86</v>
      </c>
    </row>
    <row r="447" s="13" customFormat="1">
      <c r="A447" s="13"/>
      <c r="B447" s="238"/>
      <c r="C447" s="239"/>
      <c r="D447" s="233" t="s">
        <v>194</v>
      </c>
      <c r="E447" s="240" t="s">
        <v>1</v>
      </c>
      <c r="F447" s="241" t="s">
        <v>585</v>
      </c>
      <c r="G447" s="239"/>
      <c r="H447" s="240" t="s">
        <v>1</v>
      </c>
      <c r="I447" s="242"/>
      <c r="J447" s="239"/>
      <c r="K447" s="239"/>
      <c r="L447" s="243"/>
      <c r="M447" s="244"/>
      <c r="N447" s="245"/>
      <c r="O447" s="245"/>
      <c r="P447" s="245"/>
      <c r="Q447" s="245"/>
      <c r="R447" s="245"/>
      <c r="S447" s="245"/>
      <c r="T447" s="24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7" t="s">
        <v>194</v>
      </c>
      <c r="AU447" s="247" t="s">
        <v>86</v>
      </c>
      <c r="AV447" s="13" t="s">
        <v>84</v>
      </c>
      <c r="AW447" s="13" t="s">
        <v>32</v>
      </c>
      <c r="AX447" s="13" t="s">
        <v>76</v>
      </c>
      <c r="AY447" s="247" t="s">
        <v>183</v>
      </c>
    </row>
    <row r="448" s="14" customFormat="1">
      <c r="A448" s="14"/>
      <c r="B448" s="248"/>
      <c r="C448" s="249"/>
      <c r="D448" s="233" t="s">
        <v>194</v>
      </c>
      <c r="E448" s="250" t="s">
        <v>1</v>
      </c>
      <c r="F448" s="251" t="s">
        <v>586</v>
      </c>
      <c r="G448" s="249"/>
      <c r="H448" s="252">
        <v>419.36000000000001</v>
      </c>
      <c r="I448" s="253"/>
      <c r="J448" s="249"/>
      <c r="K448" s="249"/>
      <c r="L448" s="254"/>
      <c r="M448" s="255"/>
      <c r="N448" s="256"/>
      <c r="O448" s="256"/>
      <c r="P448" s="256"/>
      <c r="Q448" s="256"/>
      <c r="R448" s="256"/>
      <c r="S448" s="256"/>
      <c r="T448" s="25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8" t="s">
        <v>194</v>
      </c>
      <c r="AU448" s="258" t="s">
        <v>86</v>
      </c>
      <c r="AV448" s="14" t="s">
        <v>86</v>
      </c>
      <c r="AW448" s="14" t="s">
        <v>32</v>
      </c>
      <c r="AX448" s="14" t="s">
        <v>76</v>
      </c>
      <c r="AY448" s="258" t="s">
        <v>183</v>
      </c>
    </row>
    <row r="449" s="13" customFormat="1">
      <c r="A449" s="13"/>
      <c r="B449" s="238"/>
      <c r="C449" s="239"/>
      <c r="D449" s="233" t="s">
        <v>194</v>
      </c>
      <c r="E449" s="240" t="s">
        <v>1</v>
      </c>
      <c r="F449" s="241" t="s">
        <v>587</v>
      </c>
      <c r="G449" s="239"/>
      <c r="H449" s="240" t="s">
        <v>1</v>
      </c>
      <c r="I449" s="242"/>
      <c r="J449" s="239"/>
      <c r="K449" s="239"/>
      <c r="L449" s="243"/>
      <c r="M449" s="244"/>
      <c r="N449" s="245"/>
      <c r="O449" s="245"/>
      <c r="P449" s="245"/>
      <c r="Q449" s="245"/>
      <c r="R449" s="245"/>
      <c r="S449" s="245"/>
      <c r="T449" s="24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7" t="s">
        <v>194</v>
      </c>
      <c r="AU449" s="247" t="s">
        <v>86</v>
      </c>
      <c r="AV449" s="13" t="s">
        <v>84</v>
      </c>
      <c r="AW449" s="13" t="s">
        <v>32</v>
      </c>
      <c r="AX449" s="13" t="s">
        <v>76</v>
      </c>
      <c r="AY449" s="247" t="s">
        <v>183</v>
      </c>
    </row>
    <row r="450" s="14" customFormat="1">
      <c r="A450" s="14"/>
      <c r="B450" s="248"/>
      <c r="C450" s="249"/>
      <c r="D450" s="233" t="s">
        <v>194</v>
      </c>
      <c r="E450" s="250" t="s">
        <v>1</v>
      </c>
      <c r="F450" s="251" t="s">
        <v>588</v>
      </c>
      <c r="G450" s="249"/>
      <c r="H450" s="252">
        <v>187.856</v>
      </c>
      <c r="I450" s="253"/>
      <c r="J450" s="249"/>
      <c r="K450" s="249"/>
      <c r="L450" s="254"/>
      <c r="M450" s="255"/>
      <c r="N450" s="256"/>
      <c r="O450" s="256"/>
      <c r="P450" s="256"/>
      <c r="Q450" s="256"/>
      <c r="R450" s="256"/>
      <c r="S450" s="256"/>
      <c r="T450" s="25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8" t="s">
        <v>194</v>
      </c>
      <c r="AU450" s="258" t="s">
        <v>86</v>
      </c>
      <c r="AV450" s="14" t="s">
        <v>86</v>
      </c>
      <c r="AW450" s="14" t="s">
        <v>32</v>
      </c>
      <c r="AX450" s="14" t="s">
        <v>76</v>
      </c>
      <c r="AY450" s="258" t="s">
        <v>183</v>
      </c>
    </row>
    <row r="451" s="15" customFormat="1">
      <c r="A451" s="15"/>
      <c r="B451" s="259"/>
      <c r="C451" s="260"/>
      <c r="D451" s="233" t="s">
        <v>194</v>
      </c>
      <c r="E451" s="261" t="s">
        <v>1</v>
      </c>
      <c r="F451" s="262" t="s">
        <v>225</v>
      </c>
      <c r="G451" s="260"/>
      <c r="H451" s="263">
        <v>607.21600000000001</v>
      </c>
      <c r="I451" s="264"/>
      <c r="J451" s="260"/>
      <c r="K451" s="260"/>
      <c r="L451" s="265"/>
      <c r="M451" s="266"/>
      <c r="N451" s="267"/>
      <c r="O451" s="267"/>
      <c r="P451" s="267"/>
      <c r="Q451" s="267"/>
      <c r="R451" s="267"/>
      <c r="S451" s="267"/>
      <c r="T451" s="268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9" t="s">
        <v>194</v>
      </c>
      <c r="AU451" s="269" t="s">
        <v>86</v>
      </c>
      <c r="AV451" s="15" t="s">
        <v>190</v>
      </c>
      <c r="AW451" s="15" t="s">
        <v>32</v>
      </c>
      <c r="AX451" s="15" t="s">
        <v>84</v>
      </c>
      <c r="AY451" s="269" t="s">
        <v>183</v>
      </c>
    </row>
    <row r="452" s="2" customFormat="1" ht="24.15" customHeight="1">
      <c r="A452" s="39"/>
      <c r="B452" s="40"/>
      <c r="C452" s="220" t="s">
        <v>589</v>
      </c>
      <c r="D452" s="220" t="s">
        <v>185</v>
      </c>
      <c r="E452" s="221" t="s">
        <v>590</v>
      </c>
      <c r="F452" s="222" t="s">
        <v>591</v>
      </c>
      <c r="G452" s="223" t="s">
        <v>286</v>
      </c>
      <c r="H452" s="224">
        <v>23.442</v>
      </c>
      <c r="I452" s="225"/>
      <c r="J452" s="226">
        <f>ROUND(I452*H452,2)</f>
        <v>0</v>
      </c>
      <c r="K452" s="222" t="s">
        <v>189</v>
      </c>
      <c r="L452" s="45"/>
      <c r="M452" s="227" t="s">
        <v>1</v>
      </c>
      <c r="N452" s="228" t="s">
        <v>41</v>
      </c>
      <c r="O452" s="92"/>
      <c r="P452" s="229">
        <f>O452*H452</f>
        <v>0</v>
      </c>
      <c r="Q452" s="229">
        <v>0</v>
      </c>
      <c r="R452" s="229">
        <f>Q452*H452</f>
        <v>0</v>
      </c>
      <c r="S452" s="229">
        <v>0.027</v>
      </c>
      <c r="T452" s="230">
        <f>S452*H452</f>
        <v>0.632934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1" t="s">
        <v>190</v>
      </c>
      <c r="AT452" s="231" t="s">
        <v>185</v>
      </c>
      <c r="AU452" s="231" t="s">
        <v>86</v>
      </c>
      <c r="AY452" s="18" t="s">
        <v>183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8" t="s">
        <v>84</v>
      </c>
      <c r="BK452" s="232">
        <f>ROUND(I452*H452,2)</f>
        <v>0</v>
      </c>
      <c r="BL452" s="18" t="s">
        <v>190</v>
      </c>
      <c r="BM452" s="231" t="s">
        <v>592</v>
      </c>
    </row>
    <row r="453" s="2" customFormat="1">
      <c r="A453" s="39"/>
      <c r="B453" s="40"/>
      <c r="C453" s="41"/>
      <c r="D453" s="233" t="s">
        <v>192</v>
      </c>
      <c r="E453" s="41"/>
      <c r="F453" s="234" t="s">
        <v>593</v>
      </c>
      <c r="G453" s="41"/>
      <c r="H453" s="41"/>
      <c r="I453" s="235"/>
      <c r="J453" s="41"/>
      <c r="K453" s="41"/>
      <c r="L453" s="45"/>
      <c r="M453" s="236"/>
      <c r="N453" s="237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192</v>
      </c>
      <c r="AU453" s="18" t="s">
        <v>86</v>
      </c>
    </row>
    <row r="454" s="13" customFormat="1">
      <c r="A454" s="13"/>
      <c r="B454" s="238"/>
      <c r="C454" s="239"/>
      <c r="D454" s="233" t="s">
        <v>194</v>
      </c>
      <c r="E454" s="240" t="s">
        <v>1</v>
      </c>
      <c r="F454" s="241" t="s">
        <v>594</v>
      </c>
      <c r="G454" s="239"/>
      <c r="H454" s="240" t="s">
        <v>1</v>
      </c>
      <c r="I454" s="242"/>
      <c r="J454" s="239"/>
      <c r="K454" s="239"/>
      <c r="L454" s="243"/>
      <c r="M454" s="244"/>
      <c r="N454" s="245"/>
      <c r="O454" s="245"/>
      <c r="P454" s="245"/>
      <c r="Q454" s="245"/>
      <c r="R454" s="245"/>
      <c r="S454" s="245"/>
      <c r="T454" s="24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7" t="s">
        <v>194</v>
      </c>
      <c r="AU454" s="247" t="s">
        <v>86</v>
      </c>
      <c r="AV454" s="13" t="s">
        <v>84</v>
      </c>
      <c r="AW454" s="13" t="s">
        <v>32</v>
      </c>
      <c r="AX454" s="13" t="s">
        <v>76</v>
      </c>
      <c r="AY454" s="247" t="s">
        <v>183</v>
      </c>
    </row>
    <row r="455" s="14" customFormat="1">
      <c r="A455" s="14"/>
      <c r="B455" s="248"/>
      <c r="C455" s="249"/>
      <c r="D455" s="233" t="s">
        <v>194</v>
      </c>
      <c r="E455" s="250" t="s">
        <v>1</v>
      </c>
      <c r="F455" s="251" t="s">
        <v>595</v>
      </c>
      <c r="G455" s="249"/>
      <c r="H455" s="252">
        <v>4.7069999999999999</v>
      </c>
      <c r="I455" s="253"/>
      <c r="J455" s="249"/>
      <c r="K455" s="249"/>
      <c r="L455" s="254"/>
      <c r="M455" s="255"/>
      <c r="N455" s="256"/>
      <c r="O455" s="256"/>
      <c r="P455" s="256"/>
      <c r="Q455" s="256"/>
      <c r="R455" s="256"/>
      <c r="S455" s="256"/>
      <c r="T455" s="25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8" t="s">
        <v>194</v>
      </c>
      <c r="AU455" s="258" t="s">
        <v>86</v>
      </c>
      <c r="AV455" s="14" t="s">
        <v>86</v>
      </c>
      <c r="AW455" s="14" t="s">
        <v>32</v>
      </c>
      <c r="AX455" s="14" t="s">
        <v>76</v>
      </c>
      <c r="AY455" s="258" t="s">
        <v>183</v>
      </c>
    </row>
    <row r="456" s="14" customFormat="1">
      <c r="A456" s="14"/>
      <c r="B456" s="248"/>
      <c r="C456" s="249"/>
      <c r="D456" s="233" t="s">
        <v>194</v>
      </c>
      <c r="E456" s="250" t="s">
        <v>1</v>
      </c>
      <c r="F456" s="251" t="s">
        <v>596</v>
      </c>
      <c r="G456" s="249"/>
      <c r="H456" s="252">
        <v>3.3599999999999999</v>
      </c>
      <c r="I456" s="253"/>
      <c r="J456" s="249"/>
      <c r="K456" s="249"/>
      <c r="L456" s="254"/>
      <c r="M456" s="255"/>
      <c r="N456" s="256"/>
      <c r="O456" s="256"/>
      <c r="P456" s="256"/>
      <c r="Q456" s="256"/>
      <c r="R456" s="256"/>
      <c r="S456" s="256"/>
      <c r="T456" s="25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8" t="s">
        <v>194</v>
      </c>
      <c r="AU456" s="258" t="s">
        <v>86</v>
      </c>
      <c r="AV456" s="14" t="s">
        <v>86</v>
      </c>
      <c r="AW456" s="14" t="s">
        <v>32</v>
      </c>
      <c r="AX456" s="14" t="s">
        <v>76</v>
      </c>
      <c r="AY456" s="258" t="s">
        <v>183</v>
      </c>
    </row>
    <row r="457" s="14" customFormat="1">
      <c r="A457" s="14"/>
      <c r="B457" s="248"/>
      <c r="C457" s="249"/>
      <c r="D457" s="233" t="s">
        <v>194</v>
      </c>
      <c r="E457" s="250" t="s">
        <v>1</v>
      </c>
      <c r="F457" s="251" t="s">
        <v>597</v>
      </c>
      <c r="G457" s="249"/>
      <c r="H457" s="252">
        <v>6.9699999999999998</v>
      </c>
      <c r="I457" s="253"/>
      <c r="J457" s="249"/>
      <c r="K457" s="249"/>
      <c r="L457" s="254"/>
      <c r="M457" s="255"/>
      <c r="N457" s="256"/>
      <c r="O457" s="256"/>
      <c r="P457" s="256"/>
      <c r="Q457" s="256"/>
      <c r="R457" s="256"/>
      <c r="S457" s="256"/>
      <c r="T457" s="25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8" t="s">
        <v>194</v>
      </c>
      <c r="AU457" s="258" t="s">
        <v>86</v>
      </c>
      <c r="AV457" s="14" t="s">
        <v>86</v>
      </c>
      <c r="AW457" s="14" t="s">
        <v>32</v>
      </c>
      <c r="AX457" s="14" t="s">
        <v>76</v>
      </c>
      <c r="AY457" s="258" t="s">
        <v>183</v>
      </c>
    </row>
    <row r="458" s="14" customFormat="1">
      <c r="A458" s="14"/>
      <c r="B458" s="248"/>
      <c r="C458" s="249"/>
      <c r="D458" s="233" t="s">
        <v>194</v>
      </c>
      <c r="E458" s="250" t="s">
        <v>1</v>
      </c>
      <c r="F458" s="251" t="s">
        <v>598</v>
      </c>
      <c r="G458" s="249"/>
      <c r="H458" s="252">
        <v>8.4049999999999994</v>
      </c>
      <c r="I458" s="253"/>
      <c r="J458" s="249"/>
      <c r="K458" s="249"/>
      <c r="L458" s="254"/>
      <c r="M458" s="255"/>
      <c r="N458" s="256"/>
      <c r="O458" s="256"/>
      <c r="P458" s="256"/>
      <c r="Q458" s="256"/>
      <c r="R458" s="256"/>
      <c r="S458" s="256"/>
      <c r="T458" s="25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8" t="s">
        <v>194</v>
      </c>
      <c r="AU458" s="258" t="s">
        <v>86</v>
      </c>
      <c r="AV458" s="14" t="s">
        <v>86</v>
      </c>
      <c r="AW458" s="14" t="s">
        <v>32</v>
      </c>
      <c r="AX458" s="14" t="s">
        <v>76</v>
      </c>
      <c r="AY458" s="258" t="s">
        <v>183</v>
      </c>
    </row>
    <row r="459" s="15" customFormat="1">
      <c r="A459" s="15"/>
      <c r="B459" s="259"/>
      <c r="C459" s="260"/>
      <c r="D459" s="233" t="s">
        <v>194</v>
      </c>
      <c r="E459" s="261" t="s">
        <v>1</v>
      </c>
      <c r="F459" s="262" t="s">
        <v>225</v>
      </c>
      <c r="G459" s="260"/>
      <c r="H459" s="263">
        <v>23.442</v>
      </c>
      <c r="I459" s="264"/>
      <c r="J459" s="260"/>
      <c r="K459" s="260"/>
      <c r="L459" s="265"/>
      <c r="M459" s="266"/>
      <c r="N459" s="267"/>
      <c r="O459" s="267"/>
      <c r="P459" s="267"/>
      <c r="Q459" s="267"/>
      <c r="R459" s="267"/>
      <c r="S459" s="267"/>
      <c r="T459" s="268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9" t="s">
        <v>194</v>
      </c>
      <c r="AU459" s="269" t="s">
        <v>86</v>
      </c>
      <c r="AV459" s="15" t="s">
        <v>190</v>
      </c>
      <c r="AW459" s="15" t="s">
        <v>32</v>
      </c>
      <c r="AX459" s="15" t="s">
        <v>84</v>
      </c>
      <c r="AY459" s="269" t="s">
        <v>183</v>
      </c>
    </row>
    <row r="460" s="2" customFormat="1" ht="21.75" customHeight="1">
      <c r="A460" s="39"/>
      <c r="B460" s="40"/>
      <c r="C460" s="220" t="s">
        <v>599</v>
      </c>
      <c r="D460" s="220" t="s">
        <v>185</v>
      </c>
      <c r="E460" s="221" t="s">
        <v>600</v>
      </c>
      <c r="F460" s="222" t="s">
        <v>601</v>
      </c>
      <c r="G460" s="223" t="s">
        <v>286</v>
      </c>
      <c r="H460" s="224">
        <v>1.8180000000000001</v>
      </c>
      <c r="I460" s="225"/>
      <c r="J460" s="226">
        <f>ROUND(I460*H460,2)</f>
        <v>0</v>
      </c>
      <c r="K460" s="222" t="s">
        <v>189</v>
      </c>
      <c r="L460" s="45"/>
      <c r="M460" s="227" t="s">
        <v>1</v>
      </c>
      <c r="N460" s="228" t="s">
        <v>41</v>
      </c>
      <c r="O460" s="92"/>
      <c r="P460" s="229">
        <f>O460*H460</f>
        <v>0</v>
      </c>
      <c r="Q460" s="229">
        <v>0</v>
      </c>
      <c r="R460" s="229">
        <f>Q460*H460</f>
        <v>0</v>
      </c>
      <c r="S460" s="229">
        <v>0.075999999999999998</v>
      </c>
      <c r="T460" s="230">
        <f>S460*H460</f>
        <v>0.13816800000000001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1" t="s">
        <v>190</v>
      </c>
      <c r="AT460" s="231" t="s">
        <v>185</v>
      </c>
      <c r="AU460" s="231" t="s">
        <v>86</v>
      </c>
      <c r="AY460" s="18" t="s">
        <v>183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8" t="s">
        <v>84</v>
      </c>
      <c r="BK460" s="232">
        <f>ROUND(I460*H460,2)</f>
        <v>0</v>
      </c>
      <c r="BL460" s="18" t="s">
        <v>190</v>
      </c>
      <c r="BM460" s="231" t="s">
        <v>602</v>
      </c>
    </row>
    <row r="461" s="2" customFormat="1">
      <c r="A461" s="39"/>
      <c r="B461" s="40"/>
      <c r="C461" s="41"/>
      <c r="D461" s="233" t="s">
        <v>192</v>
      </c>
      <c r="E461" s="41"/>
      <c r="F461" s="234" t="s">
        <v>603</v>
      </c>
      <c r="G461" s="41"/>
      <c r="H461" s="41"/>
      <c r="I461" s="235"/>
      <c r="J461" s="41"/>
      <c r="K461" s="41"/>
      <c r="L461" s="45"/>
      <c r="M461" s="236"/>
      <c r="N461" s="237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192</v>
      </c>
      <c r="AU461" s="18" t="s">
        <v>86</v>
      </c>
    </row>
    <row r="462" s="13" customFormat="1">
      <c r="A462" s="13"/>
      <c r="B462" s="238"/>
      <c r="C462" s="239"/>
      <c r="D462" s="233" t="s">
        <v>194</v>
      </c>
      <c r="E462" s="240" t="s">
        <v>1</v>
      </c>
      <c r="F462" s="241" t="s">
        <v>604</v>
      </c>
      <c r="G462" s="239"/>
      <c r="H462" s="240" t="s">
        <v>1</v>
      </c>
      <c r="I462" s="242"/>
      <c r="J462" s="239"/>
      <c r="K462" s="239"/>
      <c r="L462" s="243"/>
      <c r="M462" s="244"/>
      <c r="N462" s="245"/>
      <c r="O462" s="245"/>
      <c r="P462" s="245"/>
      <c r="Q462" s="245"/>
      <c r="R462" s="245"/>
      <c r="S462" s="245"/>
      <c r="T462" s="24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7" t="s">
        <v>194</v>
      </c>
      <c r="AU462" s="247" t="s">
        <v>86</v>
      </c>
      <c r="AV462" s="13" t="s">
        <v>84</v>
      </c>
      <c r="AW462" s="13" t="s">
        <v>32</v>
      </c>
      <c r="AX462" s="13" t="s">
        <v>76</v>
      </c>
      <c r="AY462" s="247" t="s">
        <v>183</v>
      </c>
    </row>
    <row r="463" s="14" customFormat="1">
      <c r="A463" s="14"/>
      <c r="B463" s="248"/>
      <c r="C463" s="249"/>
      <c r="D463" s="233" t="s">
        <v>194</v>
      </c>
      <c r="E463" s="250" t="s">
        <v>1</v>
      </c>
      <c r="F463" s="251" t="s">
        <v>605</v>
      </c>
      <c r="G463" s="249"/>
      <c r="H463" s="252">
        <v>1.8180000000000001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8" t="s">
        <v>194</v>
      </c>
      <c r="AU463" s="258" t="s">
        <v>86</v>
      </c>
      <c r="AV463" s="14" t="s">
        <v>86</v>
      </c>
      <c r="AW463" s="14" t="s">
        <v>32</v>
      </c>
      <c r="AX463" s="14" t="s">
        <v>84</v>
      </c>
      <c r="AY463" s="258" t="s">
        <v>183</v>
      </c>
    </row>
    <row r="464" s="2" customFormat="1" ht="24.15" customHeight="1">
      <c r="A464" s="39"/>
      <c r="B464" s="40"/>
      <c r="C464" s="220" t="s">
        <v>606</v>
      </c>
      <c r="D464" s="220" t="s">
        <v>185</v>
      </c>
      <c r="E464" s="221" t="s">
        <v>607</v>
      </c>
      <c r="F464" s="222" t="s">
        <v>608</v>
      </c>
      <c r="G464" s="223" t="s">
        <v>286</v>
      </c>
      <c r="H464" s="224">
        <v>113.298</v>
      </c>
      <c r="I464" s="225"/>
      <c r="J464" s="226">
        <f>ROUND(I464*H464,2)</f>
        <v>0</v>
      </c>
      <c r="K464" s="222" t="s">
        <v>189</v>
      </c>
      <c r="L464" s="45"/>
      <c r="M464" s="227" t="s">
        <v>1</v>
      </c>
      <c r="N464" s="228" t="s">
        <v>41</v>
      </c>
      <c r="O464" s="92"/>
      <c r="P464" s="229">
        <f>O464*H464</f>
        <v>0</v>
      </c>
      <c r="Q464" s="229">
        <v>0</v>
      </c>
      <c r="R464" s="229">
        <f>Q464*H464</f>
        <v>0</v>
      </c>
      <c r="S464" s="229">
        <v>0.058999999999999997</v>
      </c>
      <c r="T464" s="230">
        <f>S464*H464</f>
        <v>6.6845819999999998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1" t="s">
        <v>190</v>
      </c>
      <c r="AT464" s="231" t="s">
        <v>185</v>
      </c>
      <c r="AU464" s="231" t="s">
        <v>86</v>
      </c>
      <c r="AY464" s="18" t="s">
        <v>183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8" t="s">
        <v>84</v>
      </c>
      <c r="BK464" s="232">
        <f>ROUND(I464*H464,2)</f>
        <v>0</v>
      </c>
      <c r="BL464" s="18" t="s">
        <v>190</v>
      </c>
      <c r="BM464" s="231" t="s">
        <v>609</v>
      </c>
    </row>
    <row r="465" s="2" customFormat="1">
      <c r="A465" s="39"/>
      <c r="B465" s="40"/>
      <c r="C465" s="41"/>
      <c r="D465" s="233" t="s">
        <v>192</v>
      </c>
      <c r="E465" s="41"/>
      <c r="F465" s="234" t="s">
        <v>610</v>
      </c>
      <c r="G465" s="41"/>
      <c r="H465" s="41"/>
      <c r="I465" s="235"/>
      <c r="J465" s="41"/>
      <c r="K465" s="41"/>
      <c r="L465" s="45"/>
      <c r="M465" s="236"/>
      <c r="N465" s="237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192</v>
      </c>
      <c r="AU465" s="18" t="s">
        <v>86</v>
      </c>
    </row>
    <row r="466" s="14" customFormat="1">
      <c r="A466" s="14"/>
      <c r="B466" s="248"/>
      <c r="C466" s="249"/>
      <c r="D466" s="233" t="s">
        <v>194</v>
      </c>
      <c r="E466" s="250" t="s">
        <v>1</v>
      </c>
      <c r="F466" s="251" t="s">
        <v>611</v>
      </c>
      <c r="G466" s="249"/>
      <c r="H466" s="252">
        <v>113.298</v>
      </c>
      <c r="I466" s="253"/>
      <c r="J466" s="249"/>
      <c r="K466" s="249"/>
      <c r="L466" s="254"/>
      <c r="M466" s="255"/>
      <c r="N466" s="256"/>
      <c r="O466" s="256"/>
      <c r="P466" s="256"/>
      <c r="Q466" s="256"/>
      <c r="R466" s="256"/>
      <c r="S466" s="256"/>
      <c r="T466" s="25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8" t="s">
        <v>194</v>
      </c>
      <c r="AU466" s="258" t="s">
        <v>86</v>
      </c>
      <c r="AV466" s="14" t="s">
        <v>86</v>
      </c>
      <c r="AW466" s="14" t="s">
        <v>32</v>
      </c>
      <c r="AX466" s="14" t="s">
        <v>84</v>
      </c>
      <c r="AY466" s="258" t="s">
        <v>183</v>
      </c>
    </row>
    <row r="467" s="2" customFormat="1" ht="24.15" customHeight="1">
      <c r="A467" s="39"/>
      <c r="B467" s="40"/>
      <c r="C467" s="220" t="s">
        <v>612</v>
      </c>
      <c r="D467" s="220" t="s">
        <v>185</v>
      </c>
      <c r="E467" s="221" t="s">
        <v>613</v>
      </c>
      <c r="F467" s="222" t="s">
        <v>614</v>
      </c>
      <c r="G467" s="223" t="s">
        <v>525</v>
      </c>
      <c r="H467" s="224">
        <v>146</v>
      </c>
      <c r="I467" s="225"/>
      <c r="J467" s="226">
        <f>ROUND(I467*H467,2)</f>
        <v>0</v>
      </c>
      <c r="K467" s="222" t="s">
        <v>189</v>
      </c>
      <c r="L467" s="45"/>
      <c r="M467" s="227" t="s">
        <v>1</v>
      </c>
      <c r="N467" s="228" t="s">
        <v>41</v>
      </c>
      <c r="O467" s="92"/>
      <c r="P467" s="229">
        <f>O467*H467</f>
        <v>0</v>
      </c>
      <c r="Q467" s="229">
        <v>0</v>
      </c>
      <c r="R467" s="229">
        <f>Q467*H467</f>
        <v>0</v>
      </c>
      <c r="S467" s="229">
        <v>0.13800000000000001</v>
      </c>
      <c r="T467" s="230">
        <f>S467*H467</f>
        <v>20.148000000000003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1" t="s">
        <v>190</v>
      </c>
      <c r="AT467" s="231" t="s">
        <v>185</v>
      </c>
      <c r="AU467" s="231" t="s">
        <v>86</v>
      </c>
      <c r="AY467" s="18" t="s">
        <v>183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8" t="s">
        <v>84</v>
      </c>
      <c r="BK467" s="232">
        <f>ROUND(I467*H467,2)</f>
        <v>0</v>
      </c>
      <c r="BL467" s="18" t="s">
        <v>190</v>
      </c>
      <c r="BM467" s="231" t="s">
        <v>615</v>
      </c>
    </row>
    <row r="468" s="2" customFormat="1">
      <c r="A468" s="39"/>
      <c r="B468" s="40"/>
      <c r="C468" s="41"/>
      <c r="D468" s="233" t="s">
        <v>192</v>
      </c>
      <c r="E468" s="41"/>
      <c r="F468" s="234" t="s">
        <v>616</v>
      </c>
      <c r="G468" s="41"/>
      <c r="H468" s="41"/>
      <c r="I468" s="235"/>
      <c r="J468" s="41"/>
      <c r="K468" s="41"/>
      <c r="L468" s="45"/>
      <c r="M468" s="236"/>
      <c r="N468" s="237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192</v>
      </c>
      <c r="AU468" s="18" t="s">
        <v>86</v>
      </c>
    </row>
    <row r="469" s="13" customFormat="1">
      <c r="A469" s="13"/>
      <c r="B469" s="238"/>
      <c r="C469" s="239"/>
      <c r="D469" s="233" t="s">
        <v>194</v>
      </c>
      <c r="E469" s="240" t="s">
        <v>1</v>
      </c>
      <c r="F469" s="241" t="s">
        <v>617</v>
      </c>
      <c r="G469" s="239"/>
      <c r="H469" s="240" t="s">
        <v>1</v>
      </c>
      <c r="I469" s="242"/>
      <c r="J469" s="239"/>
      <c r="K469" s="239"/>
      <c r="L469" s="243"/>
      <c r="M469" s="244"/>
      <c r="N469" s="245"/>
      <c r="O469" s="245"/>
      <c r="P469" s="245"/>
      <c r="Q469" s="245"/>
      <c r="R469" s="245"/>
      <c r="S469" s="245"/>
      <c r="T469" s="24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7" t="s">
        <v>194</v>
      </c>
      <c r="AU469" s="247" t="s">
        <v>86</v>
      </c>
      <c r="AV469" s="13" t="s">
        <v>84</v>
      </c>
      <c r="AW469" s="13" t="s">
        <v>32</v>
      </c>
      <c r="AX469" s="13" t="s">
        <v>76</v>
      </c>
      <c r="AY469" s="247" t="s">
        <v>183</v>
      </c>
    </row>
    <row r="470" s="14" customFormat="1">
      <c r="A470" s="14"/>
      <c r="B470" s="248"/>
      <c r="C470" s="249"/>
      <c r="D470" s="233" t="s">
        <v>194</v>
      </c>
      <c r="E470" s="250" t="s">
        <v>1</v>
      </c>
      <c r="F470" s="251" t="s">
        <v>227</v>
      </c>
      <c r="G470" s="249"/>
      <c r="H470" s="252">
        <v>6</v>
      </c>
      <c r="I470" s="253"/>
      <c r="J470" s="249"/>
      <c r="K470" s="249"/>
      <c r="L470" s="254"/>
      <c r="M470" s="255"/>
      <c r="N470" s="256"/>
      <c r="O470" s="256"/>
      <c r="P470" s="256"/>
      <c r="Q470" s="256"/>
      <c r="R470" s="256"/>
      <c r="S470" s="256"/>
      <c r="T470" s="257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8" t="s">
        <v>194</v>
      </c>
      <c r="AU470" s="258" t="s">
        <v>86</v>
      </c>
      <c r="AV470" s="14" t="s">
        <v>86</v>
      </c>
      <c r="AW470" s="14" t="s">
        <v>32</v>
      </c>
      <c r="AX470" s="14" t="s">
        <v>76</v>
      </c>
      <c r="AY470" s="258" t="s">
        <v>183</v>
      </c>
    </row>
    <row r="471" s="14" customFormat="1">
      <c r="A471" s="14"/>
      <c r="B471" s="248"/>
      <c r="C471" s="249"/>
      <c r="D471" s="233" t="s">
        <v>194</v>
      </c>
      <c r="E471" s="250" t="s">
        <v>1</v>
      </c>
      <c r="F471" s="251" t="s">
        <v>370</v>
      </c>
      <c r="G471" s="249"/>
      <c r="H471" s="252">
        <v>24</v>
      </c>
      <c r="I471" s="253"/>
      <c r="J471" s="249"/>
      <c r="K471" s="249"/>
      <c r="L471" s="254"/>
      <c r="M471" s="255"/>
      <c r="N471" s="256"/>
      <c r="O471" s="256"/>
      <c r="P471" s="256"/>
      <c r="Q471" s="256"/>
      <c r="R471" s="256"/>
      <c r="S471" s="256"/>
      <c r="T471" s="257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8" t="s">
        <v>194</v>
      </c>
      <c r="AU471" s="258" t="s">
        <v>86</v>
      </c>
      <c r="AV471" s="14" t="s">
        <v>86</v>
      </c>
      <c r="AW471" s="14" t="s">
        <v>32</v>
      </c>
      <c r="AX471" s="14" t="s">
        <v>76</v>
      </c>
      <c r="AY471" s="258" t="s">
        <v>183</v>
      </c>
    </row>
    <row r="472" s="14" customFormat="1">
      <c r="A472" s="14"/>
      <c r="B472" s="248"/>
      <c r="C472" s="249"/>
      <c r="D472" s="233" t="s">
        <v>194</v>
      </c>
      <c r="E472" s="250" t="s">
        <v>1</v>
      </c>
      <c r="F472" s="251" t="s">
        <v>243</v>
      </c>
      <c r="G472" s="249"/>
      <c r="H472" s="252">
        <v>8</v>
      </c>
      <c r="I472" s="253"/>
      <c r="J472" s="249"/>
      <c r="K472" s="249"/>
      <c r="L472" s="254"/>
      <c r="M472" s="255"/>
      <c r="N472" s="256"/>
      <c r="O472" s="256"/>
      <c r="P472" s="256"/>
      <c r="Q472" s="256"/>
      <c r="R472" s="256"/>
      <c r="S472" s="256"/>
      <c r="T472" s="25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8" t="s">
        <v>194</v>
      </c>
      <c r="AU472" s="258" t="s">
        <v>86</v>
      </c>
      <c r="AV472" s="14" t="s">
        <v>86</v>
      </c>
      <c r="AW472" s="14" t="s">
        <v>32</v>
      </c>
      <c r="AX472" s="14" t="s">
        <v>76</v>
      </c>
      <c r="AY472" s="258" t="s">
        <v>183</v>
      </c>
    </row>
    <row r="473" s="14" customFormat="1">
      <c r="A473" s="14"/>
      <c r="B473" s="248"/>
      <c r="C473" s="249"/>
      <c r="D473" s="233" t="s">
        <v>194</v>
      </c>
      <c r="E473" s="250" t="s">
        <v>1</v>
      </c>
      <c r="F473" s="251" t="s">
        <v>618</v>
      </c>
      <c r="G473" s="249"/>
      <c r="H473" s="252">
        <v>108</v>
      </c>
      <c r="I473" s="253"/>
      <c r="J473" s="249"/>
      <c r="K473" s="249"/>
      <c r="L473" s="254"/>
      <c r="M473" s="255"/>
      <c r="N473" s="256"/>
      <c r="O473" s="256"/>
      <c r="P473" s="256"/>
      <c r="Q473" s="256"/>
      <c r="R473" s="256"/>
      <c r="S473" s="256"/>
      <c r="T473" s="25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8" t="s">
        <v>194</v>
      </c>
      <c r="AU473" s="258" t="s">
        <v>86</v>
      </c>
      <c r="AV473" s="14" t="s">
        <v>86</v>
      </c>
      <c r="AW473" s="14" t="s">
        <v>32</v>
      </c>
      <c r="AX473" s="14" t="s">
        <v>76</v>
      </c>
      <c r="AY473" s="258" t="s">
        <v>183</v>
      </c>
    </row>
    <row r="474" s="15" customFormat="1">
      <c r="A474" s="15"/>
      <c r="B474" s="259"/>
      <c r="C474" s="260"/>
      <c r="D474" s="233" t="s">
        <v>194</v>
      </c>
      <c r="E474" s="261" t="s">
        <v>1</v>
      </c>
      <c r="F474" s="262" t="s">
        <v>225</v>
      </c>
      <c r="G474" s="260"/>
      <c r="H474" s="263">
        <v>146</v>
      </c>
      <c r="I474" s="264"/>
      <c r="J474" s="260"/>
      <c r="K474" s="260"/>
      <c r="L474" s="265"/>
      <c r="M474" s="266"/>
      <c r="N474" s="267"/>
      <c r="O474" s="267"/>
      <c r="P474" s="267"/>
      <c r="Q474" s="267"/>
      <c r="R474" s="267"/>
      <c r="S474" s="267"/>
      <c r="T474" s="268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9" t="s">
        <v>194</v>
      </c>
      <c r="AU474" s="269" t="s">
        <v>86</v>
      </c>
      <c r="AV474" s="15" t="s">
        <v>190</v>
      </c>
      <c r="AW474" s="15" t="s">
        <v>32</v>
      </c>
      <c r="AX474" s="15" t="s">
        <v>84</v>
      </c>
      <c r="AY474" s="269" t="s">
        <v>183</v>
      </c>
    </row>
    <row r="475" s="2" customFormat="1" ht="24.15" customHeight="1">
      <c r="A475" s="39"/>
      <c r="B475" s="40"/>
      <c r="C475" s="220" t="s">
        <v>619</v>
      </c>
      <c r="D475" s="220" t="s">
        <v>185</v>
      </c>
      <c r="E475" s="221" t="s">
        <v>620</v>
      </c>
      <c r="F475" s="222" t="s">
        <v>621</v>
      </c>
      <c r="G475" s="223" t="s">
        <v>188</v>
      </c>
      <c r="H475" s="224">
        <v>18.989999999999998</v>
      </c>
      <c r="I475" s="225"/>
      <c r="J475" s="226">
        <f>ROUND(I475*H475,2)</f>
        <v>0</v>
      </c>
      <c r="K475" s="222" t="s">
        <v>189</v>
      </c>
      <c r="L475" s="45"/>
      <c r="M475" s="227" t="s">
        <v>1</v>
      </c>
      <c r="N475" s="228" t="s">
        <v>41</v>
      </c>
      <c r="O475" s="92"/>
      <c r="P475" s="229">
        <f>O475*H475</f>
        <v>0</v>
      </c>
      <c r="Q475" s="229">
        <v>0</v>
      </c>
      <c r="R475" s="229">
        <f>Q475*H475</f>
        <v>0</v>
      </c>
      <c r="S475" s="229">
        <v>1.8</v>
      </c>
      <c r="T475" s="230">
        <f>S475*H475</f>
        <v>34.181999999999995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1" t="s">
        <v>190</v>
      </c>
      <c r="AT475" s="231" t="s">
        <v>185</v>
      </c>
      <c r="AU475" s="231" t="s">
        <v>86</v>
      </c>
      <c r="AY475" s="18" t="s">
        <v>183</v>
      </c>
      <c r="BE475" s="232">
        <f>IF(N475="základní",J475,0)</f>
        <v>0</v>
      </c>
      <c r="BF475" s="232">
        <f>IF(N475="snížená",J475,0)</f>
        <v>0</v>
      </c>
      <c r="BG475" s="232">
        <f>IF(N475="zákl. přenesená",J475,0)</f>
        <v>0</v>
      </c>
      <c r="BH475" s="232">
        <f>IF(N475="sníž. přenesená",J475,0)</f>
        <v>0</v>
      </c>
      <c r="BI475" s="232">
        <f>IF(N475="nulová",J475,0)</f>
        <v>0</v>
      </c>
      <c r="BJ475" s="18" t="s">
        <v>84</v>
      </c>
      <c r="BK475" s="232">
        <f>ROUND(I475*H475,2)</f>
        <v>0</v>
      </c>
      <c r="BL475" s="18" t="s">
        <v>190</v>
      </c>
      <c r="BM475" s="231" t="s">
        <v>622</v>
      </c>
    </row>
    <row r="476" s="2" customFormat="1">
      <c r="A476" s="39"/>
      <c r="B476" s="40"/>
      <c r="C476" s="41"/>
      <c r="D476" s="233" t="s">
        <v>192</v>
      </c>
      <c r="E476" s="41"/>
      <c r="F476" s="234" t="s">
        <v>623</v>
      </c>
      <c r="G476" s="41"/>
      <c r="H476" s="41"/>
      <c r="I476" s="235"/>
      <c r="J476" s="41"/>
      <c r="K476" s="41"/>
      <c r="L476" s="45"/>
      <c r="M476" s="236"/>
      <c r="N476" s="237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192</v>
      </c>
      <c r="AU476" s="18" t="s">
        <v>86</v>
      </c>
    </row>
    <row r="477" s="13" customFormat="1">
      <c r="A477" s="13"/>
      <c r="B477" s="238"/>
      <c r="C477" s="239"/>
      <c r="D477" s="233" t="s">
        <v>194</v>
      </c>
      <c r="E477" s="240" t="s">
        <v>1</v>
      </c>
      <c r="F477" s="241" t="s">
        <v>624</v>
      </c>
      <c r="G477" s="239"/>
      <c r="H477" s="240" t="s">
        <v>1</v>
      </c>
      <c r="I477" s="242"/>
      <c r="J477" s="239"/>
      <c r="K477" s="239"/>
      <c r="L477" s="243"/>
      <c r="M477" s="244"/>
      <c r="N477" s="245"/>
      <c r="O477" s="245"/>
      <c r="P477" s="245"/>
      <c r="Q477" s="245"/>
      <c r="R477" s="245"/>
      <c r="S477" s="245"/>
      <c r="T477" s="24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7" t="s">
        <v>194</v>
      </c>
      <c r="AU477" s="247" t="s">
        <v>86</v>
      </c>
      <c r="AV477" s="13" t="s">
        <v>84</v>
      </c>
      <c r="AW477" s="13" t="s">
        <v>32</v>
      </c>
      <c r="AX477" s="13" t="s">
        <v>76</v>
      </c>
      <c r="AY477" s="247" t="s">
        <v>183</v>
      </c>
    </row>
    <row r="478" s="13" customFormat="1">
      <c r="A478" s="13"/>
      <c r="B478" s="238"/>
      <c r="C478" s="239"/>
      <c r="D478" s="233" t="s">
        <v>194</v>
      </c>
      <c r="E478" s="240" t="s">
        <v>1</v>
      </c>
      <c r="F478" s="241" t="s">
        <v>625</v>
      </c>
      <c r="G478" s="239"/>
      <c r="H478" s="240" t="s">
        <v>1</v>
      </c>
      <c r="I478" s="242"/>
      <c r="J478" s="239"/>
      <c r="K478" s="239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194</v>
      </c>
      <c r="AU478" s="247" t="s">
        <v>86</v>
      </c>
      <c r="AV478" s="13" t="s">
        <v>84</v>
      </c>
      <c r="AW478" s="13" t="s">
        <v>32</v>
      </c>
      <c r="AX478" s="13" t="s">
        <v>76</v>
      </c>
      <c r="AY478" s="247" t="s">
        <v>183</v>
      </c>
    </row>
    <row r="479" s="14" customFormat="1">
      <c r="A479" s="14"/>
      <c r="B479" s="248"/>
      <c r="C479" s="249"/>
      <c r="D479" s="233" t="s">
        <v>194</v>
      </c>
      <c r="E479" s="250" t="s">
        <v>1</v>
      </c>
      <c r="F479" s="251" t="s">
        <v>626</v>
      </c>
      <c r="G479" s="249"/>
      <c r="H479" s="252">
        <v>12.894</v>
      </c>
      <c r="I479" s="253"/>
      <c r="J479" s="249"/>
      <c r="K479" s="249"/>
      <c r="L479" s="254"/>
      <c r="M479" s="255"/>
      <c r="N479" s="256"/>
      <c r="O479" s="256"/>
      <c r="P479" s="256"/>
      <c r="Q479" s="256"/>
      <c r="R479" s="256"/>
      <c r="S479" s="256"/>
      <c r="T479" s="257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8" t="s">
        <v>194</v>
      </c>
      <c r="AU479" s="258" t="s">
        <v>86</v>
      </c>
      <c r="AV479" s="14" t="s">
        <v>86</v>
      </c>
      <c r="AW479" s="14" t="s">
        <v>32</v>
      </c>
      <c r="AX479" s="14" t="s">
        <v>76</v>
      </c>
      <c r="AY479" s="258" t="s">
        <v>183</v>
      </c>
    </row>
    <row r="480" s="14" customFormat="1">
      <c r="A480" s="14"/>
      <c r="B480" s="248"/>
      <c r="C480" s="249"/>
      <c r="D480" s="233" t="s">
        <v>194</v>
      </c>
      <c r="E480" s="250" t="s">
        <v>1</v>
      </c>
      <c r="F480" s="251" t="s">
        <v>627</v>
      </c>
      <c r="G480" s="249"/>
      <c r="H480" s="252">
        <v>3.8679999999999999</v>
      </c>
      <c r="I480" s="253"/>
      <c r="J480" s="249"/>
      <c r="K480" s="249"/>
      <c r="L480" s="254"/>
      <c r="M480" s="255"/>
      <c r="N480" s="256"/>
      <c r="O480" s="256"/>
      <c r="P480" s="256"/>
      <c r="Q480" s="256"/>
      <c r="R480" s="256"/>
      <c r="S480" s="256"/>
      <c r="T480" s="257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8" t="s">
        <v>194</v>
      </c>
      <c r="AU480" s="258" t="s">
        <v>86</v>
      </c>
      <c r="AV480" s="14" t="s">
        <v>86</v>
      </c>
      <c r="AW480" s="14" t="s">
        <v>32</v>
      </c>
      <c r="AX480" s="14" t="s">
        <v>76</v>
      </c>
      <c r="AY480" s="258" t="s">
        <v>183</v>
      </c>
    </row>
    <row r="481" s="14" customFormat="1">
      <c r="A481" s="14"/>
      <c r="B481" s="248"/>
      <c r="C481" s="249"/>
      <c r="D481" s="233" t="s">
        <v>194</v>
      </c>
      <c r="E481" s="250" t="s">
        <v>1</v>
      </c>
      <c r="F481" s="251" t="s">
        <v>628</v>
      </c>
      <c r="G481" s="249"/>
      <c r="H481" s="252">
        <v>1.1140000000000001</v>
      </c>
      <c r="I481" s="253"/>
      <c r="J481" s="249"/>
      <c r="K481" s="249"/>
      <c r="L481" s="254"/>
      <c r="M481" s="255"/>
      <c r="N481" s="256"/>
      <c r="O481" s="256"/>
      <c r="P481" s="256"/>
      <c r="Q481" s="256"/>
      <c r="R481" s="256"/>
      <c r="S481" s="256"/>
      <c r="T481" s="257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8" t="s">
        <v>194</v>
      </c>
      <c r="AU481" s="258" t="s">
        <v>86</v>
      </c>
      <c r="AV481" s="14" t="s">
        <v>86</v>
      </c>
      <c r="AW481" s="14" t="s">
        <v>32</v>
      </c>
      <c r="AX481" s="14" t="s">
        <v>76</v>
      </c>
      <c r="AY481" s="258" t="s">
        <v>183</v>
      </c>
    </row>
    <row r="482" s="14" customFormat="1">
      <c r="A482" s="14"/>
      <c r="B482" s="248"/>
      <c r="C482" s="249"/>
      <c r="D482" s="233" t="s">
        <v>194</v>
      </c>
      <c r="E482" s="250" t="s">
        <v>1</v>
      </c>
      <c r="F482" s="251" t="s">
        <v>629</v>
      </c>
      <c r="G482" s="249"/>
      <c r="H482" s="252">
        <v>1.1140000000000001</v>
      </c>
      <c r="I482" s="253"/>
      <c r="J482" s="249"/>
      <c r="K482" s="249"/>
      <c r="L482" s="254"/>
      <c r="M482" s="255"/>
      <c r="N482" s="256"/>
      <c r="O482" s="256"/>
      <c r="P482" s="256"/>
      <c r="Q482" s="256"/>
      <c r="R482" s="256"/>
      <c r="S482" s="256"/>
      <c r="T482" s="25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8" t="s">
        <v>194</v>
      </c>
      <c r="AU482" s="258" t="s">
        <v>86</v>
      </c>
      <c r="AV482" s="14" t="s">
        <v>86</v>
      </c>
      <c r="AW482" s="14" t="s">
        <v>32</v>
      </c>
      <c r="AX482" s="14" t="s">
        <v>76</v>
      </c>
      <c r="AY482" s="258" t="s">
        <v>183</v>
      </c>
    </row>
    <row r="483" s="15" customFormat="1">
      <c r="A483" s="15"/>
      <c r="B483" s="259"/>
      <c r="C483" s="260"/>
      <c r="D483" s="233" t="s">
        <v>194</v>
      </c>
      <c r="E483" s="261" t="s">
        <v>1</v>
      </c>
      <c r="F483" s="262" t="s">
        <v>225</v>
      </c>
      <c r="G483" s="260"/>
      <c r="H483" s="263">
        <v>18.989999999999998</v>
      </c>
      <c r="I483" s="264"/>
      <c r="J483" s="260"/>
      <c r="K483" s="260"/>
      <c r="L483" s="265"/>
      <c r="M483" s="266"/>
      <c r="N483" s="267"/>
      <c r="O483" s="267"/>
      <c r="P483" s="267"/>
      <c r="Q483" s="267"/>
      <c r="R483" s="267"/>
      <c r="S483" s="267"/>
      <c r="T483" s="268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9" t="s">
        <v>194</v>
      </c>
      <c r="AU483" s="269" t="s">
        <v>86</v>
      </c>
      <c r="AV483" s="15" t="s">
        <v>190</v>
      </c>
      <c r="AW483" s="15" t="s">
        <v>32</v>
      </c>
      <c r="AX483" s="15" t="s">
        <v>84</v>
      </c>
      <c r="AY483" s="269" t="s">
        <v>183</v>
      </c>
    </row>
    <row r="484" s="2" customFormat="1" ht="24.15" customHeight="1">
      <c r="A484" s="39"/>
      <c r="B484" s="40"/>
      <c r="C484" s="220" t="s">
        <v>630</v>
      </c>
      <c r="D484" s="220" t="s">
        <v>185</v>
      </c>
      <c r="E484" s="221" t="s">
        <v>631</v>
      </c>
      <c r="F484" s="222" t="s">
        <v>632</v>
      </c>
      <c r="G484" s="223" t="s">
        <v>286</v>
      </c>
      <c r="H484" s="224">
        <v>54.323999999999998</v>
      </c>
      <c r="I484" s="225"/>
      <c r="J484" s="226">
        <f>ROUND(I484*H484,2)</f>
        <v>0</v>
      </c>
      <c r="K484" s="222" t="s">
        <v>189</v>
      </c>
      <c r="L484" s="45"/>
      <c r="M484" s="227" t="s">
        <v>1</v>
      </c>
      <c r="N484" s="228" t="s">
        <v>41</v>
      </c>
      <c r="O484" s="92"/>
      <c r="P484" s="229">
        <f>O484*H484</f>
        <v>0</v>
      </c>
      <c r="Q484" s="229">
        <v>0</v>
      </c>
      <c r="R484" s="229">
        <f>Q484*H484</f>
        <v>0</v>
      </c>
      <c r="S484" s="229">
        <v>0.055</v>
      </c>
      <c r="T484" s="230">
        <f>S484*H484</f>
        <v>2.9878199999999997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1" t="s">
        <v>190</v>
      </c>
      <c r="AT484" s="231" t="s">
        <v>185</v>
      </c>
      <c r="AU484" s="231" t="s">
        <v>86</v>
      </c>
      <c r="AY484" s="18" t="s">
        <v>183</v>
      </c>
      <c r="BE484" s="232">
        <f>IF(N484="základní",J484,0)</f>
        <v>0</v>
      </c>
      <c r="BF484" s="232">
        <f>IF(N484="snížená",J484,0)</f>
        <v>0</v>
      </c>
      <c r="BG484" s="232">
        <f>IF(N484="zákl. přenesená",J484,0)</f>
        <v>0</v>
      </c>
      <c r="BH484" s="232">
        <f>IF(N484="sníž. přenesená",J484,0)</f>
        <v>0</v>
      </c>
      <c r="BI484" s="232">
        <f>IF(N484="nulová",J484,0)</f>
        <v>0</v>
      </c>
      <c r="BJ484" s="18" t="s">
        <v>84</v>
      </c>
      <c r="BK484" s="232">
        <f>ROUND(I484*H484,2)</f>
        <v>0</v>
      </c>
      <c r="BL484" s="18" t="s">
        <v>190</v>
      </c>
      <c r="BM484" s="231" t="s">
        <v>633</v>
      </c>
    </row>
    <row r="485" s="2" customFormat="1">
      <c r="A485" s="39"/>
      <c r="B485" s="40"/>
      <c r="C485" s="41"/>
      <c r="D485" s="233" t="s">
        <v>192</v>
      </c>
      <c r="E485" s="41"/>
      <c r="F485" s="234" t="s">
        <v>634</v>
      </c>
      <c r="G485" s="41"/>
      <c r="H485" s="41"/>
      <c r="I485" s="235"/>
      <c r="J485" s="41"/>
      <c r="K485" s="41"/>
      <c r="L485" s="45"/>
      <c r="M485" s="236"/>
      <c r="N485" s="237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192</v>
      </c>
      <c r="AU485" s="18" t="s">
        <v>86</v>
      </c>
    </row>
    <row r="486" s="13" customFormat="1">
      <c r="A486" s="13"/>
      <c r="B486" s="238"/>
      <c r="C486" s="239"/>
      <c r="D486" s="233" t="s">
        <v>194</v>
      </c>
      <c r="E486" s="240" t="s">
        <v>1</v>
      </c>
      <c r="F486" s="241" t="s">
        <v>624</v>
      </c>
      <c r="G486" s="239"/>
      <c r="H486" s="240" t="s">
        <v>1</v>
      </c>
      <c r="I486" s="242"/>
      <c r="J486" s="239"/>
      <c r="K486" s="239"/>
      <c r="L486" s="243"/>
      <c r="M486" s="244"/>
      <c r="N486" s="245"/>
      <c r="O486" s="245"/>
      <c r="P486" s="245"/>
      <c r="Q486" s="245"/>
      <c r="R486" s="245"/>
      <c r="S486" s="245"/>
      <c r="T486" s="24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7" t="s">
        <v>194</v>
      </c>
      <c r="AU486" s="247" t="s">
        <v>86</v>
      </c>
      <c r="AV486" s="13" t="s">
        <v>84</v>
      </c>
      <c r="AW486" s="13" t="s">
        <v>32</v>
      </c>
      <c r="AX486" s="13" t="s">
        <v>76</v>
      </c>
      <c r="AY486" s="247" t="s">
        <v>183</v>
      </c>
    </row>
    <row r="487" s="13" customFormat="1">
      <c r="A487" s="13"/>
      <c r="B487" s="238"/>
      <c r="C487" s="239"/>
      <c r="D487" s="233" t="s">
        <v>194</v>
      </c>
      <c r="E487" s="240" t="s">
        <v>1</v>
      </c>
      <c r="F487" s="241" t="s">
        <v>635</v>
      </c>
      <c r="G487" s="239"/>
      <c r="H487" s="240" t="s">
        <v>1</v>
      </c>
      <c r="I487" s="242"/>
      <c r="J487" s="239"/>
      <c r="K487" s="239"/>
      <c r="L487" s="243"/>
      <c r="M487" s="244"/>
      <c r="N487" s="245"/>
      <c r="O487" s="245"/>
      <c r="P487" s="245"/>
      <c r="Q487" s="245"/>
      <c r="R487" s="245"/>
      <c r="S487" s="245"/>
      <c r="T487" s="24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7" t="s">
        <v>194</v>
      </c>
      <c r="AU487" s="247" t="s">
        <v>86</v>
      </c>
      <c r="AV487" s="13" t="s">
        <v>84</v>
      </c>
      <c r="AW487" s="13" t="s">
        <v>32</v>
      </c>
      <c r="AX487" s="13" t="s">
        <v>76</v>
      </c>
      <c r="AY487" s="247" t="s">
        <v>183</v>
      </c>
    </row>
    <row r="488" s="14" customFormat="1">
      <c r="A488" s="14"/>
      <c r="B488" s="248"/>
      <c r="C488" s="249"/>
      <c r="D488" s="233" t="s">
        <v>194</v>
      </c>
      <c r="E488" s="250" t="s">
        <v>1</v>
      </c>
      <c r="F488" s="251" t="s">
        <v>636</v>
      </c>
      <c r="G488" s="249"/>
      <c r="H488" s="252">
        <v>25.77</v>
      </c>
      <c r="I488" s="253"/>
      <c r="J488" s="249"/>
      <c r="K488" s="249"/>
      <c r="L488" s="254"/>
      <c r="M488" s="255"/>
      <c r="N488" s="256"/>
      <c r="O488" s="256"/>
      <c r="P488" s="256"/>
      <c r="Q488" s="256"/>
      <c r="R488" s="256"/>
      <c r="S488" s="256"/>
      <c r="T488" s="257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8" t="s">
        <v>194</v>
      </c>
      <c r="AU488" s="258" t="s">
        <v>86</v>
      </c>
      <c r="AV488" s="14" t="s">
        <v>86</v>
      </c>
      <c r="AW488" s="14" t="s">
        <v>32</v>
      </c>
      <c r="AX488" s="14" t="s">
        <v>76</v>
      </c>
      <c r="AY488" s="258" t="s">
        <v>183</v>
      </c>
    </row>
    <row r="489" s="14" customFormat="1">
      <c r="A489" s="14"/>
      <c r="B489" s="248"/>
      <c r="C489" s="249"/>
      <c r="D489" s="233" t="s">
        <v>194</v>
      </c>
      <c r="E489" s="250" t="s">
        <v>1</v>
      </c>
      <c r="F489" s="251" t="s">
        <v>637</v>
      </c>
      <c r="G489" s="249"/>
      <c r="H489" s="252">
        <v>25.77</v>
      </c>
      <c r="I489" s="253"/>
      <c r="J489" s="249"/>
      <c r="K489" s="249"/>
      <c r="L489" s="254"/>
      <c r="M489" s="255"/>
      <c r="N489" s="256"/>
      <c r="O489" s="256"/>
      <c r="P489" s="256"/>
      <c r="Q489" s="256"/>
      <c r="R489" s="256"/>
      <c r="S489" s="256"/>
      <c r="T489" s="25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8" t="s">
        <v>194</v>
      </c>
      <c r="AU489" s="258" t="s">
        <v>86</v>
      </c>
      <c r="AV489" s="14" t="s">
        <v>86</v>
      </c>
      <c r="AW489" s="14" t="s">
        <v>32</v>
      </c>
      <c r="AX489" s="14" t="s">
        <v>76</v>
      </c>
      <c r="AY489" s="258" t="s">
        <v>183</v>
      </c>
    </row>
    <row r="490" s="14" customFormat="1">
      <c r="A490" s="14"/>
      <c r="B490" s="248"/>
      <c r="C490" s="249"/>
      <c r="D490" s="233" t="s">
        <v>194</v>
      </c>
      <c r="E490" s="250" t="s">
        <v>1</v>
      </c>
      <c r="F490" s="251" t="s">
        <v>638</v>
      </c>
      <c r="G490" s="249"/>
      <c r="H490" s="252">
        <v>1.3919999999999999</v>
      </c>
      <c r="I490" s="253"/>
      <c r="J490" s="249"/>
      <c r="K490" s="249"/>
      <c r="L490" s="254"/>
      <c r="M490" s="255"/>
      <c r="N490" s="256"/>
      <c r="O490" s="256"/>
      <c r="P490" s="256"/>
      <c r="Q490" s="256"/>
      <c r="R490" s="256"/>
      <c r="S490" s="256"/>
      <c r="T490" s="25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8" t="s">
        <v>194</v>
      </c>
      <c r="AU490" s="258" t="s">
        <v>86</v>
      </c>
      <c r="AV490" s="14" t="s">
        <v>86</v>
      </c>
      <c r="AW490" s="14" t="s">
        <v>32</v>
      </c>
      <c r="AX490" s="14" t="s">
        <v>76</v>
      </c>
      <c r="AY490" s="258" t="s">
        <v>183</v>
      </c>
    </row>
    <row r="491" s="14" customFormat="1">
      <c r="A491" s="14"/>
      <c r="B491" s="248"/>
      <c r="C491" s="249"/>
      <c r="D491" s="233" t="s">
        <v>194</v>
      </c>
      <c r="E491" s="250" t="s">
        <v>1</v>
      </c>
      <c r="F491" s="251" t="s">
        <v>639</v>
      </c>
      <c r="G491" s="249"/>
      <c r="H491" s="252">
        <v>1.3919999999999999</v>
      </c>
      <c r="I491" s="253"/>
      <c r="J491" s="249"/>
      <c r="K491" s="249"/>
      <c r="L491" s="254"/>
      <c r="M491" s="255"/>
      <c r="N491" s="256"/>
      <c r="O491" s="256"/>
      <c r="P491" s="256"/>
      <c r="Q491" s="256"/>
      <c r="R491" s="256"/>
      <c r="S491" s="256"/>
      <c r="T491" s="25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8" t="s">
        <v>194</v>
      </c>
      <c r="AU491" s="258" t="s">
        <v>86</v>
      </c>
      <c r="AV491" s="14" t="s">
        <v>86</v>
      </c>
      <c r="AW491" s="14" t="s">
        <v>32</v>
      </c>
      <c r="AX491" s="14" t="s">
        <v>76</v>
      </c>
      <c r="AY491" s="258" t="s">
        <v>183</v>
      </c>
    </row>
    <row r="492" s="15" customFormat="1">
      <c r="A492" s="15"/>
      <c r="B492" s="259"/>
      <c r="C492" s="260"/>
      <c r="D492" s="233" t="s">
        <v>194</v>
      </c>
      <c r="E492" s="261" t="s">
        <v>1</v>
      </c>
      <c r="F492" s="262" t="s">
        <v>225</v>
      </c>
      <c r="G492" s="260"/>
      <c r="H492" s="263">
        <v>54.323999999999998</v>
      </c>
      <c r="I492" s="264"/>
      <c r="J492" s="260"/>
      <c r="K492" s="260"/>
      <c r="L492" s="265"/>
      <c r="M492" s="266"/>
      <c r="N492" s="267"/>
      <c r="O492" s="267"/>
      <c r="P492" s="267"/>
      <c r="Q492" s="267"/>
      <c r="R492" s="267"/>
      <c r="S492" s="267"/>
      <c r="T492" s="268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9" t="s">
        <v>194</v>
      </c>
      <c r="AU492" s="269" t="s">
        <v>86</v>
      </c>
      <c r="AV492" s="15" t="s">
        <v>190</v>
      </c>
      <c r="AW492" s="15" t="s">
        <v>32</v>
      </c>
      <c r="AX492" s="15" t="s">
        <v>84</v>
      </c>
      <c r="AY492" s="269" t="s">
        <v>183</v>
      </c>
    </row>
    <row r="493" s="2" customFormat="1" ht="24.15" customHeight="1">
      <c r="A493" s="39"/>
      <c r="B493" s="40"/>
      <c r="C493" s="220" t="s">
        <v>640</v>
      </c>
      <c r="D493" s="220" t="s">
        <v>185</v>
      </c>
      <c r="E493" s="221" t="s">
        <v>641</v>
      </c>
      <c r="F493" s="222" t="s">
        <v>642</v>
      </c>
      <c r="G493" s="223" t="s">
        <v>188</v>
      </c>
      <c r="H493" s="224">
        <v>1.339</v>
      </c>
      <c r="I493" s="225"/>
      <c r="J493" s="226">
        <f>ROUND(I493*H493,2)</f>
        <v>0</v>
      </c>
      <c r="K493" s="222" t="s">
        <v>189</v>
      </c>
      <c r="L493" s="45"/>
      <c r="M493" s="227" t="s">
        <v>1</v>
      </c>
      <c r="N493" s="228" t="s">
        <v>41</v>
      </c>
      <c r="O493" s="92"/>
      <c r="P493" s="229">
        <f>O493*H493</f>
        <v>0</v>
      </c>
      <c r="Q493" s="229">
        <v>0</v>
      </c>
      <c r="R493" s="229">
        <f>Q493*H493</f>
        <v>0</v>
      </c>
      <c r="S493" s="229">
        <v>1.8</v>
      </c>
      <c r="T493" s="230">
        <f>S493*H493</f>
        <v>2.4102000000000001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1" t="s">
        <v>190</v>
      </c>
      <c r="AT493" s="231" t="s">
        <v>185</v>
      </c>
      <c r="AU493" s="231" t="s">
        <v>86</v>
      </c>
      <c r="AY493" s="18" t="s">
        <v>183</v>
      </c>
      <c r="BE493" s="232">
        <f>IF(N493="základní",J493,0)</f>
        <v>0</v>
      </c>
      <c r="BF493" s="232">
        <f>IF(N493="snížená",J493,0)</f>
        <v>0</v>
      </c>
      <c r="BG493" s="232">
        <f>IF(N493="zákl. přenesená",J493,0)</f>
        <v>0</v>
      </c>
      <c r="BH493" s="232">
        <f>IF(N493="sníž. přenesená",J493,0)</f>
        <v>0</v>
      </c>
      <c r="BI493" s="232">
        <f>IF(N493="nulová",J493,0)</f>
        <v>0</v>
      </c>
      <c r="BJ493" s="18" t="s">
        <v>84</v>
      </c>
      <c r="BK493" s="232">
        <f>ROUND(I493*H493,2)</f>
        <v>0</v>
      </c>
      <c r="BL493" s="18" t="s">
        <v>190</v>
      </c>
      <c r="BM493" s="231" t="s">
        <v>643</v>
      </c>
    </row>
    <row r="494" s="2" customFormat="1">
      <c r="A494" s="39"/>
      <c r="B494" s="40"/>
      <c r="C494" s="41"/>
      <c r="D494" s="233" t="s">
        <v>192</v>
      </c>
      <c r="E494" s="41"/>
      <c r="F494" s="234" t="s">
        <v>644</v>
      </c>
      <c r="G494" s="41"/>
      <c r="H494" s="41"/>
      <c r="I494" s="235"/>
      <c r="J494" s="41"/>
      <c r="K494" s="41"/>
      <c r="L494" s="45"/>
      <c r="M494" s="236"/>
      <c r="N494" s="237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192</v>
      </c>
      <c r="AU494" s="18" t="s">
        <v>86</v>
      </c>
    </row>
    <row r="495" s="13" customFormat="1">
      <c r="A495" s="13"/>
      <c r="B495" s="238"/>
      <c r="C495" s="239"/>
      <c r="D495" s="233" t="s">
        <v>194</v>
      </c>
      <c r="E495" s="240" t="s">
        <v>1</v>
      </c>
      <c r="F495" s="241" t="s">
        <v>645</v>
      </c>
      <c r="G495" s="239"/>
      <c r="H495" s="240" t="s">
        <v>1</v>
      </c>
      <c r="I495" s="242"/>
      <c r="J495" s="239"/>
      <c r="K495" s="239"/>
      <c r="L495" s="243"/>
      <c r="M495" s="244"/>
      <c r="N495" s="245"/>
      <c r="O495" s="245"/>
      <c r="P495" s="245"/>
      <c r="Q495" s="245"/>
      <c r="R495" s="245"/>
      <c r="S495" s="245"/>
      <c r="T495" s="24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7" t="s">
        <v>194</v>
      </c>
      <c r="AU495" s="247" t="s">
        <v>86</v>
      </c>
      <c r="AV495" s="13" t="s">
        <v>84</v>
      </c>
      <c r="AW495" s="13" t="s">
        <v>32</v>
      </c>
      <c r="AX495" s="13" t="s">
        <v>76</v>
      </c>
      <c r="AY495" s="247" t="s">
        <v>183</v>
      </c>
    </row>
    <row r="496" s="14" customFormat="1">
      <c r="A496" s="14"/>
      <c r="B496" s="248"/>
      <c r="C496" s="249"/>
      <c r="D496" s="233" t="s">
        <v>194</v>
      </c>
      <c r="E496" s="250" t="s">
        <v>1</v>
      </c>
      <c r="F496" s="251" t="s">
        <v>646</v>
      </c>
      <c r="G496" s="249"/>
      <c r="H496" s="252">
        <v>1.339</v>
      </c>
      <c r="I496" s="253"/>
      <c r="J496" s="249"/>
      <c r="K496" s="249"/>
      <c r="L496" s="254"/>
      <c r="M496" s="255"/>
      <c r="N496" s="256"/>
      <c r="O496" s="256"/>
      <c r="P496" s="256"/>
      <c r="Q496" s="256"/>
      <c r="R496" s="256"/>
      <c r="S496" s="256"/>
      <c r="T496" s="257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8" t="s">
        <v>194</v>
      </c>
      <c r="AU496" s="258" t="s">
        <v>86</v>
      </c>
      <c r="AV496" s="14" t="s">
        <v>86</v>
      </c>
      <c r="AW496" s="14" t="s">
        <v>32</v>
      </c>
      <c r="AX496" s="14" t="s">
        <v>84</v>
      </c>
      <c r="AY496" s="258" t="s">
        <v>183</v>
      </c>
    </row>
    <row r="497" s="2" customFormat="1" ht="24.15" customHeight="1">
      <c r="A497" s="39"/>
      <c r="B497" s="40"/>
      <c r="C497" s="220" t="s">
        <v>647</v>
      </c>
      <c r="D497" s="220" t="s">
        <v>185</v>
      </c>
      <c r="E497" s="221" t="s">
        <v>648</v>
      </c>
      <c r="F497" s="222" t="s">
        <v>649</v>
      </c>
      <c r="G497" s="223" t="s">
        <v>252</v>
      </c>
      <c r="H497" s="224">
        <v>3.5</v>
      </c>
      <c r="I497" s="225"/>
      <c r="J497" s="226">
        <f>ROUND(I497*H497,2)</f>
        <v>0</v>
      </c>
      <c r="K497" s="222" t="s">
        <v>189</v>
      </c>
      <c r="L497" s="45"/>
      <c r="M497" s="227" t="s">
        <v>1</v>
      </c>
      <c r="N497" s="228" t="s">
        <v>41</v>
      </c>
      <c r="O497" s="92"/>
      <c r="P497" s="229">
        <f>O497*H497</f>
        <v>0</v>
      </c>
      <c r="Q497" s="229">
        <v>0.066170000000000007</v>
      </c>
      <c r="R497" s="229">
        <f>Q497*H497</f>
        <v>0.23159500000000002</v>
      </c>
      <c r="S497" s="229">
        <v>0</v>
      </c>
      <c r="T497" s="230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1" t="s">
        <v>190</v>
      </c>
      <c r="AT497" s="231" t="s">
        <v>185</v>
      </c>
      <c r="AU497" s="231" t="s">
        <v>86</v>
      </c>
      <c r="AY497" s="18" t="s">
        <v>183</v>
      </c>
      <c r="BE497" s="232">
        <f>IF(N497="základní",J497,0)</f>
        <v>0</v>
      </c>
      <c r="BF497" s="232">
        <f>IF(N497="snížená",J497,0)</f>
        <v>0</v>
      </c>
      <c r="BG497" s="232">
        <f>IF(N497="zákl. přenesená",J497,0)</f>
        <v>0</v>
      </c>
      <c r="BH497" s="232">
        <f>IF(N497="sníž. přenesená",J497,0)</f>
        <v>0</v>
      </c>
      <c r="BI497" s="232">
        <f>IF(N497="nulová",J497,0)</f>
        <v>0</v>
      </c>
      <c r="BJ497" s="18" t="s">
        <v>84</v>
      </c>
      <c r="BK497" s="232">
        <f>ROUND(I497*H497,2)</f>
        <v>0</v>
      </c>
      <c r="BL497" s="18" t="s">
        <v>190</v>
      </c>
      <c r="BM497" s="231" t="s">
        <v>650</v>
      </c>
    </row>
    <row r="498" s="2" customFormat="1">
      <c r="A498" s="39"/>
      <c r="B498" s="40"/>
      <c r="C498" s="41"/>
      <c r="D498" s="233" t="s">
        <v>192</v>
      </c>
      <c r="E498" s="41"/>
      <c r="F498" s="234" t="s">
        <v>651</v>
      </c>
      <c r="G498" s="41"/>
      <c r="H498" s="41"/>
      <c r="I498" s="235"/>
      <c r="J498" s="41"/>
      <c r="K498" s="41"/>
      <c r="L498" s="45"/>
      <c r="M498" s="236"/>
      <c r="N498" s="237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192</v>
      </c>
      <c r="AU498" s="18" t="s">
        <v>86</v>
      </c>
    </row>
    <row r="499" s="2" customFormat="1" ht="24.15" customHeight="1">
      <c r="A499" s="39"/>
      <c r="B499" s="40"/>
      <c r="C499" s="220" t="s">
        <v>652</v>
      </c>
      <c r="D499" s="220" t="s">
        <v>185</v>
      </c>
      <c r="E499" s="221" t="s">
        <v>653</v>
      </c>
      <c r="F499" s="222" t="s">
        <v>654</v>
      </c>
      <c r="G499" s="223" t="s">
        <v>286</v>
      </c>
      <c r="H499" s="224">
        <v>352.44999999999999</v>
      </c>
      <c r="I499" s="225"/>
      <c r="J499" s="226">
        <f>ROUND(I499*H499,2)</f>
        <v>0</v>
      </c>
      <c r="K499" s="222" t="s">
        <v>189</v>
      </c>
      <c r="L499" s="45"/>
      <c r="M499" s="227" t="s">
        <v>1</v>
      </c>
      <c r="N499" s="228" t="s">
        <v>41</v>
      </c>
      <c r="O499" s="92"/>
      <c r="P499" s="229">
        <f>O499*H499</f>
        <v>0</v>
      </c>
      <c r="Q499" s="229">
        <v>0</v>
      </c>
      <c r="R499" s="229">
        <f>Q499*H499</f>
        <v>0</v>
      </c>
      <c r="S499" s="229">
        <v>0</v>
      </c>
      <c r="T499" s="230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1" t="s">
        <v>190</v>
      </c>
      <c r="AT499" s="231" t="s">
        <v>185</v>
      </c>
      <c r="AU499" s="231" t="s">
        <v>86</v>
      </c>
      <c r="AY499" s="18" t="s">
        <v>183</v>
      </c>
      <c r="BE499" s="232">
        <f>IF(N499="základní",J499,0)</f>
        <v>0</v>
      </c>
      <c r="BF499" s="232">
        <f>IF(N499="snížená",J499,0)</f>
        <v>0</v>
      </c>
      <c r="BG499" s="232">
        <f>IF(N499="zákl. přenesená",J499,0)</f>
        <v>0</v>
      </c>
      <c r="BH499" s="232">
        <f>IF(N499="sníž. přenesená",J499,0)</f>
        <v>0</v>
      </c>
      <c r="BI499" s="232">
        <f>IF(N499="nulová",J499,0)</f>
        <v>0</v>
      </c>
      <c r="BJ499" s="18" t="s">
        <v>84</v>
      </c>
      <c r="BK499" s="232">
        <f>ROUND(I499*H499,2)</f>
        <v>0</v>
      </c>
      <c r="BL499" s="18" t="s">
        <v>190</v>
      </c>
      <c r="BM499" s="231" t="s">
        <v>655</v>
      </c>
    </row>
    <row r="500" s="2" customFormat="1">
      <c r="A500" s="39"/>
      <c r="B500" s="40"/>
      <c r="C500" s="41"/>
      <c r="D500" s="233" t="s">
        <v>192</v>
      </c>
      <c r="E500" s="41"/>
      <c r="F500" s="234" t="s">
        <v>656</v>
      </c>
      <c r="G500" s="41"/>
      <c r="H500" s="41"/>
      <c r="I500" s="235"/>
      <c r="J500" s="41"/>
      <c r="K500" s="41"/>
      <c r="L500" s="45"/>
      <c r="M500" s="236"/>
      <c r="N500" s="237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192</v>
      </c>
      <c r="AU500" s="18" t="s">
        <v>86</v>
      </c>
    </row>
    <row r="501" s="2" customFormat="1" ht="44.25" customHeight="1">
      <c r="A501" s="39"/>
      <c r="B501" s="40"/>
      <c r="C501" s="220" t="s">
        <v>657</v>
      </c>
      <c r="D501" s="220" t="s">
        <v>185</v>
      </c>
      <c r="E501" s="221" t="s">
        <v>658</v>
      </c>
      <c r="F501" s="222" t="s">
        <v>659</v>
      </c>
      <c r="G501" s="223" t="s">
        <v>525</v>
      </c>
      <c r="H501" s="224">
        <v>1</v>
      </c>
      <c r="I501" s="225"/>
      <c r="J501" s="226">
        <f>ROUND(I501*H501,2)</f>
        <v>0</v>
      </c>
      <c r="K501" s="222" t="s">
        <v>189</v>
      </c>
      <c r="L501" s="45"/>
      <c r="M501" s="227" t="s">
        <v>1</v>
      </c>
      <c r="N501" s="228" t="s">
        <v>41</v>
      </c>
      <c r="O501" s="92"/>
      <c r="P501" s="229">
        <f>O501*H501</f>
        <v>0</v>
      </c>
      <c r="Q501" s="229">
        <v>0</v>
      </c>
      <c r="R501" s="229">
        <f>Q501*H501</f>
        <v>0</v>
      </c>
      <c r="S501" s="229">
        <v>0</v>
      </c>
      <c r="T501" s="230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1" t="s">
        <v>190</v>
      </c>
      <c r="AT501" s="231" t="s">
        <v>185</v>
      </c>
      <c r="AU501" s="231" t="s">
        <v>86</v>
      </c>
      <c r="AY501" s="18" t="s">
        <v>183</v>
      </c>
      <c r="BE501" s="232">
        <f>IF(N501="základní",J501,0)</f>
        <v>0</v>
      </c>
      <c r="BF501" s="232">
        <f>IF(N501="snížená",J501,0)</f>
        <v>0</v>
      </c>
      <c r="BG501" s="232">
        <f>IF(N501="zákl. přenesená",J501,0)</f>
        <v>0</v>
      </c>
      <c r="BH501" s="232">
        <f>IF(N501="sníž. přenesená",J501,0)</f>
        <v>0</v>
      </c>
      <c r="BI501" s="232">
        <f>IF(N501="nulová",J501,0)</f>
        <v>0</v>
      </c>
      <c r="BJ501" s="18" t="s">
        <v>84</v>
      </c>
      <c r="BK501" s="232">
        <f>ROUND(I501*H501,2)</f>
        <v>0</v>
      </c>
      <c r="BL501" s="18" t="s">
        <v>190</v>
      </c>
      <c r="BM501" s="231" t="s">
        <v>660</v>
      </c>
    </row>
    <row r="502" s="2" customFormat="1">
      <c r="A502" s="39"/>
      <c r="B502" s="40"/>
      <c r="C502" s="41"/>
      <c r="D502" s="233" t="s">
        <v>192</v>
      </c>
      <c r="E502" s="41"/>
      <c r="F502" s="234" t="s">
        <v>661</v>
      </c>
      <c r="G502" s="41"/>
      <c r="H502" s="41"/>
      <c r="I502" s="235"/>
      <c r="J502" s="41"/>
      <c r="K502" s="41"/>
      <c r="L502" s="45"/>
      <c r="M502" s="236"/>
      <c r="N502" s="237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192</v>
      </c>
      <c r="AU502" s="18" t="s">
        <v>86</v>
      </c>
    </row>
    <row r="503" s="2" customFormat="1" ht="33" customHeight="1">
      <c r="A503" s="39"/>
      <c r="B503" s="40"/>
      <c r="C503" s="220" t="s">
        <v>662</v>
      </c>
      <c r="D503" s="220" t="s">
        <v>185</v>
      </c>
      <c r="E503" s="221" t="s">
        <v>663</v>
      </c>
      <c r="F503" s="222" t="s">
        <v>664</v>
      </c>
      <c r="G503" s="223" t="s">
        <v>286</v>
      </c>
      <c r="H503" s="224">
        <v>352.44999999999999</v>
      </c>
      <c r="I503" s="225"/>
      <c r="J503" s="226">
        <f>ROUND(I503*H503,2)</f>
        <v>0</v>
      </c>
      <c r="K503" s="222" t="s">
        <v>189</v>
      </c>
      <c r="L503" s="45"/>
      <c r="M503" s="227" t="s">
        <v>1</v>
      </c>
      <c r="N503" s="228" t="s">
        <v>41</v>
      </c>
      <c r="O503" s="92"/>
      <c r="P503" s="229">
        <f>O503*H503</f>
        <v>0</v>
      </c>
      <c r="Q503" s="229">
        <v>0</v>
      </c>
      <c r="R503" s="229">
        <f>Q503*H503</f>
        <v>0</v>
      </c>
      <c r="S503" s="229">
        <v>0</v>
      </c>
      <c r="T503" s="230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1" t="s">
        <v>190</v>
      </c>
      <c r="AT503" s="231" t="s">
        <v>185</v>
      </c>
      <c r="AU503" s="231" t="s">
        <v>86</v>
      </c>
      <c r="AY503" s="18" t="s">
        <v>183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8" t="s">
        <v>84</v>
      </c>
      <c r="BK503" s="232">
        <f>ROUND(I503*H503,2)</f>
        <v>0</v>
      </c>
      <c r="BL503" s="18" t="s">
        <v>190</v>
      </c>
      <c r="BM503" s="231" t="s">
        <v>665</v>
      </c>
    </row>
    <row r="504" s="2" customFormat="1">
      <c r="A504" s="39"/>
      <c r="B504" s="40"/>
      <c r="C504" s="41"/>
      <c r="D504" s="233" t="s">
        <v>192</v>
      </c>
      <c r="E504" s="41"/>
      <c r="F504" s="234" t="s">
        <v>666</v>
      </c>
      <c r="G504" s="41"/>
      <c r="H504" s="41"/>
      <c r="I504" s="235"/>
      <c r="J504" s="41"/>
      <c r="K504" s="41"/>
      <c r="L504" s="45"/>
      <c r="M504" s="236"/>
      <c r="N504" s="237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192</v>
      </c>
      <c r="AU504" s="18" t="s">
        <v>86</v>
      </c>
    </row>
    <row r="505" s="13" customFormat="1">
      <c r="A505" s="13"/>
      <c r="B505" s="238"/>
      <c r="C505" s="239"/>
      <c r="D505" s="233" t="s">
        <v>194</v>
      </c>
      <c r="E505" s="240" t="s">
        <v>1</v>
      </c>
      <c r="F505" s="241" t="s">
        <v>667</v>
      </c>
      <c r="G505" s="239"/>
      <c r="H505" s="240" t="s">
        <v>1</v>
      </c>
      <c r="I505" s="242"/>
      <c r="J505" s="239"/>
      <c r="K505" s="239"/>
      <c r="L505" s="243"/>
      <c r="M505" s="244"/>
      <c r="N505" s="245"/>
      <c r="O505" s="245"/>
      <c r="P505" s="245"/>
      <c r="Q505" s="245"/>
      <c r="R505" s="245"/>
      <c r="S505" s="245"/>
      <c r="T505" s="24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7" t="s">
        <v>194</v>
      </c>
      <c r="AU505" s="247" t="s">
        <v>86</v>
      </c>
      <c r="AV505" s="13" t="s">
        <v>84</v>
      </c>
      <c r="AW505" s="13" t="s">
        <v>32</v>
      </c>
      <c r="AX505" s="13" t="s">
        <v>76</v>
      </c>
      <c r="AY505" s="247" t="s">
        <v>183</v>
      </c>
    </row>
    <row r="506" s="14" customFormat="1">
      <c r="A506" s="14"/>
      <c r="B506" s="248"/>
      <c r="C506" s="249"/>
      <c r="D506" s="233" t="s">
        <v>194</v>
      </c>
      <c r="E506" s="250" t="s">
        <v>1</v>
      </c>
      <c r="F506" s="251" t="s">
        <v>668</v>
      </c>
      <c r="G506" s="249"/>
      <c r="H506" s="252">
        <v>352.44999999999999</v>
      </c>
      <c r="I506" s="253"/>
      <c r="J506" s="249"/>
      <c r="K506" s="249"/>
      <c r="L506" s="254"/>
      <c r="M506" s="255"/>
      <c r="N506" s="256"/>
      <c r="O506" s="256"/>
      <c r="P506" s="256"/>
      <c r="Q506" s="256"/>
      <c r="R506" s="256"/>
      <c r="S506" s="256"/>
      <c r="T506" s="257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8" t="s">
        <v>194</v>
      </c>
      <c r="AU506" s="258" t="s">
        <v>86</v>
      </c>
      <c r="AV506" s="14" t="s">
        <v>86</v>
      </c>
      <c r="AW506" s="14" t="s">
        <v>32</v>
      </c>
      <c r="AX506" s="14" t="s">
        <v>84</v>
      </c>
      <c r="AY506" s="258" t="s">
        <v>183</v>
      </c>
    </row>
    <row r="507" s="2" customFormat="1" ht="33" customHeight="1">
      <c r="A507" s="39"/>
      <c r="B507" s="40"/>
      <c r="C507" s="220" t="s">
        <v>669</v>
      </c>
      <c r="D507" s="220" t="s">
        <v>185</v>
      </c>
      <c r="E507" s="221" t="s">
        <v>670</v>
      </c>
      <c r="F507" s="222" t="s">
        <v>671</v>
      </c>
      <c r="G507" s="223" t="s">
        <v>286</v>
      </c>
      <c r="H507" s="224">
        <v>31720.5</v>
      </c>
      <c r="I507" s="225"/>
      <c r="J507" s="226">
        <f>ROUND(I507*H507,2)</f>
        <v>0</v>
      </c>
      <c r="K507" s="222" t="s">
        <v>189</v>
      </c>
      <c r="L507" s="45"/>
      <c r="M507" s="227" t="s">
        <v>1</v>
      </c>
      <c r="N507" s="228" t="s">
        <v>41</v>
      </c>
      <c r="O507" s="92"/>
      <c r="P507" s="229">
        <f>O507*H507</f>
        <v>0</v>
      </c>
      <c r="Q507" s="229">
        <v>0</v>
      </c>
      <c r="R507" s="229">
        <f>Q507*H507</f>
        <v>0</v>
      </c>
      <c r="S507" s="229">
        <v>0</v>
      </c>
      <c r="T507" s="230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1" t="s">
        <v>190</v>
      </c>
      <c r="AT507" s="231" t="s">
        <v>185</v>
      </c>
      <c r="AU507" s="231" t="s">
        <v>86</v>
      </c>
      <c r="AY507" s="18" t="s">
        <v>183</v>
      </c>
      <c r="BE507" s="232">
        <f>IF(N507="základní",J507,0)</f>
        <v>0</v>
      </c>
      <c r="BF507" s="232">
        <f>IF(N507="snížená",J507,0)</f>
        <v>0</v>
      </c>
      <c r="BG507" s="232">
        <f>IF(N507="zákl. přenesená",J507,0)</f>
        <v>0</v>
      </c>
      <c r="BH507" s="232">
        <f>IF(N507="sníž. přenesená",J507,0)</f>
        <v>0</v>
      </c>
      <c r="BI507" s="232">
        <f>IF(N507="nulová",J507,0)</f>
        <v>0</v>
      </c>
      <c r="BJ507" s="18" t="s">
        <v>84</v>
      </c>
      <c r="BK507" s="232">
        <f>ROUND(I507*H507,2)</f>
        <v>0</v>
      </c>
      <c r="BL507" s="18" t="s">
        <v>190</v>
      </c>
      <c r="BM507" s="231" t="s">
        <v>672</v>
      </c>
    </row>
    <row r="508" s="2" customFormat="1">
      <c r="A508" s="39"/>
      <c r="B508" s="40"/>
      <c r="C508" s="41"/>
      <c r="D508" s="233" t="s">
        <v>192</v>
      </c>
      <c r="E508" s="41"/>
      <c r="F508" s="234" t="s">
        <v>673</v>
      </c>
      <c r="G508" s="41"/>
      <c r="H508" s="41"/>
      <c r="I508" s="235"/>
      <c r="J508" s="41"/>
      <c r="K508" s="41"/>
      <c r="L508" s="45"/>
      <c r="M508" s="236"/>
      <c r="N508" s="237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192</v>
      </c>
      <c r="AU508" s="18" t="s">
        <v>86</v>
      </c>
    </row>
    <row r="509" s="13" customFormat="1">
      <c r="A509" s="13"/>
      <c r="B509" s="238"/>
      <c r="C509" s="239"/>
      <c r="D509" s="233" t="s">
        <v>194</v>
      </c>
      <c r="E509" s="240" t="s">
        <v>1</v>
      </c>
      <c r="F509" s="241" t="s">
        <v>674</v>
      </c>
      <c r="G509" s="239"/>
      <c r="H509" s="240" t="s">
        <v>1</v>
      </c>
      <c r="I509" s="242"/>
      <c r="J509" s="239"/>
      <c r="K509" s="239"/>
      <c r="L509" s="243"/>
      <c r="M509" s="244"/>
      <c r="N509" s="245"/>
      <c r="O509" s="245"/>
      <c r="P509" s="245"/>
      <c r="Q509" s="245"/>
      <c r="R509" s="245"/>
      <c r="S509" s="245"/>
      <c r="T509" s="24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7" t="s">
        <v>194</v>
      </c>
      <c r="AU509" s="247" t="s">
        <v>86</v>
      </c>
      <c r="AV509" s="13" t="s">
        <v>84</v>
      </c>
      <c r="AW509" s="13" t="s">
        <v>32</v>
      </c>
      <c r="AX509" s="13" t="s">
        <v>76</v>
      </c>
      <c r="AY509" s="247" t="s">
        <v>183</v>
      </c>
    </row>
    <row r="510" s="14" customFormat="1">
      <c r="A510" s="14"/>
      <c r="B510" s="248"/>
      <c r="C510" s="249"/>
      <c r="D510" s="233" t="s">
        <v>194</v>
      </c>
      <c r="E510" s="250" t="s">
        <v>1</v>
      </c>
      <c r="F510" s="251" t="s">
        <v>675</v>
      </c>
      <c r="G510" s="249"/>
      <c r="H510" s="252">
        <v>31720.5</v>
      </c>
      <c r="I510" s="253"/>
      <c r="J510" s="249"/>
      <c r="K510" s="249"/>
      <c r="L510" s="254"/>
      <c r="M510" s="255"/>
      <c r="N510" s="256"/>
      <c r="O510" s="256"/>
      <c r="P510" s="256"/>
      <c r="Q510" s="256"/>
      <c r="R510" s="256"/>
      <c r="S510" s="256"/>
      <c r="T510" s="257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8" t="s">
        <v>194</v>
      </c>
      <c r="AU510" s="258" t="s">
        <v>86</v>
      </c>
      <c r="AV510" s="14" t="s">
        <v>86</v>
      </c>
      <c r="AW510" s="14" t="s">
        <v>32</v>
      </c>
      <c r="AX510" s="14" t="s">
        <v>84</v>
      </c>
      <c r="AY510" s="258" t="s">
        <v>183</v>
      </c>
    </row>
    <row r="511" s="2" customFormat="1" ht="33" customHeight="1">
      <c r="A511" s="39"/>
      <c r="B511" s="40"/>
      <c r="C511" s="220" t="s">
        <v>676</v>
      </c>
      <c r="D511" s="220" t="s">
        <v>185</v>
      </c>
      <c r="E511" s="221" t="s">
        <v>677</v>
      </c>
      <c r="F511" s="222" t="s">
        <v>678</v>
      </c>
      <c r="G511" s="223" t="s">
        <v>286</v>
      </c>
      <c r="H511" s="224">
        <v>352.44999999999999</v>
      </c>
      <c r="I511" s="225"/>
      <c r="J511" s="226">
        <f>ROUND(I511*H511,2)</f>
        <v>0</v>
      </c>
      <c r="K511" s="222" t="s">
        <v>189</v>
      </c>
      <c r="L511" s="45"/>
      <c r="M511" s="227" t="s">
        <v>1</v>
      </c>
      <c r="N511" s="228" t="s">
        <v>41</v>
      </c>
      <c r="O511" s="92"/>
      <c r="P511" s="229">
        <f>O511*H511</f>
        <v>0</v>
      </c>
      <c r="Q511" s="229">
        <v>0</v>
      </c>
      <c r="R511" s="229">
        <f>Q511*H511</f>
        <v>0</v>
      </c>
      <c r="S511" s="229">
        <v>0</v>
      </c>
      <c r="T511" s="230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1" t="s">
        <v>190</v>
      </c>
      <c r="AT511" s="231" t="s">
        <v>185</v>
      </c>
      <c r="AU511" s="231" t="s">
        <v>86</v>
      </c>
      <c r="AY511" s="18" t="s">
        <v>183</v>
      </c>
      <c r="BE511" s="232">
        <f>IF(N511="základní",J511,0)</f>
        <v>0</v>
      </c>
      <c r="BF511" s="232">
        <f>IF(N511="snížená",J511,0)</f>
        <v>0</v>
      </c>
      <c r="BG511" s="232">
        <f>IF(N511="zákl. přenesená",J511,0)</f>
        <v>0</v>
      </c>
      <c r="BH511" s="232">
        <f>IF(N511="sníž. přenesená",J511,0)</f>
        <v>0</v>
      </c>
      <c r="BI511" s="232">
        <f>IF(N511="nulová",J511,0)</f>
        <v>0</v>
      </c>
      <c r="BJ511" s="18" t="s">
        <v>84</v>
      </c>
      <c r="BK511" s="232">
        <f>ROUND(I511*H511,2)</f>
        <v>0</v>
      </c>
      <c r="BL511" s="18" t="s">
        <v>190</v>
      </c>
      <c r="BM511" s="231" t="s">
        <v>679</v>
      </c>
    </row>
    <row r="512" s="2" customFormat="1">
      <c r="A512" s="39"/>
      <c r="B512" s="40"/>
      <c r="C512" s="41"/>
      <c r="D512" s="233" t="s">
        <v>192</v>
      </c>
      <c r="E512" s="41"/>
      <c r="F512" s="234" t="s">
        <v>680</v>
      </c>
      <c r="G512" s="41"/>
      <c r="H512" s="41"/>
      <c r="I512" s="235"/>
      <c r="J512" s="41"/>
      <c r="K512" s="41"/>
      <c r="L512" s="45"/>
      <c r="M512" s="236"/>
      <c r="N512" s="237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192</v>
      </c>
      <c r="AU512" s="18" t="s">
        <v>86</v>
      </c>
    </row>
    <row r="513" s="2" customFormat="1" ht="33" customHeight="1">
      <c r="A513" s="39"/>
      <c r="B513" s="40"/>
      <c r="C513" s="220" t="s">
        <v>681</v>
      </c>
      <c r="D513" s="220" t="s">
        <v>185</v>
      </c>
      <c r="E513" s="221" t="s">
        <v>682</v>
      </c>
      <c r="F513" s="222" t="s">
        <v>683</v>
      </c>
      <c r="G513" s="223" t="s">
        <v>286</v>
      </c>
      <c r="H513" s="224">
        <v>911.72000000000003</v>
      </c>
      <c r="I513" s="225"/>
      <c r="J513" s="226">
        <f>ROUND(I513*H513,2)</f>
        <v>0</v>
      </c>
      <c r="K513" s="222" t="s">
        <v>189</v>
      </c>
      <c r="L513" s="45"/>
      <c r="M513" s="227" t="s">
        <v>1</v>
      </c>
      <c r="N513" s="228" t="s">
        <v>41</v>
      </c>
      <c r="O513" s="92"/>
      <c r="P513" s="229">
        <f>O513*H513</f>
        <v>0</v>
      </c>
      <c r="Q513" s="229">
        <v>0.00012999999999999999</v>
      </c>
      <c r="R513" s="229">
        <f>Q513*H513</f>
        <v>0.11852359999999999</v>
      </c>
      <c r="S513" s="229">
        <v>0</v>
      </c>
      <c r="T513" s="23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1" t="s">
        <v>190</v>
      </c>
      <c r="AT513" s="231" t="s">
        <v>185</v>
      </c>
      <c r="AU513" s="231" t="s">
        <v>86</v>
      </c>
      <c r="AY513" s="18" t="s">
        <v>183</v>
      </c>
      <c r="BE513" s="232">
        <f>IF(N513="základní",J513,0)</f>
        <v>0</v>
      </c>
      <c r="BF513" s="232">
        <f>IF(N513="snížená",J513,0)</f>
        <v>0</v>
      </c>
      <c r="BG513" s="232">
        <f>IF(N513="zákl. přenesená",J513,0)</f>
        <v>0</v>
      </c>
      <c r="BH513" s="232">
        <f>IF(N513="sníž. přenesená",J513,0)</f>
        <v>0</v>
      </c>
      <c r="BI513" s="232">
        <f>IF(N513="nulová",J513,0)</f>
        <v>0</v>
      </c>
      <c r="BJ513" s="18" t="s">
        <v>84</v>
      </c>
      <c r="BK513" s="232">
        <f>ROUND(I513*H513,2)</f>
        <v>0</v>
      </c>
      <c r="BL513" s="18" t="s">
        <v>190</v>
      </c>
      <c r="BM513" s="231" t="s">
        <v>684</v>
      </c>
    </row>
    <row r="514" s="2" customFormat="1">
      <c r="A514" s="39"/>
      <c r="B514" s="40"/>
      <c r="C514" s="41"/>
      <c r="D514" s="233" t="s">
        <v>192</v>
      </c>
      <c r="E514" s="41"/>
      <c r="F514" s="234" t="s">
        <v>685</v>
      </c>
      <c r="G514" s="41"/>
      <c r="H514" s="41"/>
      <c r="I514" s="235"/>
      <c r="J514" s="41"/>
      <c r="K514" s="41"/>
      <c r="L514" s="45"/>
      <c r="M514" s="236"/>
      <c r="N514" s="237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192</v>
      </c>
      <c r="AU514" s="18" t="s">
        <v>86</v>
      </c>
    </row>
    <row r="515" s="13" customFormat="1">
      <c r="A515" s="13"/>
      <c r="B515" s="238"/>
      <c r="C515" s="239"/>
      <c r="D515" s="233" t="s">
        <v>194</v>
      </c>
      <c r="E515" s="240" t="s">
        <v>1</v>
      </c>
      <c r="F515" s="241" t="s">
        <v>686</v>
      </c>
      <c r="G515" s="239"/>
      <c r="H515" s="240" t="s">
        <v>1</v>
      </c>
      <c r="I515" s="242"/>
      <c r="J515" s="239"/>
      <c r="K515" s="239"/>
      <c r="L515" s="243"/>
      <c r="M515" s="244"/>
      <c r="N515" s="245"/>
      <c r="O515" s="245"/>
      <c r="P515" s="245"/>
      <c r="Q515" s="245"/>
      <c r="R515" s="245"/>
      <c r="S515" s="245"/>
      <c r="T515" s="24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7" t="s">
        <v>194</v>
      </c>
      <c r="AU515" s="247" t="s">
        <v>86</v>
      </c>
      <c r="AV515" s="13" t="s">
        <v>84</v>
      </c>
      <c r="AW515" s="13" t="s">
        <v>32</v>
      </c>
      <c r="AX515" s="13" t="s">
        <v>76</v>
      </c>
      <c r="AY515" s="247" t="s">
        <v>183</v>
      </c>
    </row>
    <row r="516" s="14" customFormat="1">
      <c r="A516" s="14"/>
      <c r="B516" s="248"/>
      <c r="C516" s="249"/>
      <c r="D516" s="233" t="s">
        <v>194</v>
      </c>
      <c r="E516" s="250" t="s">
        <v>1</v>
      </c>
      <c r="F516" s="251" t="s">
        <v>687</v>
      </c>
      <c r="G516" s="249"/>
      <c r="H516" s="252">
        <v>911.72000000000003</v>
      </c>
      <c r="I516" s="253"/>
      <c r="J516" s="249"/>
      <c r="K516" s="249"/>
      <c r="L516" s="254"/>
      <c r="M516" s="255"/>
      <c r="N516" s="256"/>
      <c r="O516" s="256"/>
      <c r="P516" s="256"/>
      <c r="Q516" s="256"/>
      <c r="R516" s="256"/>
      <c r="S516" s="256"/>
      <c r="T516" s="257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8" t="s">
        <v>194</v>
      </c>
      <c r="AU516" s="258" t="s">
        <v>86</v>
      </c>
      <c r="AV516" s="14" t="s">
        <v>86</v>
      </c>
      <c r="AW516" s="14" t="s">
        <v>32</v>
      </c>
      <c r="AX516" s="14" t="s">
        <v>84</v>
      </c>
      <c r="AY516" s="258" t="s">
        <v>183</v>
      </c>
    </row>
    <row r="517" s="2" customFormat="1" ht="24.15" customHeight="1">
      <c r="A517" s="39"/>
      <c r="B517" s="40"/>
      <c r="C517" s="220" t="s">
        <v>688</v>
      </c>
      <c r="D517" s="220" t="s">
        <v>185</v>
      </c>
      <c r="E517" s="221" t="s">
        <v>689</v>
      </c>
      <c r="F517" s="222" t="s">
        <v>690</v>
      </c>
      <c r="G517" s="223" t="s">
        <v>531</v>
      </c>
      <c r="H517" s="224">
        <v>1</v>
      </c>
      <c r="I517" s="225"/>
      <c r="J517" s="226">
        <f>ROUND(I517*H517,2)</f>
        <v>0</v>
      </c>
      <c r="K517" s="222" t="s">
        <v>1</v>
      </c>
      <c r="L517" s="45"/>
      <c r="M517" s="227" t="s">
        <v>1</v>
      </c>
      <c r="N517" s="228" t="s">
        <v>41</v>
      </c>
      <c r="O517" s="92"/>
      <c r="P517" s="229">
        <f>O517*H517</f>
        <v>0</v>
      </c>
      <c r="Q517" s="229">
        <v>0</v>
      </c>
      <c r="R517" s="229">
        <f>Q517*H517</f>
        <v>0</v>
      </c>
      <c r="S517" s="229">
        <v>0</v>
      </c>
      <c r="T517" s="230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1" t="s">
        <v>190</v>
      </c>
      <c r="AT517" s="231" t="s">
        <v>185</v>
      </c>
      <c r="AU517" s="231" t="s">
        <v>86</v>
      </c>
      <c r="AY517" s="18" t="s">
        <v>183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18" t="s">
        <v>84</v>
      </c>
      <c r="BK517" s="232">
        <f>ROUND(I517*H517,2)</f>
        <v>0</v>
      </c>
      <c r="BL517" s="18" t="s">
        <v>190</v>
      </c>
      <c r="BM517" s="231" t="s">
        <v>691</v>
      </c>
    </row>
    <row r="518" s="2" customFormat="1" ht="24.15" customHeight="1">
      <c r="A518" s="39"/>
      <c r="B518" s="40"/>
      <c r="C518" s="220" t="s">
        <v>692</v>
      </c>
      <c r="D518" s="220" t="s">
        <v>185</v>
      </c>
      <c r="E518" s="221" t="s">
        <v>693</v>
      </c>
      <c r="F518" s="222" t="s">
        <v>694</v>
      </c>
      <c r="G518" s="223" t="s">
        <v>286</v>
      </c>
      <c r="H518" s="224">
        <v>911.72000000000003</v>
      </c>
      <c r="I518" s="225"/>
      <c r="J518" s="226">
        <f>ROUND(I518*H518,2)</f>
        <v>0</v>
      </c>
      <c r="K518" s="222" t="s">
        <v>189</v>
      </c>
      <c r="L518" s="45"/>
      <c r="M518" s="227" t="s">
        <v>1</v>
      </c>
      <c r="N518" s="228" t="s">
        <v>41</v>
      </c>
      <c r="O518" s="92"/>
      <c r="P518" s="229">
        <f>O518*H518</f>
        <v>0</v>
      </c>
      <c r="Q518" s="229">
        <v>3.4999999999999997E-05</v>
      </c>
      <c r="R518" s="229">
        <f>Q518*H518</f>
        <v>0.0319102</v>
      </c>
      <c r="S518" s="229">
        <v>0</v>
      </c>
      <c r="T518" s="230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1" t="s">
        <v>190</v>
      </c>
      <c r="AT518" s="231" t="s">
        <v>185</v>
      </c>
      <c r="AU518" s="231" t="s">
        <v>86</v>
      </c>
      <c r="AY518" s="18" t="s">
        <v>183</v>
      </c>
      <c r="BE518" s="232">
        <f>IF(N518="základní",J518,0)</f>
        <v>0</v>
      </c>
      <c r="BF518" s="232">
        <f>IF(N518="snížená",J518,0)</f>
        <v>0</v>
      </c>
      <c r="BG518" s="232">
        <f>IF(N518="zákl. přenesená",J518,0)</f>
        <v>0</v>
      </c>
      <c r="BH518" s="232">
        <f>IF(N518="sníž. přenesená",J518,0)</f>
        <v>0</v>
      </c>
      <c r="BI518" s="232">
        <f>IF(N518="nulová",J518,0)</f>
        <v>0</v>
      </c>
      <c r="BJ518" s="18" t="s">
        <v>84</v>
      </c>
      <c r="BK518" s="232">
        <f>ROUND(I518*H518,2)</f>
        <v>0</v>
      </c>
      <c r="BL518" s="18" t="s">
        <v>190</v>
      </c>
      <c r="BM518" s="231" t="s">
        <v>695</v>
      </c>
    </row>
    <row r="519" s="2" customFormat="1">
      <c r="A519" s="39"/>
      <c r="B519" s="40"/>
      <c r="C519" s="41"/>
      <c r="D519" s="233" t="s">
        <v>192</v>
      </c>
      <c r="E519" s="41"/>
      <c r="F519" s="234" t="s">
        <v>696</v>
      </c>
      <c r="G519" s="41"/>
      <c r="H519" s="41"/>
      <c r="I519" s="235"/>
      <c r="J519" s="41"/>
      <c r="K519" s="41"/>
      <c r="L519" s="45"/>
      <c r="M519" s="236"/>
      <c r="N519" s="237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192</v>
      </c>
      <c r="AU519" s="18" t="s">
        <v>86</v>
      </c>
    </row>
    <row r="520" s="13" customFormat="1">
      <c r="A520" s="13"/>
      <c r="B520" s="238"/>
      <c r="C520" s="239"/>
      <c r="D520" s="233" t="s">
        <v>194</v>
      </c>
      <c r="E520" s="240" t="s">
        <v>1</v>
      </c>
      <c r="F520" s="241" t="s">
        <v>686</v>
      </c>
      <c r="G520" s="239"/>
      <c r="H520" s="240" t="s">
        <v>1</v>
      </c>
      <c r="I520" s="242"/>
      <c r="J520" s="239"/>
      <c r="K520" s="239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194</v>
      </c>
      <c r="AU520" s="247" t="s">
        <v>86</v>
      </c>
      <c r="AV520" s="13" t="s">
        <v>84</v>
      </c>
      <c r="AW520" s="13" t="s">
        <v>32</v>
      </c>
      <c r="AX520" s="13" t="s">
        <v>76</v>
      </c>
      <c r="AY520" s="247" t="s">
        <v>183</v>
      </c>
    </row>
    <row r="521" s="14" customFormat="1">
      <c r="A521" s="14"/>
      <c r="B521" s="248"/>
      <c r="C521" s="249"/>
      <c r="D521" s="233" t="s">
        <v>194</v>
      </c>
      <c r="E521" s="250" t="s">
        <v>1</v>
      </c>
      <c r="F521" s="251" t="s">
        <v>687</v>
      </c>
      <c r="G521" s="249"/>
      <c r="H521" s="252">
        <v>911.72000000000003</v>
      </c>
      <c r="I521" s="253"/>
      <c r="J521" s="249"/>
      <c r="K521" s="249"/>
      <c r="L521" s="254"/>
      <c r="M521" s="255"/>
      <c r="N521" s="256"/>
      <c r="O521" s="256"/>
      <c r="P521" s="256"/>
      <c r="Q521" s="256"/>
      <c r="R521" s="256"/>
      <c r="S521" s="256"/>
      <c r="T521" s="25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8" t="s">
        <v>194</v>
      </c>
      <c r="AU521" s="258" t="s">
        <v>86</v>
      </c>
      <c r="AV521" s="14" t="s">
        <v>86</v>
      </c>
      <c r="AW521" s="14" t="s">
        <v>32</v>
      </c>
      <c r="AX521" s="14" t="s">
        <v>84</v>
      </c>
      <c r="AY521" s="258" t="s">
        <v>183</v>
      </c>
    </row>
    <row r="522" s="12" customFormat="1" ht="22.8" customHeight="1">
      <c r="A522" s="12"/>
      <c r="B522" s="204"/>
      <c r="C522" s="205"/>
      <c r="D522" s="206" t="s">
        <v>75</v>
      </c>
      <c r="E522" s="218" t="s">
        <v>697</v>
      </c>
      <c r="F522" s="218" t="s">
        <v>698</v>
      </c>
      <c r="G522" s="205"/>
      <c r="H522" s="205"/>
      <c r="I522" s="208"/>
      <c r="J522" s="219">
        <f>BK522</f>
        <v>0</v>
      </c>
      <c r="K522" s="205"/>
      <c r="L522" s="210"/>
      <c r="M522" s="211"/>
      <c r="N522" s="212"/>
      <c r="O522" s="212"/>
      <c r="P522" s="213">
        <f>SUM(P523:P549)</f>
        <v>0</v>
      </c>
      <c r="Q522" s="212"/>
      <c r="R522" s="213">
        <f>SUM(R523:R549)</f>
        <v>0</v>
      </c>
      <c r="S522" s="212"/>
      <c r="T522" s="214">
        <f>SUM(T523:T549)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15" t="s">
        <v>84</v>
      </c>
      <c r="AT522" s="216" t="s">
        <v>75</v>
      </c>
      <c r="AU522" s="216" t="s">
        <v>84</v>
      </c>
      <c r="AY522" s="215" t="s">
        <v>183</v>
      </c>
      <c r="BK522" s="217">
        <f>SUM(BK523:BK549)</f>
        <v>0</v>
      </c>
    </row>
    <row r="523" s="2" customFormat="1" ht="33" customHeight="1">
      <c r="A523" s="39"/>
      <c r="B523" s="40"/>
      <c r="C523" s="220" t="s">
        <v>699</v>
      </c>
      <c r="D523" s="220" t="s">
        <v>185</v>
      </c>
      <c r="E523" s="221" t="s">
        <v>700</v>
      </c>
      <c r="F523" s="222" t="s">
        <v>701</v>
      </c>
      <c r="G523" s="223" t="s">
        <v>208</v>
      </c>
      <c r="H523" s="224">
        <v>381.85199999999998</v>
      </c>
      <c r="I523" s="225"/>
      <c r="J523" s="226">
        <f>ROUND(I523*H523,2)</f>
        <v>0</v>
      </c>
      <c r="K523" s="222" t="s">
        <v>189</v>
      </c>
      <c r="L523" s="45"/>
      <c r="M523" s="227" t="s">
        <v>1</v>
      </c>
      <c r="N523" s="228" t="s">
        <v>41</v>
      </c>
      <c r="O523" s="92"/>
      <c r="P523" s="229">
        <f>O523*H523</f>
        <v>0</v>
      </c>
      <c r="Q523" s="229">
        <v>0</v>
      </c>
      <c r="R523" s="229">
        <f>Q523*H523</f>
        <v>0</v>
      </c>
      <c r="S523" s="229">
        <v>0</v>
      </c>
      <c r="T523" s="230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1" t="s">
        <v>190</v>
      </c>
      <c r="AT523" s="231" t="s">
        <v>185</v>
      </c>
      <c r="AU523" s="231" t="s">
        <v>86</v>
      </c>
      <c r="AY523" s="18" t="s">
        <v>183</v>
      </c>
      <c r="BE523" s="232">
        <f>IF(N523="základní",J523,0)</f>
        <v>0</v>
      </c>
      <c r="BF523" s="232">
        <f>IF(N523="snížená",J523,0)</f>
        <v>0</v>
      </c>
      <c r="BG523" s="232">
        <f>IF(N523="zákl. přenesená",J523,0)</f>
        <v>0</v>
      </c>
      <c r="BH523" s="232">
        <f>IF(N523="sníž. přenesená",J523,0)</f>
        <v>0</v>
      </c>
      <c r="BI523" s="232">
        <f>IF(N523="nulová",J523,0)</f>
        <v>0</v>
      </c>
      <c r="BJ523" s="18" t="s">
        <v>84</v>
      </c>
      <c r="BK523" s="232">
        <f>ROUND(I523*H523,2)</f>
        <v>0</v>
      </c>
      <c r="BL523" s="18" t="s">
        <v>190</v>
      </c>
      <c r="BM523" s="231" t="s">
        <v>702</v>
      </c>
    </row>
    <row r="524" s="2" customFormat="1">
      <c r="A524" s="39"/>
      <c r="B524" s="40"/>
      <c r="C524" s="41"/>
      <c r="D524" s="233" t="s">
        <v>192</v>
      </c>
      <c r="E524" s="41"/>
      <c r="F524" s="234" t="s">
        <v>703</v>
      </c>
      <c r="G524" s="41"/>
      <c r="H524" s="41"/>
      <c r="I524" s="235"/>
      <c r="J524" s="41"/>
      <c r="K524" s="41"/>
      <c r="L524" s="45"/>
      <c r="M524" s="236"/>
      <c r="N524" s="237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192</v>
      </c>
      <c r="AU524" s="18" t="s">
        <v>86</v>
      </c>
    </row>
    <row r="525" s="2" customFormat="1" ht="24.15" customHeight="1">
      <c r="A525" s="39"/>
      <c r="B525" s="40"/>
      <c r="C525" s="220" t="s">
        <v>704</v>
      </c>
      <c r="D525" s="220" t="s">
        <v>185</v>
      </c>
      <c r="E525" s="221" t="s">
        <v>705</v>
      </c>
      <c r="F525" s="222" t="s">
        <v>706</v>
      </c>
      <c r="G525" s="223" t="s">
        <v>208</v>
      </c>
      <c r="H525" s="224">
        <v>381.85199999999998</v>
      </c>
      <c r="I525" s="225"/>
      <c r="J525" s="226">
        <f>ROUND(I525*H525,2)</f>
        <v>0</v>
      </c>
      <c r="K525" s="222" t="s">
        <v>189</v>
      </c>
      <c r="L525" s="45"/>
      <c r="M525" s="227" t="s">
        <v>1</v>
      </c>
      <c r="N525" s="228" t="s">
        <v>41</v>
      </c>
      <c r="O525" s="92"/>
      <c r="P525" s="229">
        <f>O525*H525</f>
        <v>0</v>
      </c>
      <c r="Q525" s="229">
        <v>0</v>
      </c>
      <c r="R525" s="229">
        <f>Q525*H525</f>
        <v>0</v>
      </c>
      <c r="S525" s="229">
        <v>0</v>
      </c>
      <c r="T525" s="230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1" t="s">
        <v>190</v>
      </c>
      <c r="AT525" s="231" t="s">
        <v>185</v>
      </c>
      <c r="AU525" s="231" t="s">
        <v>86</v>
      </c>
      <c r="AY525" s="18" t="s">
        <v>183</v>
      </c>
      <c r="BE525" s="232">
        <f>IF(N525="základní",J525,0)</f>
        <v>0</v>
      </c>
      <c r="BF525" s="232">
        <f>IF(N525="snížená",J525,0)</f>
        <v>0</v>
      </c>
      <c r="BG525" s="232">
        <f>IF(N525="zákl. přenesená",J525,0)</f>
        <v>0</v>
      </c>
      <c r="BH525" s="232">
        <f>IF(N525="sníž. přenesená",J525,0)</f>
        <v>0</v>
      </c>
      <c r="BI525" s="232">
        <f>IF(N525="nulová",J525,0)</f>
        <v>0</v>
      </c>
      <c r="BJ525" s="18" t="s">
        <v>84</v>
      </c>
      <c r="BK525" s="232">
        <f>ROUND(I525*H525,2)</f>
        <v>0</v>
      </c>
      <c r="BL525" s="18" t="s">
        <v>190</v>
      </c>
      <c r="BM525" s="231" t="s">
        <v>707</v>
      </c>
    </row>
    <row r="526" s="2" customFormat="1">
      <c r="A526" s="39"/>
      <c r="B526" s="40"/>
      <c r="C526" s="41"/>
      <c r="D526" s="233" t="s">
        <v>192</v>
      </c>
      <c r="E526" s="41"/>
      <c r="F526" s="234" t="s">
        <v>708</v>
      </c>
      <c r="G526" s="41"/>
      <c r="H526" s="41"/>
      <c r="I526" s="235"/>
      <c r="J526" s="41"/>
      <c r="K526" s="41"/>
      <c r="L526" s="45"/>
      <c r="M526" s="236"/>
      <c r="N526" s="237"/>
      <c r="O526" s="92"/>
      <c r="P526" s="92"/>
      <c r="Q526" s="92"/>
      <c r="R526" s="92"/>
      <c r="S526" s="92"/>
      <c r="T526" s="93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192</v>
      </c>
      <c r="AU526" s="18" t="s">
        <v>86</v>
      </c>
    </row>
    <row r="527" s="2" customFormat="1" ht="24.15" customHeight="1">
      <c r="A527" s="39"/>
      <c r="B527" s="40"/>
      <c r="C527" s="220" t="s">
        <v>709</v>
      </c>
      <c r="D527" s="220" t="s">
        <v>185</v>
      </c>
      <c r="E527" s="221" t="s">
        <v>710</v>
      </c>
      <c r="F527" s="222" t="s">
        <v>711</v>
      </c>
      <c r="G527" s="223" t="s">
        <v>208</v>
      </c>
      <c r="H527" s="224">
        <v>1527.4079999999999</v>
      </c>
      <c r="I527" s="225"/>
      <c r="J527" s="226">
        <f>ROUND(I527*H527,2)</f>
        <v>0</v>
      </c>
      <c r="K527" s="222" t="s">
        <v>189</v>
      </c>
      <c r="L527" s="45"/>
      <c r="M527" s="227" t="s">
        <v>1</v>
      </c>
      <c r="N527" s="228" t="s">
        <v>41</v>
      </c>
      <c r="O527" s="92"/>
      <c r="P527" s="229">
        <f>O527*H527</f>
        <v>0</v>
      </c>
      <c r="Q527" s="229">
        <v>0</v>
      </c>
      <c r="R527" s="229">
        <f>Q527*H527</f>
        <v>0</v>
      </c>
      <c r="S527" s="229">
        <v>0</v>
      </c>
      <c r="T527" s="230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1" t="s">
        <v>190</v>
      </c>
      <c r="AT527" s="231" t="s">
        <v>185</v>
      </c>
      <c r="AU527" s="231" t="s">
        <v>86</v>
      </c>
      <c r="AY527" s="18" t="s">
        <v>183</v>
      </c>
      <c r="BE527" s="232">
        <f>IF(N527="základní",J527,0)</f>
        <v>0</v>
      </c>
      <c r="BF527" s="232">
        <f>IF(N527="snížená",J527,0)</f>
        <v>0</v>
      </c>
      <c r="BG527" s="232">
        <f>IF(N527="zákl. přenesená",J527,0)</f>
        <v>0</v>
      </c>
      <c r="BH527" s="232">
        <f>IF(N527="sníž. přenesená",J527,0)</f>
        <v>0</v>
      </c>
      <c r="BI527" s="232">
        <f>IF(N527="nulová",J527,0)</f>
        <v>0</v>
      </c>
      <c r="BJ527" s="18" t="s">
        <v>84</v>
      </c>
      <c r="BK527" s="232">
        <f>ROUND(I527*H527,2)</f>
        <v>0</v>
      </c>
      <c r="BL527" s="18" t="s">
        <v>190</v>
      </c>
      <c r="BM527" s="231" t="s">
        <v>712</v>
      </c>
    </row>
    <row r="528" s="2" customFormat="1">
      <c r="A528" s="39"/>
      <c r="B528" s="40"/>
      <c r="C528" s="41"/>
      <c r="D528" s="233" t="s">
        <v>192</v>
      </c>
      <c r="E528" s="41"/>
      <c r="F528" s="234" t="s">
        <v>713</v>
      </c>
      <c r="G528" s="41"/>
      <c r="H528" s="41"/>
      <c r="I528" s="235"/>
      <c r="J528" s="41"/>
      <c r="K528" s="41"/>
      <c r="L528" s="45"/>
      <c r="M528" s="236"/>
      <c r="N528" s="237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192</v>
      </c>
      <c r="AU528" s="18" t="s">
        <v>86</v>
      </c>
    </row>
    <row r="529" s="14" customFormat="1">
      <c r="A529" s="14"/>
      <c r="B529" s="248"/>
      <c r="C529" s="249"/>
      <c r="D529" s="233" t="s">
        <v>194</v>
      </c>
      <c r="E529" s="249"/>
      <c r="F529" s="251" t="s">
        <v>714</v>
      </c>
      <c r="G529" s="249"/>
      <c r="H529" s="252">
        <v>1527.4079999999999</v>
      </c>
      <c r="I529" s="253"/>
      <c r="J529" s="249"/>
      <c r="K529" s="249"/>
      <c r="L529" s="254"/>
      <c r="M529" s="255"/>
      <c r="N529" s="256"/>
      <c r="O529" s="256"/>
      <c r="P529" s="256"/>
      <c r="Q529" s="256"/>
      <c r="R529" s="256"/>
      <c r="S529" s="256"/>
      <c r="T529" s="25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8" t="s">
        <v>194</v>
      </c>
      <c r="AU529" s="258" t="s">
        <v>86</v>
      </c>
      <c r="AV529" s="14" t="s">
        <v>86</v>
      </c>
      <c r="AW529" s="14" t="s">
        <v>4</v>
      </c>
      <c r="AX529" s="14" t="s">
        <v>84</v>
      </c>
      <c r="AY529" s="258" t="s">
        <v>183</v>
      </c>
    </row>
    <row r="530" s="2" customFormat="1" ht="33" customHeight="1">
      <c r="A530" s="39"/>
      <c r="B530" s="40"/>
      <c r="C530" s="220" t="s">
        <v>715</v>
      </c>
      <c r="D530" s="220" t="s">
        <v>185</v>
      </c>
      <c r="E530" s="221" t="s">
        <v>716</v>
      </c>
      <c r="F530" s="222" t="s">
        <v>717</v>
      </c>
      <c r="G530" s="223" t="s">
        <v>208</v>
      </c>
      <c r="H530" s="224">
        <v>1.6679999999999999</v>
      </c>
      <c r="I530" s="225"/>
      <c r="J530" s="226">
        <f>ROUND(I530*H530,2)</f>
        <v>0</v>
      </c>
      <c r="K530" s="222" t="s">
        <v>189</v>
      </c>
      <c r="L530" s="45"/>
      <c r="M530" s="227" t="s">
        <v>1</v>
      </c>
      <c r="N530" s="228" t="s">
        <v>41</v>
      </c>
      <c r="O530" s="92"/>
      <c r="P530" s="229">
        <f>O530*H530</f>
        <v>0</v>
      </c>
      <c r="Q530" s="229">
        <v>0</v>
      </c>
      <c r="R530" s="229">
        <f>Q530*H530</f>
        <v>0</v>
      </c>
      <c r="S530" s="229">
        <v>0</v>
      </c>
      <c r="T530" s="230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1" t="s">
        <v>190</v>
      </c>
      <c r="AT530" s="231" t="s">
        <v>185</v>
      </c>
      <c r="AU530" s="231" t="s">
        <v>86</v>
      </c>
      <c r="AY530" s="18" t="s">
        <v>183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18" t="s">
        <v>84</v>
      </c>
      <c r="BK530" s="232">
        <f>ROUND(I530*H530,2)</f>
        <v>0</v>
      </c>
      <c r="BL530" s="18" t="s">
        <v>190</v>
      </c>
      <c r="BM530" s="231" t="s">
        <v>718</v>
      </c>
    </row>
    <row r="531" s="2" customFormat="1">
      <c r="A531" s="39"/>
      <c r="B531" s="40"/>
      <c r="C531" s="41"/>
      <c r="D531" s="233" t="s">
        <v>192</v>
      </c>
      <c r="E531" s="41"/>
      <c r="F531" s="234" t="s">
        <v>719</v>
      </c>
      <c r="G531" s="41"/>
      <c r="H531" s="41"/>
      <c r="I531" s="235"/>
      <c r="J531" s="41"/>
      <c r="K531" s="41"/>
      <c r="L531" s="45"/>
      <c r="M531" s="236"/>
      <c r="N531" s="237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192</v>
      </c>
      <c r="AU531" s="18" t="s">
        <v>86</v>
      </c>
    </row>
    <row r="532" s="2" customFormat="1" ht="33" customHeight="1">
      <c r="A532" s="39"/>
      <c r="B532" s="40"/>
      <c r="C532" s="220" t="s">
        <v>720</v>
      </c>
      <c r="D532" s="220" t="s">
        <v>185</v>
      </c>
      <c r="E532" s="221" t="s">
        <v>721</v>
      </c>
      <c r="F532" s="222" t="s">
        <v>722</v>
      </c>
      <c r="G532" s="223" t="s">
        <v>208</v>
      </c>
      <c r="H532" s="224">
        <v>1.6399999999999999</v>
      </c>
      <c r="I532" s="225"/>
      <c r="J532" s="226">
        <f>ROUND(I532*H532,2)</f>
        <v>0</v>
      </c>
      <c r="K532" s="222" t="s">
        <v>189</v>
      </c>
      <c r="L532" s="45"/>
      <c r="M532" s="227" t="s">
        <v>1</v>
      </c>
      <c r="N532" s="228" t="s">
        <v>41</v>
      </c>
      <c r="O532" s="92"/>
      <c r="P532" s="229">
        <f>O532*H532</f>
        <v>0</v>
      </c>
      <c r="Q532" s="229">
        <v>0</v>
      </c>
      <c r="R532" s="229">
        <f>Q532*H532</f>
        <v>0</v>
      </c>
      <c r="S532" s="229">
        <v>0</v>
      </c>
      <c r="T532" s="230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1" t="s">
        <v>190</v>
      </c>
      <c r="AT532" s="231" t="s">
        <v>185</v>
      </c>
      <c r="AU532" s="231" t="s">
        <v>86</v>
      </c>
      <c r="AY532" s="18" t="s">
        <v>183</v>
      </c>
      <c r="BE532" s="232">
        <f>IF(N532="základní",J532,0)</f>
        <v>0</v>
      </c>
      <c r="BF532" s="232">
        <f>IF(N532="snížená",J532,0)</f>
        <v>0</v>
      </c>
      <c r="BG532" s="232">
        <f>IF(N532="zákl. přenesená",J532,0)</f>
        <v>0</v>
      </c>
      <c r="BH532" s="232">
        <f>IF(N532="sníž. přenesená",J532,0)</f>
        <v>0</v>
      </c>
      <c r="BI532" s="232">
        <f>IF(N532="nulová",J532,0)</f>
        <v>0</v>
      </c>
      <c r="BJ532" s="18" t="s">
        <v>84</v>
      </c>
      <c r="BK532" s="232">
        <f>ROUND(I532*H532,2)</f>
        <v>0</v>
      </c>
      <c r="BL532" s="18" t="s">
        <v>190</v>
      </c>
      <c r="BM532" s="231" t="s">
        <v>723</v>
      </c>
    </row>
    <row r="533" s="2" customFormat="1">
      <c r="A533" s="39"/>
      <c r="B533" s="40"/>
      <c r="C533" s="41"/>
      <c r="D533" s="233" t="s">
        <v>192</v>
      </c>
      <c r="E533" s="41"/>
      <c r="F533" s="234" t="s">
        <v>724</v>
      </c>
      <c r="G533" s="41"/>
      <c r="H533" s="41"/>
      <c r="I533" s="235"/>
      <c r="J533" s="41"/>
      <c r="K533" s="41"/>
      <c r="L533" s="45"/>
      <c r="M533" s="236"/>
      <c r="N533" s="237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192</v>
      </c>
      <c r="AU533" s="18" t="s">
        <v>86</v>
      </c>
    </row>
    <row r="534" s="2" customFormat="1" ht="37.8" customHeight="1">
      <c r="A534" s="39"/>
      <c r="B534" s="40"/>
      <c r="C534" s="220" t="s">
        <v>725</v>
      </c>
      <c r="D534" s="220" t="s">
        <v>185</v>
      </c>
      <c r="E534" s="221" t="s">
        <v>726</v>
      </c>
      <c r="F534" s="222" t="s">
        <v>727</v>
      </c>
      <c r="G534" s="223" t="s">
        <v>208</v>
      </c>
      <c r="H534" s="224">
        <v>6.6849999999999996</v>
      </c>
      <c r="I534" s="225"/>
      <c r="J534" s="226">
        <f>ROUND(I534*H534,2)</f>
        <v>0</v>
      </c>
      <c r="K534" s="222" t="s">
        <v>189</v>
      </c>
      <c r="L534" s="45"/>
      <c r="M534" s="227" t="s">
        <v>1</v>
      </c>
      <c r="N534" s="228" t="s">
        <v>41</v>
      </c>
      <c r="O534" s="92"/>
      <c r="P534" s="229">
        <f>O534*H534</f>
        <v>0</v>
      </c>
      <c r="Q534" s="229">
        <v>0</v>
      </c>
      <c r="R534" s="229">
        <f>Q534*H534</f>
        <v>0</v>
      </c>
      <c r="S534" s="229">
        <v>0</v>
      </c>
      <c r="T534" s="230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1" t="s">
        <v>190</v>
      </c>
      <c r="AT534" s="231" t="s">
        <v>185</v>
      </c>
      <c r="AU534" s="231" t="s">
        <v>86</v>
      </c>
      <c r="AY534" s="18" t="s">
        <v>183</v>
      </c>
      <c r="BE534" s="232">
        <f>IF(N534="základní",J534,0)</f>
        <v>0</v>
      </c>
      <c r="BF534" s="232">
        <f>IF(N534="snížená",J534,0)</f>
        <v>0</v>
      </c>
      <c r="BG534" s="232">
        <f>IF(N534="zákl. přenesená",J534,0)</f>
        <v>0</v>
      </c>
      <c r="BH534" s="232">
        <f>IF(N534="sníž. přenesená",J534,0)</f>
        <v>0</v>
      </c>
      <c r="BI534" s="232">
        <f>IF(N534="nulová",J534,0)</f>
        <v>0</v>
      </c>
      <c r="BJ534" s="18" t="s">
        <v>84</v>
      </c>
      <c r="BK534" s="232">
        <f>ROUND(I534*H534,2)</f>
        <v>0</v>
      </c>
      <c r="BL534" s="18" t="s">
        <v>190</v>
      </c>
      <c r="BM534" s="231" t="s">
        <v>728</v>
      </c>
    </row>
    <row r="535" s="2" customFormat="1">
      <c r="A535" s="39"/>
      <c r="B535" s="40"/>
      <c r="C535" s="41"/>
      <c r="D535" s="233" t="s">
        <v>192</v>
      </c>
      <c r="E535" s="41"/>
      <c r="F535" s="234" t="s">
        <v>729</v>
      </c>
      <c r="G535" s="41"/>
      <c r="H535" s="41"/>
      <c r="I535" s="235"/>
      <c r="J535" s="41"/>
      <c r="K535" s="41"/>
      <c r="L535" s="45"/>
      <c r="M535" s="236"/>
      <c r="N535" s="237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192</v>
      </c>
      <c r="AU535" s="18" t="s">
        <v>86</v>
      </c>
    </row>
    <row r="536" s="2" customFormat="1" ht="33" customHeight="1">
      <c r="A536" s="39"/>
      <c r="B536" s="40"/>
      <c r="C536" s="220" t="s">
        <v>730</v>
      </c>
      <c r="D536" s="220" t="s">
        <v>185</v>
      </c>
      <c r="E536" s="221" t="s">
        <v>731</v>
      </c>
      <c r="F536" s="222" t="s">
        <v>732</v>
      </c>
      <c r="G536" s="223" t="s">
        <v>208</v>
      </c>
      <c r="H536" s="224">
        <v>8.5939999999999994</v>
      </c>
      <c r="I536" s="225"/>
      <c r="J536" s="226">
        <f>ROUND(I536*H536,2)</f>
        <v>0</v>
      </c>
      <c r="K536" s="222" t="s">
        <v>189</v>
      </c>
      <c r="L536" s="45"/>
      <c r="M536" s="227" t="s">
        <v>1</v>
      </c>
      <c r="N536" s="228" t="s">
        <v>41</v>
      </c>
      <c r="O536" s="92"/>
      <c r="P536" s="229">
        <f>O536*H536</f>
        <v>0</v>
      </c>
      <c r="Q536" s="229">
        <v>0</v>
      </c>
      <c r="R536" s="229">
        <f>Q536*H536</f>
        <v>0</v>
      </c>
      <c r="S536" s="229">
        <v>0</v>
      </c>
      <c r="T536" s="230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1" t="s">
        <v>190</v>
      </c>
      <c r="AT536" s="231" t="s">
        <v>185</v>
      </c>
      <c r="AU536" s="231" t="s">
        <v>86</v>
      </c>
      <c r="AY536" s="18" t="s">
        <v>183</v>
      </c>
      <c r="BE536" s="232">
        <f>IF(N536="základní",J536,0)</f>
        <v>0</v>
      </c>
      <c r="BF536" s="232">
        <f>IF(N536="snížená",J536,0)</f>
        <v>0</v>
      </c>
      <c r="BG536" s="232">
        <f>IF(N536="zákl. přenesená",J536,0)</f>
        <v>0</v>
      </c>
      <c r="BH536" s="232">
        <f>IF(N536="sníž. přenesená",J536,0)</f>
        <v>0</v>
      </c>
      <c r="BI536" s="232">
        <f>IF(N536="nulová",J536,0)</f>
        <v>0</v>
      </c>
      <c r="BJ536" s="18" t="s">
        <v>84</v>
      </c>
      <c r="BK536" s="232">
        <f>ROUND(I536*H536,2)</f>
        <v>0</v>
      </c>
      <c r="BL536" s="18" t="s">
        <v>190</v>
      </c>
      <c r="BM536" s="231" t="s">
        <v>733</v>
      </c>
    </row>
    <row r="537" s="2" customFormat="1">
      <c r="A537" s="39"/>
      <c r="B537" s="40"/>
      <c r="C537" s="41"/>
      <c r="D537" s="233" t="s">
        <v>192</v>
      </c>
      <c r="E537" s="41"/>
      <c r="F537" s="234" t="s">
        <v>734</v>
      </c>
      <c r="G537" s="41"/>
      <c r="H537" s="41"/>
      <c r="I537" s="235"/>
      <c r="J537" s="41"/>
      <c r="K537" s="41"/>
      <c r="L537" s="45"/>
      <c r="M537" s="236"/>
      <c r="N537" s="237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192</v>
      </c>
      <c r="AU537" s="18" t="s">
        <v>86</v>
      </c>
    </row>
    <row r="538" s="2" customFormat="1" ht="37.8" customHeight="1">
      <c r="A538" s="39"/>
      <c r="B538" s="40"/>
      <c r="C538" s="220" t="s">
        <v>735</v>
      </c>
      <c r="D538" s="220" t="s">
        <v>185</v>
      </c>
      <c r="E538" s="221" t="s">
        <v>736</v>
      </c>
      <c r="F538" s="222" t="s">
        <v>737</v>
      </c>
      <c r="G538" s="223" t="s">
        <v>208</v>
      </c>
      <c r="H538" s="224">
        <v>51.451000000000001</v>
      </c>
      <c r="I538" s="225"/>
      <c r="J538" s="226">
        <f>ROUND(I538*H538,2)</f>
        <v>0</v>
      </c>
      <c r="K538" s="222" t="s">
        <v>189</v>
      </c>
      <c r="L538" s="45"/>
      <c r="M538" s="227" t="s">
        <v>1</v>
      </c>
      <c r="N538" s="228" t="s">
        <v>41</v>
      </c>
      <c r="O538" s="92"/>
      <c r="P538" s="229">
        <f>O538*H538</f>
        <v>0</v>
      </c>
      <c r="Q538" s="229">
        <v>0</v>
      </c>
      <c r="R538" s="229">
        <f>Q538*H538</f>
        <v>0</v>
      </c>
      <c r="S538" s="229">
        <v>0</v>
      </c>
      <c r="T538" s="230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1" t="s">
        <v>190</v>
      </c>
      <c r="AT538" s="231" t="s">
        <v>185</v>
      </c>
      <c r="AU538" s="231" t="s">
        <v>86</v>
      </c>
      <c r="AY538" s="18" t="s">
        <v>183</v>
      </c>
      <c r="BE538" s="232">
        <f>IF(N538="základní",J538,0)</f>
        <v>0</v>
      </c>
      <c r="BF538" s="232">
        <f>IF(N538="snížená",J538,0)</f>
        <v>0</v>
      </c>
      <c r="BG538" s="232">
        <f>IF(N538="zákl. přenesená",J538,0)</f>
        <v>0</v>
      </c>
      <c r="BH538" s="232">
        <f>IF(N538="sníž. přenesená",J538,0)</f>
        <v>0</v>
      </c>
      <c r="BI538" s="232">
        <f>IF(N538="nulová",J538,0)</f>
        <v>0</v>
      </c>
      <c r="BJ538" s="18" t="s">
        <v>84</v>
      </c>
      <c r="BK538" s="232">
        <f>ROUND(I538*H538,2)</f>
        <v>0</v>
      </c>
      <c r="BL538" s="18" t="s">
        <v>190</v>
      </c>
      <c r="BM538" s="231" t="s">
        <v>738</v>
      </c>
    </row>
    <row r="539" s="2" customFormat="1">
      <c r="A539" s="39"/>
      <c r="B539" s="40"/>
      <c r="C539" s="41"/>
      <c r="D539" s="233" t="s">
        <v>192</v>
      </c>
      <c r="E539" s="41"/>
      <c r="F539" s="234" t="s">
        <v>739</v>
      </c>
      <c r="G539" s="41"/>
      <c r="H539" s="41"/>
      <c r="I539" s="235"/>
      <c r="J539" s="41"/>
      <c r="K539" s="41"/>
      <c r="L539" s="45"/>
      <c r="M539" s="236"/>
      <c r="N539" s="237"/>
      <c r="O539" s="92"/>
      <c r="P539" s="92"/>
      <c r="Q539" s="92"/>
      <c r="R539" s="92"/>
      <c r="S539" s="92"/>
      <c r="T539" s="93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192</v>
      </c>
      <c r="AU539" s="18" t="s">
        <v>86</v>
      </c>
    </row>
    <row r="540" s="2" customFormat="1" ht="37.8" customHeight="1">
      <c r="A540" s="39"/>
      <c r="B540" s="40"/>
      <c r="C540" s="220" t="s">
        <v>740</v>
      </c>
      <c r="D540" s="220" t="s">
        <v>185</v>
      </c>
      <c r="E540" s="221" t="s">
        <v>741</v>
      </c>
      <c r="F540" s="222" t="s">
        <v>742</v>
      </c>
      <c r="G540" s="223" t="s">
        <v>208</v>
      </c>
      <c r="H540" s="224">
        <v>43.689999999999998</v>
      </c>
      <c r="I540" s="225"/>
      <c r="J540" s="226">
        <f>ROUND(I540*H540,2)</f>
        <v>0</v>
      </c>
      <c r="K540" s="222" t="s">
        <v>189</v>
      </c>
      <c r="L540" s="45"/>
      <c r="M540" s="227" t="s">
        <v>1</v>
      </c>
      <c r="N540" s="228" t="s">
        <v>41</v>
      </c>
      <c r="O540" s="92"/>
      <c r="P540" s="229">
        <f>O540*H540</f>
        <v>0</v>
      </c>
      <c r="Q540" s="229">
        <v>0</v>
      </c>
      <c r="R540" s="229">
        <f>Q540*H540</f>
        <v>0</v>
      </c>
      <c r="S540" s="229">
        <v>0</v>
      </c>
      <c r="T540" s="230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1" t="s">
        <v>190</v>
      </c>
      <c r="AT540" s="231" t="s">
        <v>185</v>
      </c>
      <c r="AU540" s="231" t="s">
        <v>86</v>
      </c>
      <c r="AY540" s="18" t="s">
        <v>183</v>
      </c>
      <c r="BE540" s="232">
        <f>IF(N540="základní",J540,0)</f>
        <v>0</v>
      </c>
      <c r="BF540" s="232">
        <f>IF(N540="snížená",J540,0)</f>
        <v>0</v>
      </c>
      <c r="BG540" s="232">
        <f>IF(N540="zákl. přenesená",J540,0)</f>
        <v>0</v>
      </c>
      <c r="BH540" s="232">
        <f>IF(N540="sníž. přenesená",J540,0)</f>
        <v>0</v>
      </c>
      <c r="BI540" s="232">
        <f>IF(N540="nulová",J540,0)</f>
        <v>0</v>
      </c>
      <c r="BJ540" s="18" t="s">
        <v>84</v>
      </c>
      <c r="BK540" s="232">
        <f>ROUND(I540*H540,2)</f>
        <v>0</v>
      </c>
      <c r="BL540" s="18" t="s">
        <v>190</v>
      </c>
      <c r="BM540" s="231" t="s">
        <v>743</v>
      </c>
    </row>
    <row r="541" s="2" customFormat="1">
      <c r="A541" s="39"/>
      <c r="B541" s="40"/>
      <c r="C541" s="41"/>
      <c r="D541" s="233" t="s">
        <v>192</v>
      </c>
      <c r="E541" s="41"/>
      <c r="F541" s="234" t="s">
        <v>744</v>
      </c>
      <c r="G541" s="41"/>
      <c r="H541" s="41"/>
      <c r="I541" s="235"/>
      <c r="J541" s="41"/>
      <c r="K541" s="41"/>
      <c r="L541" s="45"/>
      <c r="M541" s="236"/>
      <c r="N541" s="237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192</v>
      </c>
      <c r="AU541" s="18" t="s">
        <v>86</v>
      </c>
    </row>
    <row r="542" s="2" customFormat="1" ht="33" customHeight="1">
      <c r="A542" s="39"/>
      <c r="B542" s="40"/>
      <c r="C542" s="220" t="s">
        <v>745</v>
      </c>
      <c r="D542" s="220" t="s">
        <v>185</v>
      </c>
      <c r="E542" s="221" t="s">
        <v>746</v>
      </c>
      <c r="F542" s="222" t="s">
        <v>747</v>
      </c>
      <c r="G542" s="223" t="s">
        <v>208</v>
      </c>
      <c r="H542" s="224">
        <v>253.68600000000001</v>
      </c>
      <c r="I542" s="225"/>
      <c r="J542" s="226">
        <f>ROUND(I542*H542,2)</f>
        <v>0</v>
      </c>
      <c r="K542" s="222" t="s">
        <v>189</v>
      </c>
      <c r="L542" s="45"/>
      <c r="M542" s="227" t="s">
        <v>1</v>
      </c>
      <c r="N542" s="228" t="s">
        <v>41</v>
      </c>
      <c r="O542" s="92"/>
      <c r="P542" s="229">
        <f>O542*H542</f>
        <v>0</v>
      </c>
      <c r="Q542" s="229">
        <v>0</v>
      </c>
      <c r="R542" s="229">
        <f>Q542*H542</f>
        <v>0</v>
      </c>
      <c r="S542" s="229">
        <v>0</v>
      </c>
      <c r="T542" s="230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1" t="s">
        <v>190</v>
      </c>
      <c r="AT542" s="231" t="s">
        <v>185</v>
      </c>
      <c r="AU542" s="231" t="s">
        <v>86</v>
      </c>
      <c r="AY542" s="18" t="s">
        <v>183</v>
      </c>
      <c r="BE542" s="232">
        <f>IF(N542="základní",J542,0)</f>
        <v>0</v>
      </c>
      <c r="BF542" s="232">
        <f>IF(N542="snížená",J542,0)</f>
        <v>0</v>
      </c>
      <c r="BG542" s="232">
        <f>IF(N542="zákl. přenesená",J542,0)</f>
        <v>0</v>
      </c>
      <c r="BH542" s="232">
        <f>IF(N542="sníž. přenesená",J542,0)</f>
        <v>0</v>
      </c>
      <c r="BI542" s="232">
        <f>IF(N542="nulová",J542,0)</f>
        <v>0</v>
      </c>
      <c r="BJ542" s="18" t="s">
        <v>84</v>
      </c>
      <c r="BK542" s="232">
        <f>ROUND(I542*H542,2)</f>
        <v>0</v>
      </c>
      <c r="BL542" s="18" t="s">
        <v>190</v>
      </c>
      <c r="BM542" s="231" t="s">
        <v>748</v>
      </c>
    </row>
    <row r="543" s="2" customFormat="1">
      <c r="A543" s="39"/>
      <c r="B543" s="40"/>
      <c r="C543" s="41"/>
      <c r="D543" s="233" t="s">
        <v>192</v>
      </c>
      <c r="E543" s="41"/>
      <c r="F543" s="234" t="s">
        <v>749</v>
      </c>
      <c r="G543" s="41"/>
      <c r="H543" s="41"/>
      <c r="I543" s="235"/>
      <c r="J543" s="41"/>
      <c r="K543" s="41"/>
      <c r="L543" s="45"/>
      <c r="M543" s="236"/>
      <c r="N543" s="237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192</v>
      </c>
      <c r="AU543" s="18" t="s">
        <v>86</v>
      </c>
    </row>
    <row r="544" s="2" customFormat="1" ht="37.8" customHeight="1">
      <c r="A544" s="39"/>
      <c r="B544" s="40"/>
      <c r="C544" s="220" t="s">
        <v>750</v>
      </c>
      <c r="D544" s="220" t="s">
        <v>185</v>
      </c>
      <c r="E544" s="221" t="s">
        <v>751</v>
      </c>
      <c r="F544" s="222" t="s">
        <v>752</v>
      </c>
      <c r="G544" s="223" t="s">
        <v>208</v>
      </c>
      <c r="H544" s="224">
        <v>10.836</v>
      </c>
      <c r="I544" s="225"/>
      <c r="J544" s="226">
        <f>ROUND(I544*H544,2)</f>
        <v>0</v>
      </c>
      <c r="K544" s="222" t="s">
        <v>189</v>
      </c>
      <c r="L544" s="45"/>
      <c r="M544" s="227" t="s">
        <v>1</v>
      </c>
      <c r="N544" s="228" t="s">
        <v>41</v>
      </c>
      <c r="O544" s="92"/>
      <c r="P544" s="229">
        <f>O544*H544</f>
        <v>0</v>
      </c>
      <c r="Q544" s="229">
        <v>0</v>
      </c>
      <c r="R544" s="229">
        <f>Q544*H544</f>
        <v>0</v>
      </c>
      <c r="S544" s="229">
        <v>0</v>
      </c>
      <c r="T544" s="230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1" t="s">
        <v>190</v>
      </c>
      <c r="AT544" s="231" t="s">
        <v>185</v>
      </c>
      <c r="AU544" s="231" t="s">
        <v>86</v>
      </c>
      <c r="AY544" s="18" t="s">
        <v>183</v>
      </c>
      <c r="BE544" s="232">
        <f>IF(N544="základní",J544,0)</f>
        <v>0</v>
      </c>
      <c r="BF544" s="232">
        <f>IF(N544="snížená",J544,0)</f>
        <v>0</v>
      </c>
      <c r="BG544" s="232">
        <f>IF(N544="zákl. přenesená",J544,0)</f>
        <v>0</v>
      </c>
      <c r="BH544" s="232">
        <f>IF(N544="sníž. přenesená",J544,0)</f>
        <v>0</v>
      </c>
      <c r="BI544" s="232">
        <f>IF(N544="nulová",J544,0)</f>
        <v>0</v>
      </c>
      <c r="BJ544" s="18" t="s">
        <v>84</v>
      </c>
      <c r="BK544" s="232">
        <f>ROUND(I544*H544,2)</f>
        <v>0</v>
      </c>
      <c r="BL544" s="18" t="s">
        <v>190</v>
      </c>
      <c r="BM544" s="231" t="s">
        <v>753</v>
      </c>
    </row>
    <row r="545" s="2" customFormat="1">
      <c r="A545" s="39"/>
      <c r="B545" s="40"/>
      <c r="C545" s="41"/>
      <c r="D545" s="233" t="s">
        <v>192</v>
      </c>
      <c r="E545" s="41"/>
      <c r="F545" s="234" t="s">
        <v>754</v>
      </c>
      <c r="G545" s="41"/>
      <c r="H545" s="41"/>
      <c r="I545" s="235"/>
      <c r="J545" s="41"/>
      <c r="K545" s="41"/>
      <c r="L545" s="45"/>
      <c r="M545" s="236"/>
      <c r="N545" s="237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192</v>
      </c>
      <c r="AU545" s="18" t="s">
        <v>86</v>
      </c>
    </row>
    <row r="546" s="2" customFormat="1" ht="44.25" customHeight="1">
      <c r="A546" s="39"/>
      <c r="B546" s="40"/>
      <c r="C546" s="220" t="s">
        <v>755</v>
      </c>
      <c r="D546" s="220" t="s">
        <v>185</v>
      </c>
      <c r="E546" s="221" t="s">
        <v>756</v>
      </c>
      <c r="F546" s="222" t="s">
        <v>757</v>
      </c>
      <c r="G546" s="223" t="s">
        <v>208</v>
      </c>
      <c r="H546" s="224">
        <v>0.075999999999999998</v>
      </c>
      <c r="I546" s="225"/>
      <c r="J546" s="226">
        <f>ROUND(I546*H546,2)</f>
        <v>0</v>
      </c>
      <c r="K546" s="222" t="s">
        <v>189</v>
      </c>
      <c r="L546" s="45"/>
      <c r="M546" s="227" t="s">
        <v>1</v>
      </c>
      <c r="N546" s="228" t="s">
        <v>41</v>
      </c>
      <c r="O546" s="92"/>
      <c r="P546" s="229">
        <f>O546*H546</f>
        <v>0</v>
      </c>
      <c r="Q546" s="229">
        <v>0</v>
      </c>
      <c r="R546" s="229">
        <f>Q546*H546</f>
        <v>0</v>
      </c>
      <c r="S546" s="229">
        <v>0</v>
      </c>
      <c r="T546" s="230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1" t="s">
        <v>190</v>
      </c>
      <c r="AT546" s="231" t="s">
        <v>185</v>
      </c>
      <c r="AU546" s="231" t="s">
        <v>86</v>
      </c>
      <c r="AY546" s="18" t="s">
        <v>183</v>
      </c>
      <c r="BE546" s="232">
        <f>IF(N546="základní",J546,0)</f>
        <v>0</v>
      </c>
      <c r="BF546" s="232">
        <f>IF(N546="snížená",J546,0)</f>
        <v>0</v>
      </c>
      <c r="BG546" s="232">
        <f>IF(N546="zákl. přenesená",J546,0)</f>
        <v>0</v>
      </c>
      <c r="BH546" s="232">
        <f>IF(N546="sníž. přenesená",J546,0)</f>
        <v>0</v>
      </c>
      <c r="BI546" s="232">
        <f>IF(N546="nulová",J546,0)</f>
        <v>0</v>
      </c>
      <c r="BJ546" s="18" t="s">
        <v>84</v>
      </c>
      <c r="BK546" s="232">
        <f>ROUND(I546*H546,2)</f>
        <v>0</v>
      </c>
      <c r="BL546" s="18" t="s">
        <v>190</v>
      </c>
      <c r="BM546" s="231" t="s">
        <v>758</v>
      </c>
    </row>
    <row r="547" s="2" customFormat="1">
      <c r="A547" s="39"/>
      <c r="B547" s="40"/>
      <c r="C547" s="41"/>
      <c r="D547" s="233" t="s">
        <v>192</v>
      </c>
      <c r="E547" s="41"/>
      <c r="F547" s="234" t="s">
        <v>759</v>
      </c>
      <c r="G547" s="41"/>
      <c r="H547" s="41"/>
      <c r="I547" s="235"/>
      <c r="J547" s="41"/>
      <c r="K547" s="41"/>
      <c r="L547" s="45"/>
      <c r="M547" s="236"/>
      <c r="N547" s="237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192</v>
      </c>
      <c r="AU547" s="18" t="s">
        <v>86</v>
      </c>
    </row>
    <row r="548" s="2" customFormat="1" ht="44.25" customHeight="1">
      <c r="A548" s="39"/>
      <c r="B548" s="40"/>
      <c r="C548" s="220" t="s">
        <v>760</v>
      </c>
      <c r="D548" s="220" t="s">
        <v>185</v>
      </c>
      <c r="E548" s="221" t="s">
        <v>761</v>
      </c>
      <c r="F548" s="222" t="s">
        <v>762</v>
      </c>
      <c r="G548" s="223" t="s">
        <v>208</v>
      </c>
      <c r="H548" s="224">
        <v>0.98899999999999999</v>
      </c>
      <c r="I548" s="225"/>
      <c r="J548" s="226">
        <f>ROUND(I548*H548,2)</f>
        <v>0</v>
      </c>
      <c r="K548" s="222" t="s">
        <v>189</v>
      </c>
      <c r="L548" s="45"/>
      <c r="M548" s="227" t="s">
        <v>1</v>
      </c>
      <c r="N548" s="228" t="s">
        <v>41</v>
      </c>
      <c r="O548" s="92"/>
      <c r="P548" s="229">
        <f>O548*H548</f>
        <v>0</v>
      </c>
      <c r="Q548" s="229">
        <v>0</v>
      </c>
      <c r="R548" s="229">
        <f>Q548*H548</f>
        <v>0</v>
      </c>
      <c r="S548" s="229">
        <v>0</v>
      </c>
      <c r="T548" s="230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1" t="s">
        <v>190</v>
      </c>
      <c r="AT548" s="231" t="s">
        <v>185</v>
      </c>
      <c r="AU548" s="231" t="s">
        <v>86</v>
      </c>
      <c r="AY548" s="18" t="s">
        <v>183</v>
      </c>
      <c r="BE548" s="232">
        <f>IF(N548="základní",J548,0)</f>
        <v>0</v>
      </c>
      <c r="BF548" s="232">
        <f>IF(N548="snížená",J548,0)</f>
        <v>0</v>
      </c>
      <c r="BG548" s="232">
        <f>IF(N548="zákl. přenesená",J548,0)</f>
        <v>0</v>
      </c>
      <c r="BH548" s="232">
        <f>IF(N548="sníž. přenesená",J548,0)</f>
        <v>0</v>
      </c>
      <c r="BI548" s="232">
        <f>IF(N548="nulová",J548,0)</f>
        <v>0</v>
      </c>
      <c r="BJ548" s="18" t="s">
        <v>84</v>
      </c>
      <c r="BK548" s="232">
        <f>ROUND(I548*H548,2)</f>
        <v>0</v>
      </c>
      <c r="BL548" s="18" t="s">
        <v>190</v>
      </c>
      <c r="BM548" s="231" t="s">
        <v>763</v>
      </c>
    </row>
    <row r="549" s="2" customFormat="1">
      <c r="A549" s="39"/>
      <c r="B549" s="40"/>
      <c r="C549" s="41"/>
      <c r="D549" s="233" t="s">
        <v>192</v>
      </c>
      <c r="E549" s="41"/>
      <c r="F549" s="234" t="s">
        <v>762</v>
      </c>
      <c r="G549" s="41"/>
      <c r="H549" s="41"/>
      <c r="I549" s="235"/>
      <c r="J549" s="41"/>
      <c r="K549" s="41"/>
      <c r="L549" s="45"/>
      <c r="M549" s="236"/>
      <c r="N549" s="237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192</v>
      </c>
      <c r="AU549" s="18" t="s">
        <v>86</v>
      </c>
    </row>
    <row r="550" s="12" customFormat="1" ht="22.8" customHeight="1">
      <c r="A550" s="12"/>
      <c r="B550" s="204"/>
      <c r="C550" s="205"/>
      <c r="D550" s="206" t="s">
        <v>75</v>
      </c>
      <c r="E550" s="218" t="s">
        <v>764</v>
      </c>
      <c r="F550" s="218" t="s">
        <v>765</v>
      </c>
      <c r="G550" s="205"/>
      <c r="H550" s="205"/>
      <c r="I550" s="208"/>
      <c r="J550" s="219">
        <f>BK550</f>
        <v>0</v>
      </c>
      <c r="K550" s="205"/>
      <c r="L550" s="210"/>
      <c r="M550" s="211"/>
      <c r="N550" s="212"/>
      <c r="O550" s="212"/>
      <c r="P550" s="213">
        <f>SUM(P551:P552)</f>
        <v>0</v>
      </c>
      <c r="Q550" s="212"/>
      <c r="R550" s="213">
        <f>SUM(R551:R552)</f>
        <v>0</v>
      </c>
      <c r="S550" s="212"/>
      <c r="T550" s="214">
        <f>SUM(T551:T552)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15" t="s">
        <v>84</v>
      </c>
      <c r="AT550" s="216" t="s">
        <v>75</v>
      </c>
      <c r="AU550" s="216" t="s">
        <v>84</v>
      </c>
      <c r="AY550" s="215" t="s">
        <v>183</v>
      </c>
      <c r="BK550" s="217">
        <f>SUM(BK551:BK552)</f>
        <v>0</v>
      </c>
    </row>
    <row r="551" s="2" customFormat="1" ht="24.15" customHeight="1">
      <c r="A551" s="39"/>
      <c r="B551" s="40"/>
      <c r="C551" s="220" t="s">
        <v>766</v>
      </c>
      <c r="D551" s="220" t="s">
        <v>185</v>
      </c>
      <c r="E551" s="221" t="s">
        <v>767</v>
      </c>
      <c r="F551" s="222" t="s">
        <v>768</v>
      </c>
      <c r="G551" s="223" t="s">
        <v>208</v>
      </c>
      <c r="H551" s="224">
        <v>652.30200000000002</v>
      </c>
      <c r="I551" s="225"/>
      <c r="J551" s="226">
        <f>ROUND(I551*H551,2)</f>
        <v>0</v>
      </c>
      <c r="K551" s="222" t="s">
        <v>189</v>
      </c>
      <c r="L551" s="45"/>
      <c r="M551" s="227" t="s">
        <v>1</v>
      </c>
      <c r="N551" s="228" t="s">
        <v>41</v>
      </c>
      <c r="O551" s="92"/>
      <c r="P551" s="229">
        <f>O551*H551</f>
        <v>0</v>
      </c>
      <c r="Q551" s="229">
        <v>0</v>
      </c>
      <c r="R551" s="229">
        <f>Q551*H551</f>
        <v>0</v>
      </c>
      <c r="S551" s="229">
        <v>0</v>
      </c>
      <c r="T551" s="230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1" t="s">
        <v>190</v>
      </c>
      <c r="AT551" s="231" t="s">
        <v>185</v>
      </c>
      <c r="AU551" s="231" t="s">
        <v>86</v>
      </c>
      <c r="AY551" s="18" t="s">
        <v>183</v>
      </c>
      <c r="BE551" s="232">
        <f>IF(N551="základní",J551,0)</f>
        <v>0</v>
      </c>
      <c r="BF551" s="232">
        <f>IF(N551="snížená",J551,0)</f>
        <v>0</v>
      </c>
      <c r="BG551" s="232">
        <f>IF(N551="zákl. přenesená",J551,0)</f>
        <v>0</v>
      </c>
      <c r="BH551" s="232">
        <f>IF(N551="sníž. přenesená",J551,0)</f>
        <v>0</v>
      </c>
      <c r="BI551" s="232">
        <f>IF(N551="nulová",J551,0)</f>
        <v>0</v>
      </c>
      <c r="BJ551" s="18" t="s">
        <v>84</v>
      </c>
      <c r="BK551" s="232">
        <f>ROUND(I551*H551,2)</f>
        <v>0</v>
      </c>
      <c r="BL551" s="18" t="s">
        <v>190</v>
      </c>
      <c r="BM551" s="231" t="s">
        <v>769</v>
      </c>
    </row>
    <row r="552" s="2" customFormat="1">
      <c r="A552" s="39"/>
      <c r="B552" s="40"/>
      <c r="C552" s="41"/>
      <c r="D552" s="233" t="s">
        <v>192</v>
      </c>
      <c r="E552" s="41"/>
      <c r="F552" s="234" t="s">
        <v>770</v>
      </c>
      <c r="G552" s="41"/>
      <c r="H552" s="41"/>
      <c r="I552" s="235"/>
      <c r="J552" s="41"/>
      <c r="K552" s="41"/>
      <c r="L552" s="45"/>
      <c r="M552" s="236"/>
      <c r="N552" s="237"/>
      <c r="O552" s="92"/>
      <c r="P552" s="92"/>
      <c r="Q552" s="92"/>
      <c r="R552" s="92"/>
      <c r="S552" s="92"/>
      <c r="T552" s="93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192</v>
      </c>
      <c r="AU552" s="18" t="s">
        <v>86</v>
      </c>
    </row>
    <row r="553" s="12" customFormat="1" ht="25.92" customHeight="1">
      <c r="A553" s="12"/>
      <c r="B553" s="204"/>
      <c r="C553" s="205"/>
      <c r="D553" s="206" t="s">
        <v>75</v>
      </c>
      <c r="E553" s="207" t="s">
        <v>771</v>
      </c>
      <c r="F553" s="207" t="s">
        <v>772</v>
      </c>
      <c r="G553" s="205"/>
      <c r="H553" s="205"/>
      <c r="I553" s="208"/>
      <c r="J553" s="209">
        <f>BK553</f>
        <v>0</v>
      </c>
      <c r="K553" s="205"/>
      <c r="L553" s="210"/>
      <c r="M553" s="211"/>
      <c r="N553" s="212"/>
      <c r="O553" s="212"/>
      <c r="P553" s="213">
        <f>P554+P602+P628+P669+P811+P827+P893+P918+P957+P985+P1011</f>
        <v>0</v>
      </c>
      <c r="Q553" s="212"/>
      <c r="R553" s="213">
        <f>R554+R602+R628+R669+R811+R827+R893+R918+R957+R985+R1011</f>
        <v>151.30032251955004</v>
      </c>
      <c r="S553" s="212"/>
      <c r="T553" s="214">
        <f>T554+T602+T628+T669+T811+T827+T893+T918+T957+T985+T1011</f>
        <v>16.667987200000002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15" t="s">
        <v>86</v>
      </c>
      <c r="AT553" s="216" t="s">
        <v>75</v>
      </c>
      <c r="AU553" s="216" t="s">
        <v>76</v>
      </c>
      <c r="AY553" s="215" t="s">
        <v>183</v>
      </c>
      <c r="BK553" s="217">
        <f>BK554+BK602+BK628+BK669+BK811+BK827+BK893+BK918+BK957+BK985+BK1011</f>
        <v>0</v>
      </c>
    </row>
    <row r="554" s="12" customFormat="1" ht="22.8" customHeight="1">
      <c r="A554" s="12"/>
      <c r="B554" s="204"/>
      <c r="C554" s="205"/>
      <c r="D554" s="206" t="s">
        <v>75</v>
      </c>
      <c r="E554" s="218" t="s">
        <v>773</v>
      </c>
      <c r="F554" s="218" t="s">
        <v>774</v>
      </c>
      <c r="G554" s="205"/>
      <c r="H554" s="205"/>
      <c r="I554" s="208"/>
      <c r="J554" s="219">
        <f>BK554</f>
        <v>0</v>
      </c>
      <c r="K554" s="205"/>
      <c r="L554" s="210"/>
      <c r="M554" s="211"/>
      <c r="N554" s="212"/>
      <c r="O554" s="212"/>
      <c r="P554" s="213">
        <f>SUM(P555:P601)</f>
        <v>0</v>
      </c>
      <c r="Q554" s="212"/>
      <c r="R554" s="213">
        <f>SUM(R555:R601)</f>
        <v>14.581771740499999</v>
      </c>
      <c r="S554" s="212"/>
      <c r="T554" s="214">
        <f>SUM(T555:T601)</f>
        <v>0.98887999999999998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15" t="s">
        <v>86</v>
      </c>
      <c r="AT554" s="216" t="s">
        <v>75</v>
      </c>
      <c r="AU554" s="216" t="s">
        <v>84</v>
      </c>
      <c r="AY554" s="215" t="s">
        <v>183</v>
      </c>
      <c r="BK554" s="217">
        <f>SUM(BK555:BK601)</f>
        <v>0</v>
      </c>
    </row>
    <row r="555" s="2" customFormat="1" ht="16.5" customHeight="1">
      <c r="A555" s="39"/>
      <c r="B555" s="40"/>
      <c r="C555" s="220" t="s">
        <v>775</v>
      </c>
      <c r="D555" s="220" t="s">
        <v>185</v>
      </c>
      <c r="E555" s="221" t="s">
        <v>776</v>
      </c>
      <c r="F555" s="222" t="s">
        <v>777</v>
      </c>
      <c r="G555" s="223" t="s">
        <v>286</v>
      </c>
      <c r="H555" s="224">
        <v>247.22</v>
      </c>
      <c r="I555" s="225"/>
      <c r="J555" s="226">
        <f>ROUND(I555*H555,2)</f>
        <v>0</v>
      </c>
      <c r="K555" s="222" t="s">
        <v>189</v>
      </c>
      <c r="L555" s="45"/>
      <c r="M555" s="227" t="s">
        <v>1</v>
      </c>
      <c r="N555" s="228" t="s">
        <v>41</v>
      </c>
      <c r="O555" s="92"/>
      <c r="P555" s="229">
        <f>O555*H555</f>
        <v>0</v>
      </c>
      <c r="Q555" s="229">
        <v>0</v>
      </c>
      <c r="R555" s="229">
        <f>Q555*H555</f>
        <v>0</v>
      </c>
      <c r="S555" s="229">
        <v>0.0040000000000000001</v>
      </c>
      <c r="T555" s="230">
        <f>S555*H555</f>
        <v>0.98887999999999998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1" t="s">
        <v>319</v>
      </c>
      <c r="AT555" s="231" t="s">
        <v>185</v>
      </c>
      <c r="AU555" s="231" t="s">
        <v>86</v>
      </c>
      <c r="AY555" s="18" t="s">
        <v>183</v>
      </c>
      <c r="BE555" s="232">
        <f>IF(N555="základní",J555,0)</f>
        <v>0</v>
      </c>
      <c r="BF555" s="232">
        <f>IF(N555="snížená",J555,0)</f>
        <v>0</v>
      </c>
      <c r="BG555" s="232">
        <f>IF(N555="zákl. přenesená",J555,0)</f>
        <v>0</v>
      </c>
      <c r="BH555" s="232">
        <f>IF(N555="sníž. přenesená",J555,0)</f>
        <v>0</v>
      </c>
      <c r="BI555" s="232">
        <f>IF(N555="nulová",J555,0)</f>
        <v>0</v>
      </c>
      <c r="BJ555" s="18" t="s">
        <v>84</v>
      </c>
      <c r="BK555" s="232">
        <f>ROUND(I555*H555,2)</f>
        <v>0</v>
      </c>
      <c r="BL555" s="18" t="s">
        <v>319</v>
      </c>
      <c r="BM555" s="231" t="s">
        <v>778</v>
      </c>
    </row>
    <row r="556" s="2" customFormat="1">
      <c r="A556" s="39"/>
      <c r="B556" s="40"/>
      <c r="C556" s="41"/>
      <c r="D556" s="233" t="s">
        <v>192</v>
      </c>
      <c r="E556" s="41"/>
      <c r="F556" s="234" t="s">
        <v>779</v>
      </c>
      <c r="G556" s="41"/>
      <c r="H556" s="41"/>
      <c r="I556" s="235"/>
      <c r="J556" s="41"/>
      <c r="K556" s="41"/>
      <c r="L556" s="45"/>
      <c r="M556" s="236"/>
      <c r="N556" s="237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192</v>
      </c>
      <c r="AU556" s="18" t="s">
        <v>86</v>
      </c>
    </row>
    <row r="557" s="13" customFormat="1">
      <c r="A557" s="13"/>
      <c r="B557" s="238"/>
      <c r="C557" s="239"/>
      <c r="D557" s="233" t="s">
        <v>194</v>
      </c>
      <c r="E557" s="240" t="s">
        <v>1</v>
      </c>
      <c r="F557" s="241" t="s">
        <v>780</v>
      </c>
      <c r="G557" s="239"/>
      <c r="H557" s="240" t="s">
        <v>1</v>
      </c>
      <c r="I557" s="242"/>
      <c r="J557" s="239"/>
      <c r="K557" s="239"/>
      <c r="L557" s="243"/>
      <c r="M557" s="244"/>
      <c r="N557" s="245"/>
      <c r="O557" s="245"/>
      <c r="P557" s="245"/>
      <c r="Q557" s="245"/>
      <c r="R557" s="245"/>
      <c r="S557" s="245"/>
      <c r="T557" s="24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7" t="s">
        <v>194</v>
      </c>
      <c r="AU557" s="247" t="s">
        <v>86</v>
      </c>
      <c r="AV557" s="13" t="s">
        <v>84</v>
      </c>
      <c r="AW557" s="13" t="s">
        <v>32</v>
      </c>
      <c r="AX557" s="13" t="s">
        <v>76</v>
      </c>
      <c r="AY557" s="247" t="s">
        <v>183</v>
      </c>
    </row>
    <row r="558" s="14" customFormat="1">
      <c r="A558" s="14"/>
      <c r="B558" s="248"/>
      <c r="C558" s="249"/>
      <c r="D558" s="233" t="s">
        <v>194</v>
      </c>
      <c r="E558" s="250" t="s">
        <v>1</v>
      </c>
      <c r="F558" s="251" t="s">
        <v>781</v>
      </c>
      <c r="G558" s="249"/>
      <c r="H558" s="252">
        <v>247.22</v>
      </c>
      <c r="I558" s="253"/>
      <c r="J558" s="249"/>
      <c r="K558" s="249"/>
      <c r="L558" s="254"/>
      <c r="M558" s="255"/>
      <c r="N558" s="256"/>
      <c r="O558" s="256"/>
      <c r="P558" s="256"/>
      <c r="Q558" s="256"/>
      <c r="R558" s="256"/>
      <c r="S558" s="256"/>
      <c r="T558" s="257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8" t="s">
        <v>194</v>
      </c>
      <c r="AU558" s="258" t="s">
        <v>86</v>
      </c>
      <c r="AV558" s="14" t="s">
        <v>86</v>
      </c>
      <c r="AW558" s="14" t="s">
        <v>32</v>
      </c>
      <c r="AX558" s="14" t="s">
        <v>84</v>
      </c>
      <c r="AY558" s="258" t="s">
        <v>183</v>
      </c>
    </row>
    <row r="559" s="2" customFormat="1" ht="24.15" customHeight="1">
      <c r="A559" s="39"/>
      <c r="B559" s="40"/>
      <c r="C559" s="220" t="s">
        <v>782</v>
      </c>
      <c r="D559" s="220" t="s">
        <v>185</v>
      </c>
      <c r="E559" s="221" t="s">
        <v>783</v>
      </c>
      <c r="F559" s="222" t="s">
        <v>784</v>
      </c>
      <c r="G559" s="223" t="s">
        <v>286</v>
      </c>
      <c r="H559" s="224">
        <v>888.74000000000001</v>
      </c>
      <c r="I559" s="225"/>
      <c r="J559" s="226">
        <f>ROUND(I559*H559,2)</f>
        <v>0</v>
      </c>
      <c r="K559" s="222" t="s">
        <v>189</v>
      </c>
      <c r="L559" s="45"/>
      <c r="M559" s="227" t="s">
        <v>1</v>
      </c>
      <c r="N559" s="228" t="s">
        <v>41</v>
      </c>
      <c r="O559" s="92"/>
      <c r="P559" s="229">
        <f>O559*H559</f>
        <v>0</v>
      </c>
      <c r="Q559" s="229">
        <v>0</v>
      </c>
      <c r="R559" s="229">
        <f>Q559*H559</f>
        <v>0</v>
      </c>
      <c r="S559" s="229">
        <v>0</v>
      </c>
      <c r="T559" s="230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1" t="s">
        <v>319</v>
      </c>
      <c r="AT559" s="231" t="s">
        <v>185</v>
      </c>
      <c r="AU559" s="231" t="s">
        <v>86</v>
      </c>
      <c r="AY559" s="18" t="s">
        <v>183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18" t="s">
        <v>84</v>
      </c>
      <c r="BK559" s="232">
        <f>ROUND(I559*H559,2)</f>
        <v>0</v>
      </c>
      <c r="BL559" s="18" t="s">
        <v>319</v>
      </c>
      <c r="BM559" s="231" t="s">
        <v>785</v>
      </c>
    </row>
    <row r="560" s="2" customFormat="1">
      <c r="A560" s="39"/>
      <c r="B560" s="40"/>
      <c r="C560" s="41"/>
      <c r="D560" s="233" t="s">
        <v>192</v>
      </c>
      <c r="E560" s="41"/>
      <c r="F560" s="234" t="s">
        <v>786</v>
      </c>
      <c r="G560" s="41"/>
      <c r="H560" s="41"/>
      <c r="I560" s="235"/>
      <c r="J560" s="41"/>
      <c r="K560" s="41"/>
      <c r="L560" s="45"/>
      <c r="M560" s="236"/>
      <c r="N560" s="237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192</v>
      </c>
      <c r="AU560" s="18" t="s">
        <v>86</v>
      </c>
    </row>
    <row r="561" s="13" customFormat="1">
      <c r="A561" s="13"/>
      <c r="B561" s="238"/>
      <c r="C561" s="239"/>
      <c r="D561" s="233" t="s">
        <v>194</v>
      </c>
      <c r="E561" s="240" t="s">
        <v>1</v>
      </c>
      <c r="F561" s="241" t="s">
        <v>787</v>
      </c>
      <c r="G561" s="239"/>
      <c r="H561" s="240" t="s">
        <v>1</v>
      </c>
      <c r="I561" s="242"/>
      <c r="J561" s="239"/>
      <c r="K561" s="239"/>
      <c r="L561" s="243"/>
      <c r="M561" s="244"/>
      <c r="N561" s="245"/>
      <c r="O561" s="245"/>
      <c r="P561" s="245"/>
      <c r="Q561" s="245"/>
      <c r="R561" s="245"/>
      <c r="S561" s="245"/>
      <c r="T561" s="24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7" t="s">
        <v>194</v>
      </c>
      <c r="AU561" s="247" t="s">
        <v>86</v>
      </c>
      <c r="AV561" s="13" t="s">
        <v>84</v>
      </c>
      <c r="AW561" s="13" t="s">
        <v>32</v>
      </c>
      <c r="AX561" s="13" t="s">
        <v>76</v>
      </c>
      <c r="AY561" s="247" t="s">
        <v>183</v>
      </c>
    </row>
    <row r="562" s="13" customFormat="1">
      <c r="A562" s="13"/>
      <c r="B562" s="238"/>
      <c r="C562" s="239"/>
      <c r="D562" s="233" t="s">
        <v>194</v>
      </c>
      <c r="E562" s="240" t="s">
        <v>1</v>
      </c>
      <c r="F562" s="241" t="s">
        <v>324</v>
      </c>
      <c r="G562" s="239"/>
      <c r="H562" s="240" t="s">
        <v>1</v>
      </c>
      <c r="I562" s="242"/>
      <c r="J562" s="239"/>
      <c r="K562" s="239"/>
      <c r="L562" s="243"/>
      <c r="M562" s="244"/>
      <c r="N562" s="245"/>
      <c r="O562" s="245"/>
      <c r="P562" s="245"/>
      <c r="Q562" s="245"/>
      <c r="R562" s="245"/>
      <c r="S562" s="245"/>
      <c r="T562" s="24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7" t="s">
        <v>194</v>
      </c>
      <c r="AU562" s="247" t="s">
        <v>86</v>
      </c>
      <c r="AV562" s="13" t="s">
        <v>84</v>
      </c>
      <c r="AW562" s="13" t="s">
        <v>32</v>
      </c>
      <c r="AX562" s="13" t="s">
        <v>76</v>
      </c>
      <c r="AY562" s="247" t="s">
        <v>183</v>
      </c>
    </row>
    <row r="563" s="14" customFormat="1">
      <c r="A563" s="14"/>
      <c r="B563" s="248"/>
      <c r="C563" s="249"/>
      <c r="D563" s="233" t="s">
        <v>194</v>
      </c>
      <c r="E563" s="250" t="s">
        <v>1</v>
      </c>
      <c r="F563" s="251" t="s">
        <v>788</v>
      </c>
      <c r="G563" s="249"/>
      <c r="H563" s="252">
        <v>547.01999999999998</v>
      </c>
      <c r="I563" s="253"/>
      <c r="J563" s="249"/>
      <c r="K563" s="249"/>
      <c r="L563" s="254"/>
      <c r="M563" s="255"/>
      <c r="N563" s="256"/>
      <c r="O563" s="256"/>
      <c r="P563" s="256"/>
      <c r="Q563" s="256"/>
      <c r="R563" s="256"/>
      <c r="S563" s="256"/>
      <c r="T563" s="257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8" t="s">
        <v>194</v>
      </c>
      <c r="AU563" s="258" t="s">
        <v>86</v>
      </c>
      <c r="AV563" s="14" t="s">
        <v>86</v>
      </c>
      <c r="AW563" s="14" t="s">
        <v>32</v>
      </c>
      <c r="AX563" s="14" t="s">
        <v>76</v>
      </c>
      <c r="AY563" s="258" t="s">
        <v>183</v>
      </c>
    </row>
    <row r="564" s="13" customFormat="1">
      <c r="A564" s="13"/>
      <c r="B564" s="238"/>
      <c r="C564" s="239"/>
      <c r="D564" s="233" t="s">
        <v>194</v>
      </c>
      <c r="E564" s="240" t="s">
        <v>1</v>
      </c>
      <c r="F564" s="241" t="s">
        <v>233</v>
      </c>
      <c r="G564" s="239"/>
      <c r="H564" s="240" t="s">
        <v>1</v>
      </c>
      <c r="I564" s="242"/>
      <c r="J564" s="239"/>
      <c r="K564" s="239"/>
      <c r="L564" s="243"/>
      <c r="M564" s="244"/>
      <c r="N564" s="245"/>
      <c r="O564" s="245"/>
      <c r="P564" s="245"/>
      <c r="Q564" s="245"/>
      <c r="R564" s="245"/>
      <c r="S564" s="245"/>
      <c r="T564" s="24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7" t="s">
        <v>194</v>
      </c>
      <c r="AU564" s="247" t="s">
        <v>86</v>
      </c>
      <c r="AV564" s="13" t="s">
        <v>84</v>
      </c>
      <c r="AW564" s="13" t="s">
        <v>32</v>
      </c>
      <c r="AX564" s="13" t="s">
        <v>76</v>
      </c>
      <c r="AY564" s="247" t="s">
        <v>183</v>
      </c>
    </row>
    <row r="565" s="14" customFormat="1">
      <c r="A565" s="14"/>
      <c r="B565" s="248"/>
      <c r="C565" s="249"/>
      <c r="D565" s="233" t="s">
        <v>194</v>
      </c>
      <c r="E565" s="250" t="s">
        <v>1</v>
      </c>
      <c r="F565" s="251" t="s">
        <v>781</v>
      </c>
      <c r="G565" s="249"/>
      <c r="H565" s="252">
        <v>247.22</v>
      </c>
      <c r="I565" s="253"/>
      <c r="J565" s="249"/>
      <c r="K565" s="249"/>
      <c r="L565" s="254"/>
      <c r="M565" s="255"/>
      <c r="N565" s="256"/>
      <c r="O565" s="256"/>
      <c r="P565" s="256"/>
      <c r="Q565" s="256"/>
      <c r="R565" s="256"/>
      <c r="S565" s="256"/>
      <c r="T565" s="25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8" t="s">
        <v>194</v>
      </c>
      <c r="AU565" s="258" t="s">
        <v>86</v>
      </c>
      <c r="AV565" s="14" t="s">
        <v>86</v>
      </c>
      <c r="AW565" s="14" t="s">
        <v>32</v>
      </c>
      <c r="AX565" s="14" t="s">
        <v>76</v>
      </c>
      <c r="AY565" s="258" t="s">
        <v>183</v>
      </c>
    </row>
    <row r="566" s="13" customFormat="1">
      <c r="A566" s="13"/>
      <c r="B566" s="238"/>
      <c r="C566" s="239"/>
      <c r="D566" s="233" t="s">
        <v>194</v>
      </c>
      <c r="E566" s="240" t="s">
        <v>1</v>
      </c>
      <c r="F566" s="241" t="s">
        <v>235</v>
      </c>
      <c r="G566" s="239"/>
      <c r="H566" s="240" t="s">
        <v>1</v>
      </c>
      <c r="I566" s="242"/>
      <c r="J566" s="239"/>
      <c r="K566" s="239"/>
      <c r="L566" s="243"/>
      <c r="M566" s="244"/>
      <c r="N566" s="245"/>
      <c r="O566" s="245"/>
      <c r="P566" s="245"/>
      <c r="Q566" s="245"/>
      <c r="R566" s="245"/>
      <c r="S566" s="245"/>
      <c r="T566" s="24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7" t="s">
        <v>194</v>
      </c>
      <c r="AU566" s="247" t="s">
        <v>86</v>
      </c>
      <c r="AV566" s="13" t="s">
        <v>84</v>
      </c>
      <c r="AW566" s="13" t="s">
        <v>32</v>
      </c>
      <c r="AX566" s="13" t="s">
        <v>76</v>
      </c>
      <c r="AY566" s="247" t="s">
        <v>183</v>
      </c>
    </row>
    <row r="567" s="14" customFormat="1">
      <c r="A567" s="14"/>
      <c r="B567" s="248"/>
      <c r="C567" s="249"/>
      <c r="D567" s="233" t="s">
        <v>194</v>
      </c>
      <c r="E567" s="250" t="s">
        <v>1</v>
      </c>
      <c r="F567" s="251" t="s">
        <v>789</v>
      </c>
      <c r="G567" s="249"/>
      <c r="H567" s="252">
        <v>94.5</v>
      </c>
      <c r="I567" s="253"/>
      <c r="J567" s="249"/>
      <c r="K567" s="249"/>
      <c r="L567" s="254"/>
      <c r="M567" s="255"/>
      <c r="N567" s="256"/>
      <c r="O567" s="256"/>
      <c r="P567" s="256"/>
      <c r="Q567" s="256"/>
      <c r="R567" s="256"/>
      <c r="S567" s="256"/>
      <c r="T567" s="257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8" t="s">
        <v>194</v>
      </c>
      <c r="AU567" s="258" t="s">
        <v>86</v>
      </c>
      <c r="AV567" s="14" t="s">
        <v>86</v>
      </c>
      <c r="AW567" s="14" t="s">
        <v>32</v>
      </c>
      <c r="AX567" s="14" t="s">
        <v>76</v>
      </c>
      <c r="AY567" s="258" t="s">
        <v>183</v>
      </c>
    </row>
    <row r="568" s="15" customFormat="1">
      <c r="A568" s="15"/>
      <c r="B568" s="259"/>
      <c r="C568" s="260"/>
      <c r="D568" s="233" t="s">
        <v>194</v>
      </c>
      <c r="E568" s="261" t="s">
        <v>1</v>
      </c>
      <c r="F568" s="262" t="s">
        <v>225</v>
      </c>
      <c r="G568" s="260"/>
      <c r="H568" s="263">
        <v>888.74000000000001</v>
      </c>
      <c r="I568" s="264"/>
      <c r="J568" s="260"/>
      <c r="K568" s="260"/>
      <c r="L568" s="265"/>
      <c r="M568" s="266"/>
      <c r="N568" s="267"/>
      <c r="O568" s="267"/>
      <c r="P568" s="267"/>
      <c r="Q568" s="267"/>
      <c r="R568" s="267"/>
      <c r="S568" s="267"/>
      <c r="T568" s="268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9" t="s">
        <v>194</v>
      </c>
      <c r="AU568" s="269" t="s">
        <v>86</v>
      </c>
      <c r="AV568" s="15" t="s">
        <v>190</v>
      </c>
      <c r="AW568" s="15" t="s">
        <v>32</v>
      </c>
      <c r="AX568" s="15" t="s">
        <v>84</v>
      </c>
      <c r="AY568" s="269" t="s">
        <v>183</v>
      </c>
    </row>
    <row r="569" s="2" customFormat="1" ht="16.5" customHeight="1">
      <c r="A569" s="39"/>
      <c r="B569" s="40"/>
      <c r="C569" s="270" t="s">
        <v>790</v>
      </c>
      <c r="D569" s="270" t="s">
        <v>259</v>
      </c>
      <c r="E569" s="271" t="s">
        <v>791</v>
      </c>
      <c r="F569" s="272" t="s">
        <v>792</v>
      </c>
      <c r="G569" s="273" t="s">
        <v>208</v>
      </c>
      <c r="H569" s="274">
        <v>0.34699999999999998</v>
      </c>
      <c r="I569" s="275"/>
      <c r="J569" s="276">
        <f>ROUND(I569*H569,2)</f>
        <v>0</v>
      </c>
      <c r="K569" s="272" t="s">
        <v>189</v>
      </c>
      <c r="L569" s="277"/>
      <c r="M569" s="278" t="s">
        <v>1</v>
      </c>
      <c r="N569" s="279" t="s">
        <v>41</v>
      </c>
      <c r="O569" s="92"/>
      <c r="P569" s="229">
        <f>O569*H569</f>
        <v>0</v>
      </c>
      <c r="Q569" s="229">
        <v>1</v>
      </c>
      <c r="R569" s="229">
        <f>Q569*H569</f>
        <v>0.34699999999999998</v>
      </c>
      <c r="S569" s="229">
        <v>0</v>
      </c>
      <c r="T569" s="230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1" t="s">
        <v>436</v>
      </c>
      <c r="AT569" s="231" t="s">
        <v>259</v>
      </c>
      <c r="AU569" s="231" t="s">
        <v>86</v>
      </c>
      <c r="AY569" s="18" t="s">
        <v>183</v>
      </c>
      <c r="BE569" s="232">
        <f>IF(N569="základní",J569,0)</f>
        <v>0</v>
      </c>
      <c r="BF569" s="232">
        <f>IF(N569="snížená",J569,0)</f>
        <v>0</v>
      </c>
      <c r="BG569" s="232">
        <f>IF(N569="zákl. přenesená",J569,0)</f>
        <v>0</v>
      </c>
      <c r="BH569" s="232">
        <f>IF(N569="sníž. přenesená",J569,0)</f>
        <v>0</v>
      </c>
      <c r="BI569" s="232">
        <f>IF(N569="nulová",J569,0)</f>
        <v>0</v>
      </c>
      <c r="BJ569" s="18" t="s">
        <v>84</v>
      </c>
      <c r="BK569" s="232">
        <f>ROUND(I569*H569,2)</f>
        <v>0</v>
      </c>
      <c r="BL569" s="18" t="s">
        <v>319</v>
      </c>
      <c r="BM569" s="231" t="s">
        <v>793</v>
      </c>
    </row>
    <row r="570" s="2" customFormat="1">
      <c r="A570" s="39"/>
      <c r="B570" s="40"/>
      <c r="C570" s="41"/>
      <c r="D570" s="233" t="s">
        <v>192</v>
      </c>
      <c r="E570" s="41"/>
      <c r="F570" s="234" t="s">
        <v>792</v>
      </c>
      <c r="G570" s="41"/>
      <c r="H570" s="41"/>
      <c r="I570" s="235"/>
      <c r="J570" s="41"/>
      <c r="K570" s="41"/>
      <c r="L570" s="45"/>
      <c r="M570" s="236"/>
      <c r="N570" s="237"/>
      <c r="O570" s="92"/>
      <c r="P570" s="92"/>
      <c r="Q570" s="92"/>
      <c r="R570" s="92"/>
      <c r="S570" s="92"/>
      <c r="T570" s="93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192</v>
      </c>
      <c r="AU570" s="18" t="s">
        <v>86</v>
      </c>
    </row>
    <row r="571" s="2" customFormat="1">
      <c r="A571" s="39"/>
      <c r="B571" s="40"/>
      <c r="C571" s="41"/>
      <c r="D571" s="233" t="s">
        <v>263</v>
      </c>
      <c r="E571" s="41"/>
      <c r="F571" s="280" t="s">
        <v>794</v>
      </c>
      <c r="G571" s="41"/>
      <c r="H571" s="41"/>
      <c r="I571" s="235"/>
      <c r="J571" s="41"/>
      <c r="K571" s="41"/>
      <c r="L571" s="45"/>
      <c r="M571" s="236"/>
      <c r="N571" s="237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263</v>
      </c>
      <c r="AU571" s="18" t="s">
        <v>86</v>
      </c>
    </row>
    <row r="572" s="14" customFormat="1">
      <c r="A572" s="14"/>
      <c r="B572" s="248"/>
      <c r="C572" s="249"/>
      <c r="D572" s="233" t="s">
        <v>194</v>
      </c>
      <c r="E572" s="249"/>
      <c r="F572" s="251" t="s">
        <v>795</v>
      </c>
      <c r="G572" s="249"/>
      <c r="H572" s="252">
        <v>0.34699999999999998</v>
      </c>
      <c r="I572" s="253"/>
      <c r="J572" s="249"/>
      <c r="K572" s="249"/>
      <c r="L572" s="254"/>
      <c r="M572" s="255"/>
      <c r="N572" s="256"/>
      <c r="O572" s="256"/>
      <c r="P572" s="256"/>
      <c r="Q572" s="256"/>
      <c r="R572" s="256"/>
      <c r="S572" s="256"/>
      <c r="T572" s="257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8" t="s">
        <v>194</v>
      </c>
      <c r="AU572" s="258" t="s">
        <v>86</v>
      </c>
      <c r="AV572" s="14" t="s">
        <v>86</v>
      </c>
      <c r="AW572" s="14" t="s">
        <v>4</v>
      </c>
      <c r="AX572" s="14" t="s">
        <v>84</v>
      </c>
      <c r="AY572" s="258" t="s">
        <v>183</v>
      </c>
    </row>
    <row r="573" s="2" customFormat="1" ht="24.15" customHeight="1">
      <c r="A573" s="39"/>
      <c r="B573" s="40"/>
      <c r="C573" s="220" t="s">
        <v>796</v>
      </c>
      <c r="D573" s="220" t="s">
        <v>185</v>
      </c>
      <c r="E573" s="221" t="s">
        <v>797</v>
      </c>
      <c r="F573" s="222" t="s">
        <v>798</v>
      </c>
      <c r="G573" s="223" t="s">
        <v>286</v>
      </c>
      <c r="H573" s="224">
        <v>1777.48</v>
      </c>
      <c r="I573" s="225"/>
      <c r="J573" s="226">
        <f>ROUND(I573*H573,2)</f>
        <v>0</v>
      </c>
      <c r="K573" s="222" t="s">
        <v>189</v>
      </c>
      <c r="L573" s="45"/>
      <c r="M573" s="227" t="s">
        <v>1</v>
      </c>
      <c r="N573" s="228" t="s">
        <v>41</v>
      </c>
      <c r="O573" s="92"/>
      <c r="P573" s="229">
        <f>O573*H573</f>
        <v>0</v>
      </c>
      <c r="Q573" s="229">
        <v>0.00039825</v>
      </c>
      <c r="R573" s="229">
        <f>Q573*H573</f>
        <v>0.70788141000000004</v>
      </c>
      <c r="S573" s="229">
        <v>0</v>
      </c>
      <c r="T573" s="230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1" t="s">
        <v>319</v>
      </c>
      <c r="AT573" s="231" t="s">
        <v>185</v>
      </c>
      <c r="AU573" s="231" t="s">
        <v>86</v>
      </c>
      <c r="AY573" s="18" t="s">
        <v>183</v>
      </c>
      <c r="BE573" s="232">
        <f>IF(N573="základní",J573,0)</f>
        <v>0</v>
      </c>
      <c r="BF573" s="232">
        <f>IF(N573="snížená",J573,0)</f>
        <v>0</v>
      </c>
      <c r="BG573" s="232">
        <f>IF(N573="zákl. přenesená",J573,0)</f>
        <v>0</v>
      </c>
      <c r="BH573" s="232">
        <f>IF(N573="sníž. přenesená",J573,0)</f>
        <v>0</v>
      </c>
      <c r="BI573" s="232">
        <f>IF(N573="nulová",J573,0)</f>
        <v>0</v>
      </c>
      <c r="BJ573" s="18" t="s">
        <v>84</v>
      </c>
      <c r="BK573" s="232">
        <f>ROUND(I573*H573,2)</f>
        <v>0</v>
      </c>
      <c r="BL573" s="18" t="s">
        <v>319</v>
      </c>
      <c r="BM573" s="231" t="s">
        <v>799</v>
      </c>
    </row>
    <row r="574" s="2" customFormat="1">
      <c r="A574" s="39"/>
      <c r="B574" s="40"/>
      <c r="C574" s="41"/>
      <c r="D574" s="233" t="s">
        <v>192</v>
      </c>
      <c r="E574" s="41"/>
      <c r="F574" s="234" t="s">
        <v>800</v>
      </c>
      <c r="G574" s="41"/>
      <c r="H574" s="41"/>
      <c r="I574" s="235"/>
      <c r="J574" s="41"/>
      <c r="K574" s="41"/>
      <c r="L574" s="45"/>
      <c r="M574" s="236"/>
      <c r="N574" s="237"/>
      <c r="O574" s="92"/>
      <c r="P574" s="92"/>
      <c r="Q574" s="92"/>
      <c r="R574" s="92"/>
      <c r="S574" s="92"/>
      <c r="T574" s="93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192</v>
      </c>
      <c r="AU574" s="18" t="s">
        <v>86</v>
      </c>
    </row>
    <row r="575" s="14" customFormat="1">
      <c r="A575" s="14"/>
      <c r="B575" s="248"/>
      <c r="C575" s="249"/>
      <c r="D575" s="233" t="s">
        <v>194</v>
      </c>
      <c r="E575" s="249"/>
      <c r="F575" s="251" t="s">
        <v>801</v>
      </c>
      <c r="G575" s="249"/>
      <c r="H575" s="252">
        <v>1777.48</v>
      </c>
      <c r="I575" s="253"/>
      <c r="J575" s="249"/>
      <c r="K575" s="249"/>
      <c r="L575" s="254"/>
      <c r="M575" s="255"/>
      <c r="N575" s="256"/>
      <c r="O575" s="256"/>
      <c r="P575" s="256"/>
      <c r="Q575" s="256"/>
      <c r="R575" s="256"/>
      <c r="S575" s="256"/>
      <c r="T575" s="257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8" t="s">
        <v>194</v>
      </c>
      <c r="AU575" s="258" t="s">
        <v>86</v>
      </c>
      <c r="AV575" s="14" t="s">
        <v>86</v>
      </c>
      <c r="AW575" s="14" t="s">
        <v>4</v>
      </c>
      <c r="AX575" s="14" t="s">
        <v>84</v>
      </c>
      <c r="AY575" s="258" t="s">
        <v>183</v>
      </c>
    </row>
    <row r="576" s="2" customFormat="1" ht="49.05" customHeight="1">
      <c r="A576" s="39"/>
      <c r="B576" s="40"/>
      <c r="C576" s="270" t="s">
        <v>802</v>
      </c>
      <c r="D576" s="270" t="s">
        <v>259</v>
      </c>
      <c r="E576" s="271" t="s">
        <v>803</v>
      </c>
      <c r="F576" s="272" t="s">
        <v>804</v>
      </c>
      <c r="G576" s="273" t="s">
        <v>286</v>
      </c>
      <c r="H576" s="274">
        <v>1035.826</v>
      </c>
      <c r="I576" s="275"/>
      <c r="J576" s="276">
        <f>ROUND(I576*H576,2)</f>
        <v>0</v>
      </c>
      <c r="K576" s="272" t="s">
        <v>189</v>
      </c>
      <c r="L576" s="277"/>
      <c r="M576" s="278" t="s">
        <v>1</v>
      </c>
      <c r="N576" s="279" t="s">
        <v>41</v>
      </c>
      <c r="O576" s="92"/>
      <c r="P576" s="229">
        <f>O576*H576</f>
        <v>0</v>
      </c>
      <c r="Q576" s="229">
        <v>0.0054000000000000003</v>
      </c>
      <c r="R576" s="229">
        <f>Q576*H576</f>
        <v>5.5934604000000006</v>
      </c>
      <c r="S576" s="229">
        <v>0</v>
      </c>
      <c r="T576" s="230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1" t="s">
        <v>436</v>
      </c>
      <c r="AT576" s="231" t="s">
        <v>259</v>
      </c>
      <c r="AU576" s="231" t="s">
        <v>86</v>
      </c>
      <c r="AY576" s="18" t="s">
        <v>183</v>
      </c>
      <c r="BE576" s="232">
        <f>IF(N576="základní",J576,0)</f>
        <v>0</v>
      </c>
      <c r="BF576" s="232">
        <f>IF(N576="snížená",J576,0)</f>
        <v>0</v>
      </c>
      <c r="BG576" s="232">
        <f>IF(N576="zákl. přenesená",J576,0)</f>
        <v>0</v>
      </c>
      <c r="BH576" s="232">
        <f>IF(N576="sníž. přenesená",J576,0)</f>
        <v>0</v>
      </c>
      <c r="BI576" s="232">
        <f>IF(N576="nulová",J576,0)</f>
        <v>0</v>
      </c>
      <c r="BJ576" s="18" t="s">
        <v>84</v>
      </c>
      <c r="BK576" s="232">
        <f>ROUND(I576*H576,2)</f>
        <v>0</v>
      </c>
      <c r="BL576" s="18" t="s">
        <v>319</v>
      </c>
      <c r="BM576" s="231" t="s">
        <v>805</v>
      </c>
    </row>
    <row r="577" s="2" customFormat="1">
      <c r="A577" s="39"/>
      <c r="B577" s="40"/>
      <c r="C577" s="41"/>
      <c r="D577" s="233" t="s">
        <v>192</v>
      </c>
      <c r="E577" s="41"/>
      <c r="F577" s="234" t="s">
        <v>804</v>
      </c>
      <c r="G577" s="41"/>
      <c r="H577" s="41"/>
      <c r="I577" s="235"/>
      <c r="J577" s="41"/>
      <c r="K577" s="41"/>
      <c r="L577" s="45"/>
      <c r="M577" s="236"/>
      <c r="N577" s="237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192</v>
      </c>
      <c r="AU577" s="18" t="s">
        <v>86</v>
      </c>
    </row>
    <row r="578" s="14" customFormat="1">
      <c r="A578" s="14"/>
      <c r="B578" s="248"/>
      <c r="C578" s="249"/>
      <c r="D578" s="233" t="s">
        <v>194</v>
      </c>
      <c r="E578" s="249"/>
      <c r="F578" s="251" t="s">
        <v>806</v>
      </c>
      <c r="G578" s="249"/>
      <c r="H578" s="252">
        <v>1035.826</v>
      </c>
      <c r="I578" s="253"/>
      <c r="J578" s="249"/>
      <c r="K578" s="249"/>
      <c r="L578" s="254"/>
      <c r="M578" s="255"/>
      <c r="N578" s="256"/>
      <c r="O578" s="256"/>
      <c r="P578" s="256"/>
      <c r="Q578" s="256"/>
      <c r="R578" s="256"/>
      <c r="S578" s="256"/>
      <c r="T578" s="257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8" t="s">
        <v>194</v>
      </c>
      <c r="AU578" s="258" t="s">
        <v>86</v>
      </c>
      <c r="AV578" s="14" t="s">
        <v>86</v>
      </c>
      <c r="AW578" s="14" t="s">
        <v>4</v>
      </c>
      <c r="AX578" s="14" t="s">
        <v>84</v>
      </c>
      <c r="AY578" s="258" t="s">
        <v>183</v>
      </c>
    </row>
    <row r="579" s="2" customFormat="1" ht="49.05" customHeight="1">
      <c r="A579" s="39"/>
      <c r="B579" s="40"/>
      <c r="C579" s="270" t="s">
        <v>807</v>
      </c>
      <c r="D579" s="270" t="s">
        <v>259</v>
      </c>
      <c r="E579" s="271" t="s">
        <v>808</v>
      </c>
      <c r="F579" s="272" t="s">
        <v>809</v>
      </c>
      <c r="G579" s="273" t="s">
        <v>286</v>
      </c>
      <c r="H579" s="274">
        <v>1035.826</v>
      </c>
      <c r="I579" s="275"/>
      <c r="J579" s="276">
        <f>ROUND(I579*H579,2)</f>
        <v>0</v>
      </c>
      <c r="K579" s="272" t="s">
        <v>189</v>
      </c>
      <c r="L579" s="277"/>
      <c r="M579" s="278" t="s">
        <v>1</v>
      </c>
      <c r="N579" s="279" t="s">
        <v>41</v>
      </c>
      <c r="O579" s="92"/>
      <c r="P579" s="229">
        <f>O579*H579</f>
        <v>0</v>
      </c>
      <c r="Q579" s="229">
        <v>0.0053</v>
      </c>
      <c r="R579" s="229">
        <f>Q579*H579</f>
        <v>5.4898778000000004</v>
      </c>
      <c r="S579" s="229">
        <v>0</v>
      </c>
      <c r="T579" s="230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1" t="s">
        <v>436</v>
      </c>
      <c r="AT579" s="231" t="s">
        <v>259</v>
      </c>
      <c r="AU579" s="231" t="s">
        <v>86</v>
      </c>
      <c r="AY579" s="18" t="s">
        <v>183</v>
      </c>
      <c r="BE579" s="232">
        <f>IF(N579="základní",J579,0)</f>
        <v>0</v>
      </c>
      <c r="BF579" s="232">
        <f>IF(N579="snížená",J579,0)</f>
        <v>0</v>
      </c>
      <c r="BG579" s="232">
        <f>IF(N579="zákl. přenesená",J579,0)</f>
        <v>0</v>
      </c>
      <c r="BH579" s="232">
        <f>IF(N579="sníž. přenesená",J579,0)</f>
        <v>0</v>
      </c>
      <c r="BI579" s="232">
        <f>IF(N579="nulová",J579,0)</f>
        <v>0</v>
      </c>
      <c r="BJ579" s="18" t="s">
        <v>84</v>
      </c>
      <c r="BK579" s="232">
        <f>ROUND(I579*H579,2)</f>
        <v>0</v>
      </c>
      <c r="BL579" s="18" t="s">
        <v>319</v>
      </c>
      <c r="BM579" s="231" t="s">
        <v>810</v>
      </c>
    </row>
    <row r="580" s="2" customFormat="1">
      <c r="A580" s="39"/>
      <c r="B580" s="40"/>
      <c r="C580" s="41"/>
      <c r="D580" s="233" t="s">
        <v>192</v>
      </c>
      <c r="E580" s="41"/>
      <c r="F580" s="234" t="s">
        <v>809</v>
      </c>
      <c r="G580" s="41"/>
      <c r="H580" s="41"/>
      <c r="I580" s="235"/>
      <c r="J580" s="41"/>
      <c r="K580" s="41"/>
      <c r="L580" s="45"/>
      <c r="M580" s="236"/>
      <c r="N580" s="237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192</v>
      </c>
      <c r="AU580" s="18" t="s">
        <v>86</v>
      </c>
    </row>
    <row r="581" s="14" customFormat="1">
      <c r="A581" s="14"/>
      <c r="B581" s="248"/>
      <c r="C581" s="249"/>
      <c r="D581" s="233" t="s">
        <v>194</v>
      </c>
      <c r="E581" s="249"/>
      <c r="F581" s="251" t="s">
        <v>806</v>
      </c>
      <c r="G581" s="249"/>
      <c r="H581" s="252">
        <v>1035.826</v>
      </c>
      <c r="I581" s="253"/>
      <c r="J581" s="249"/>
      <c r="K581" s="249"/>
      <c r="L581" s="254"/>
      <c r="M581" s="255"/>
      <c r="N581" s="256"/>
      <c r="O581" s="256"/>
      <c r="P581" s="256"/>
      <c r="Q581" s="256"/>
      <c r="R581" s="256"/>
      <c r="S581" s="256"/>
      <c r="T581" s="25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8" t="s">
        <v>194</v>
      </c>
      <c r="AU581" s="258" t="s">
        <v>86</v>
      </c>
      <c r="AV581" s="14" t="s">
        <v>86</v>
      </c>
      <c r="AW581" s="14" t="s">
        <v>4</v>
      </c>
      <c r="AX581" s="14" t="s">
        <v>84</v>
      </c>
      <c r="AY581" s="258" t="s">
        <v>183</v>
      </c>
    </row>
    <row r="582" s="2" customFormat="1" ht="24.15" customHeight="1">
      <c r="A582" s="39"/>
      <c r="B582" s="40"/>
      <c r="C582" s="220" t="s">
        <v>811</v>
      </c>
      <c r="D582" s="220" t="s">
        <v>185</v>
      </c>
      <c r="E582" s="221" t="s">
        <v>812</v>
      </c>
      <c r="F582" s="222" t="s">
        <v>813</v>
      </c>
      <c r="G582" s="223" t="s">
        <v>286</v>
      </c>
      <c r="H582" s="224">
        <v>176.154</v>
      </c>
      <c r="I582" s="225"/>
      <c r="J582" s="226">
        <f>ROUND(I582*H582,2)</f>
        <v>0</v>
      </c>
      <c r="K582" s="222" t="s">
        <v>189</v>
      </c>
      <c r="L582" s="45"/>
      <c r="M582" s="227" t="s">
        <v>1</v>
      </c>
      <c r="N582" s="228" t="s">
        <v>41</v>
      </c>
      <c r="O582" s="92"/>
      <c r="P582" s="229">
        <f>O582*H582</f>
        <v>0</v>
      </c>
      <c r="Q582" s="229">
        <v>0</v>
      </c>
      <c r="R582" s="229">
        <f>Q582*H582</f>
        <v>0</v>
      </c>
      <c r="S582" s="229">
        <v>0</v>
      </c>
      <c r="T582" s="230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1" t="s">
        <v>319</v>
      </c>
      <c r="AT582" s="231" t="s">
        <v>185</v>
      </c>
      <c r="AU582" s="231" t="s">
        <v>86</v>
      </c>
      <c r="AY582" s="18" t="s">
        <v>183</v>
      </c>
      <c r="BE582" s="232">
        <f>IF(N582="základní",J582,0)</f>
        <v>0</v>
      </c>
      <c r="BF582" s="232">
        <f>IF(N582="snížená",J582,0)</f>
        <v>0</v>
      </c>
      <c r="BG582" s="232">
        <f>IF(N582="zákl. přenesená",J582,0)</f>
        <v>0</v>
      </c>
      <c r="BH582" s="232">
        <f>IF(N582="sníž. přenesená",J582,0)</f>
        <v>0</v>
      </c>
      <c r="BI582" s="232">
        <f>IF(N582="nulová",J582,0)</f>
        <v>0</v>
      </c>
      <c r="BJ582" s="18" t="s">
        <v>84</v>
      </c>
      <c r="BK582" s="232">
        <f>ROUND(I582*H582,2)</f>
        <v>0</v>
      </c>
      <c r="BL582" s="18" t="s">
        <v>319</v>
      </c>
      <c r="BM582" s="231" t="s">
        <v>814</v>
      </c>
    </row>
    <row r="583" s="2" customFormat="1">
      <c r="A583" s="39"/>
      <c r="B583" s="40"/>
      <c r="C583" s="41"/>
      <c r="D583" s="233" t="s">
        <v>192</v>
      </c>
      <c r="E583" s="41"/>
      <c r="F583" s="234" t="s">
        <v>815</v>
      </c>
      <c r="G583" s="41"/>
      <c r="H583" s="41"/>
      <c r="I583" s="235"/>
      <c r="J583" s="41"/>
      <c r="K583" s="41"/>
      <c r="L583" s="45"/>
      <c r="M583" s="236"/>
      <c r="N583" s="237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192</v>
      </c>
      <c r="AU583" s="18" t="s">
        <v>86</v>
      </c>
    </row>
    <row r="584" s="13" customFormat="1">
      <c r="A584" s="13"/>
      <c r="B584" s="238"/>
      <c r="C584" s="239"/>
      <c r="D584" s="233" t="s">
        <v>194</v>
      </c>
      <c r="E584" s="240" t="s">
        <v>1</v>
      </c>
      <c r="F584" s="241" t="s">
        <v>816</v>
      </c>
      <c r="G584" s="239"/>
      <c r="H584" s="240" t="s">
        <v>1</v>
      </c>
      <c r="I584" s="242"/>
      <c r="J584" s="239"/>
      <c r="K584" s="239"/>
      <c r="L584" s="243"/>
      <c r="M584" s="244"/>
      <c r="N584" s="245"/>
      <c r="O584" s="245"/>
      <c r="P584" s="245"/>
      <c r="Q584" s="245"/>
      <c r="R584" s="245"/>
      <c r="S584" s="245"/>
      <c r="T584" s="24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7" t="s">
        <v>194</v>
      </c>
      <c r="AU584" s="247" t="s">
        <v>86</v>
      </c>
      <c r="AV584" s="13" t="s">
        <v>84</v>
      </c>
      <c r="AW584" s="13" t="s">
        <v>32</v>
      </c>
      <c r="AX584" s="13" t="s">
        <v>76</v>
      </c>
      <c r="AY584" s="247" t="s">
        <v>183</v>
      </c>
    </row>
    <row r="585" s="13" customFormat="1">
      <c r="A585" s="13"/>
      <c r="B585" s="238"/>
      <c r="C585" s="239"/>
      <c r="D585" s="233" t="s">
        <v>194</v>
      </c>
      <c r="E585" s="240" t="s">
        <v>1</v>
      </c>
      <c r="F585" s="241" t="s">
        <v>406</v>
      </c>
      <c r="G585" s="239"/>
      <c r="H585" s="240" t="s">
        <v>1</v>
      </c>
      <c r="I585" s="242"/>
      <c r="J585" s="239"/>
      <c r="K585" s="239"/>
      <c r="L585" s="243"/>
      <c r="M585" s="244"/>
      <c r="N585" s="245"/>
      <c r="O585" s="245"/>
      <c r="P585" s="245"/>
      <c r="Q585" s="245"/>
      <c r="R585" s="245"/>
      <c r="S585" s="245"/>
      <c r="T585" s="246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7" t="s">
        <v>194</v>
      </c>
      <c r="AU585" s="247" t="s">
        <v>86</v>
      </c>
      <c r="AV585" s="13" t="s">
        <v>84</v>
      </c>
      <c r="AW585" s="13" t="s">
        <v>32</v>
      </c>
      <c r="AX585" s="13" t="s">
        <v>76</v>
      </c>
      <c r="AY585" s="247" t="s">
        <v>183</v>
      </c>
    </row>
    <row r="586" s="14" customFormat="1">
      <c r="A586" s="14"/>
      <c r="B586" s="248"/>
      <c r="C586" s="249"/>
      <c r="D586" s="233" t="s">
        <v>194</v>
      </c>
      <c r="E586" s="250" t="s">
        <v>1</v>
      </c>
      <c r="F586" s="251" t="s">
        <v>817</v>
      </c>
      <c r="G586" s="249"/>
      <c r="H586" s="252">
        <v>176.154</v>
      </c>
      <c r="I586" s="253"/>
      <c r="J586" s="249"/>
      <c r="K586" s="249"/>
      <c r="L586" s="254"/>
      <c r="M586" s="255"/>
      <c r="N586" s="256"/>
      <c r="O586" s="256"/>
      <c r="P586" s="256"/>
      <c r="Q586" s="256"/>
      <c r="R586" s="256"/>
      <c r="S586" s="256"/>
      <c r="T586" s="257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8" t="s">
        <v>194</v>
      </c>
      <c r="AU586" s="258" t="s">
        <v>86</v>
      </c>
      <c r="AV586" s="14" t="s">
        <v>86</v>
      </c>
      <c r="AW586" s="14" t="s">
        <v>32</v>
      </c>
      <c r="AX586" s="14" t="s">
        <v>84</v>
      </c>
      <c r="AY586" s="258" t="s">
        <v>183</v>
      </c>
    </row>
    <row r="587" s="2" customFormat="1" ht="16.5" customHeight="1">
      <c r="A587" s="39"/>
      <c r="B587" s="40"/>
      <c r="C587" s="270" t="s">
        <v>818</v>
      </c>
      <c r="D587" s="270" t="s">
        <v>259</v>
      </c>
      <c r="E587" s="271" t="s">
        <v>791</v>
      </c>
      <c r="F587" s="272" t="s">
        <v>792</v>
      </c>
      <c r="G587" s="273" t="s">
        <v>208</v>
      </c>
      <c r="H587" s="274">
        <v>0.071999999999999995</v>
      </c>
      <c r="I587" s="275"/>
      <c r="J587" s="276">
        <f>ROUND(I587*H587,2)</f>
        <v>0</v>
      </c>
      <c r="K587" s="272" t="s">
        <v>189</v>
      </c>
      <c r="L587" s="277"/>
      <c r="M587" s="278" t="s">
        <v>1</v>
      </c>
      <c r="N587" s="279" t="s">
        <v>41</v>
      </c>
      <c r="O587" s="92"/>
      <c r="P587" s="229">
        <f>O587*H587</f>
        <v>0</v>
      </c>
      <c r="Q587" s="229">
        <v>1</v>
      </c>
      <c r="R587" s="229">
        <f>Q587*H587</f>
        <v>0.071999999999999995</v>
      </c>
      <c r="S587" s="229">
        <v>0</v>
      </c>
      <c r="T587" s="230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1" t="s">
        <v>436</v>
      </c>
      <c r="AT587" s="231" t="s">
        <v>259</v>
      </c>
      <c r="AU587" s="231" t="s">
        <v>86</v>
      </c>
      <c r="AY587" s="18" t="s">
        <v>183</v>
      </c>
      <c r="BE587" s="232">
        <f>IF(N587="základní",J587,0)</f>
        <v>0</v>
      </c>
      <c r="BF587" s="232">
        <f>IF(N587="snížená",J587,0)</f>
        <v>0</v>
      </c>
      <c r="BG587" s="232">
        <f>IF(N587="zákl. přenesená",J587,0)</f>
        <v>0</v>
      </c>
      <c r="BH587" s="232">
        <f>IF(N587="sníž. přenesená",J587,0)</f>
        <v>0</v>
      </c>
      <c r="BI587" s="232">
        <f>IF(N587="nulová",J587,0)</f>
        <v>0</v>
      </c>
      <c r="BJ587" s="18" t="s">
        <v>84</v>
      </c>
      <c r="BK587" s="232">
        <f>ROUND(I587*H587,2)</f>
        <v>0</v>
      </c>
      <c r="BL587" s="18" t="s">
        <v>319</v>
      </c>
      <c r="BM587" s="231" t="s">
        <v>819</v>
      </c>
    </row>
    <row r="588" s="2" customFormat="1">
      <c r="A588" s="39"/>
      <c r="B588" s="40"/>
      <c r="C588" s="41"/>
      <c r="D588" s="233" t="s">
        <v>192</v>
      </c>
      <c r="E588" s="41"/>
      <c r="F588" s="234" t="s">
        <v>792</v>
      </c>
      <c r="G588" s="41"/>
      <c r="H588" s="41"/>
      <c r="I588" s="235"/>
      <c r="J588" s="41"/>
      <c r="K588" s="41"/>
      <c r="L588" s="45"/>
      <c r="M588" s="236"/>
      <c r="N588" s="237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192</v>
      </c>
      <c r="AU588" s="18" t="s">
        <v>86</v>
      </c>
    </row>
    <row r="589" s="2" customFormat="1">
      <c r="A589" s="39"/>
      <c r="B589" s="40"/>
      <c r="C589" s="41"/>
      <c r="D589" s="233" t="s">
        <v>263</v>
      </c>
      <c r="E589" s="41"/>
      <c r="F589" s="280" t="s">
        <v>794</v>
      </c>
      <c r="G589" s="41"/>
      <c r="H589" s="41"/>
      <c r="I589" s="235"/>
      <c r="J589" s="41"/>
      <c r="K589" s="41"/>
      <c r="L589" s="45"/>
      <c r="M589" s="236"/>
      <c r="N589" s="237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263</v>
      </c>
      <c r="AU589" s="18" t="s">
        <v>86</v>
      </c>
    </row>
    <row r="590" s="14" customFormat="1">
      <c r="A590" s="14"/>
      <c r="B590" s="248"/>
      <c r="C590" s="249"/>
      <c r="D590" s="233" t="s">
        <v>194</v>
      </c>
      <c r="E590" s="249"/>
      <c r="F590" s="251" t="s">
        <v>820</v>
      </c>
      <c r="G590" s="249"/>
      <c r="H590" s="252">
        <v>0.071999999999999995</v>
      </c>
      <c r="I590" s="253"/>
      <c r="J590" s="249"/>
      <c r="K590" s="249"/>
      <c r="L590" s="254"/>
      <c r="M590" s="255"/>
      <c r="N590" s="256"/>
      <c r="O590" s="256"/>
      <c r="P590" s="256"/>
      <c r="Q590" s="256"/>
      <c r="R590" s="256"/>
      <c r="S590" s="256"/>
      <c r="T590" s="257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8" t="s">
        <v>194</v>
      </c>
      <c r="AU590" s="258" t="s">
        <v>86</v>
      </c>
      <c r="AV590" s="14" t="s">
        <v>86</v>
      </c>
      <c r="AW590" s="14" t="s">
        <v>4</v>
      </c>
      <c r="AX590" s="14" t="s">
        <v>84</v>
      </c>
      <c r="AY590" s="258" t="s">
        <v>183</v>
      </c>
    </row>
    <row r="591" s="2" customFormat="1" ht="24.15" customHeight="1">
      <c r="A591" s="39"/>
      <c r="B591" s="40"/>
      <c r="C591" s="220" t="s">
        <v>821</v>
      </c>
      <c r="D591" s="220" t="s">
        <v>185</v>
      </c>
      <c r="E591" s="221" t="s">
        <v>822</v>
      </c>
      <c r="F591" s="222" t="s">
        <v>823</v>
      </c>
      <c r="G591" s="223" t="s">
        <v>286</v>
      </c>
      <c r="H591" s="224">
        <v>176.154</v>
      </c>
      <c r="I591" s="225"/>
      <c r="J591" s="226">
        <f>ROUND(I591*H591,2)</f>
        <v>0</v>
      </c>
      <c r="K591" s="222" t="s">
        <v>189</v>
      </c>
      <c r="L591" s="45"/>
      <c r="M591" s="227" t="s">
        <v>1</v>
      </c>
      <c r="N591" s="228" t="s">
        <v>41</v>
      </c>
      <c r="O591" s="92"/>
      <c r="P591" s="229">
        <f>O591*H591</f>
        <v>0</v>
      </c>
      <c r="Q591" s="229">
        <v>0.00039825</v>
      </c>
      <c r="R591" s="229">
        <f>Q591*H591</f>
        <v>0.0701533305</v>
      </c>
      <c r="S591" s="229">
        <v>0</v>
      </c>
      <c r="T591" s="230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1" t="s">
        <v>319</v>
      </c>
      <c r="AT591" s="231" t="s">
        <v>185</v>
      </c>
      <c r="AU591" s="231" t="s">
        <v>86</v>
      </c>
      <c r="AY591" s="18" t="s">
        <v>183</v>
      </c>
      <c r="BE591" s="232">
        <f>IF(N591="základní",J591,0)</f>
        <v>0</v>
      </c>
      <c r="BF591" s="232">
        <f>IF(N591="snížená",J591,0)</f>
        <v>0</v>
      </c>
      <c r="BG591" s="232">
        <f>IF(N591="zákl. přenesená",J591,0)</f>
        <v>0</v>
      </c>
      <c r="BH591" s="232">
        <f>IF(N591="sníž. přenesená",J591,0)</f>
        <v>0</v>
      </c>
      <c r="BI591" s="232">
        <f>IF(N591="nulová",J591,0)</f>
        <v>0</v>
      </c>
      <c r="BJ591" s="18" t="s">
        <v>84</v>
      </c>
      <c r="BK591" s="232">
        <f>ROUND(I591*H591,2)</f>
        <v>0</v>
      </c>
      <c r="BL591" s="18" t="s">
        <v>319</v>
      </c>
      <c r="BM591" s="231" t="s">
        <v>824</v>
      </c>
    </row>
    <row r="592" s="2" customFormat="1">
      <c r="A592" s="39"/>
      <c r="B592" s="40"/>
      <c r="C592" s="41"/>
      <c r="D592" s="233" t="s">
        <v>192</v>
      </c>
      <c r="E592" s="41"/>
      <c r="F592" s="234" t="s">
        <v>825</v>
      </c>
      <c r="G592" s="41"/>
      <c r="H592" s="41"/>
      <c r="I592" s="235"/>
      <c r="J592" s="41"/>
      <c r="K592" s="41"/>
      <c r="L592" s="45"/>
      <c r="M592" s="236"/>
      <c r="N592" s="237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192</v>
      </c>
      <c r="AU592" s="18" t="s">
        <v>86</v>
      </c>
    </row>
    <row r="593" s="14" customFormat="1">
      <c r="A593" s="14"/>
      <c r="B593" s="248"/>
      <c r="C593" s="249"/>
      <c r="D593" s="233" t="s">
        <v>194</v>
      </c>
      <c r="E593" s="250" t="s">
        <v>1</v>
      </c>
      <c r="F593" s="251" t="s">
        <v>826</v>
      </c>
      <c r="G593" s="249"/>
      <c r="H593" s="252">
        <v>176.154</v>
      </c>
      <c r="I593" s="253"/>
      <c r="J593" s="249"/>
      <c r="K593" s="249"/>
      <c r="L593" s="254"/>
      <c r="M593" s="255"/>
      <c r="N593" s="256"/>
      <c r="O593" s="256"/>
      <c r="P593" s="256"/>
      <c r="Q593" s="256"/>
      <c r="R593" s="256"/>
      <c r="S593" s="256"/>
      <c r="T593" s="257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8" t="s">
        <v>194</v>
      </c>
      <c r="AU593" s="258" t="s">
        <v>86</v>
      </c>
      <c r="AV593" s="14" t="s">
        <v>86</v>
      </c>
      <c r="AW593" s="14" t="s">
        <v>32</v>
      </c>
      <c r="AX593" s="14" t="s">
        <v>84</v>
      </c>
      <c r="AY593" s="258" t="s">
        <v>183</v>
      </c>
    </row>
    <row r="594" s="2" customFormat="1" ht="49.05" customHeight="1">
      <c r="A594" s="39"/>
      <c r="B594" s="40"/>
      <c r="C594" s="270" t="s">
        <v>827</v>
      </c>
      <c r="D594" s="270" t="s">
        <v>259</v>
      </c>
      <c r="E594" s="271" t="s">
        <v>803</v>
      </c>
      <c r="F594" s="272" t="s">
        <v>804</v>
      </c>
      <c r="G594" s="273" t="s">
        <v>286</v>
      </c>
      <c r="H594" s="274">
        <v>215.084</v>
      </c>
      <c r="I594" s="275"/>
      <c r="J594" s="276">
        <f>ROUND(I594*H594,2)</f>
        <v>0</v>
      </c>
      <c r="K594" s="272" t="s">
        <v>189</v>
      </c>
      <c r="L594" s="277"/>
      <c r="M594" s="278" t="s">
        <v>1</v>
      </c>
      <c r="N594" s="279" t="s">
        <v>41</v>
      </c>
      <c r="O594" s="92"/>
      <c r="P594" s="229">
        <f>O594*H594</f>
        <v>0</v>
      </c>
      <c r="Q594" s="229">
        <v>0.0054000000000000003</v>
      </c>
      <c r="R594" s="229">
        <f>Q594*H594</f>
        <v>1.1614536</v>
      </c>
      <c r="S594" s="229">
        <v>0</v>
      </c>
      <c r="T594" s="230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1" t="s">
        <v>436</v>
      </c>
      <c r="AT594" s="231" t="s">
        <v>259</v>
      </c>
      <c r="AU594" s="231" t="s">
        <v>86</v>
      </c>
      <c r="AY594" s="18" t="s">
        <v>183</v>
      </c>
      <c r="BE594" s="232">
        <f>IF(N594="základní",J594,0)</f>
        <v>0</v>
      </c>
      <c r="BF594" s="232">
        <f>IF(N594="snížená",J594,0)</f>
        <v>0</v>
      </c>
      <c r="BG594" s="232">
        <f>IF(N594="zákl. přenesená",J594,0)</f>
        <v>0</v>
      </c>
      <c r="BH594" s="232">
        <f>IF(N594="sníž. přenesená",J594,0)</f>
        <v>0</v>
      </c>
      <c r="BI594" s="232">
        <f>IF(N594="nulová",J594,0)</f>
        <v>0</v>
      </c>
      <c r="BJ594" s="18" t="s">
        <v>84</v>
      </c>
      <c r="BK594" s="232">
        <f>ROUND(I594*H594,2)</f>
        <v>0</v>
      </c>
      <c r="BL594" s="18" t="s">
        <v>319</v>
      </c>
      <c r="BM594" s="231" t="s">
        <v>828</v>
      </c>
    </row>
    <row r="595" s="2" customFormat="1">
      <c r="A595" s="39"/>
      <c r="B595" s="40"/>
      <c r="C595" s="41"/>
      <c r="D595" s="233" t="s">
        <v>192</v>
      </c>
      <c r="E595" s="41"/>
      <c r="F595" s="234" t="s">
        <v>804</v>
      </c>
      <c r="G595" s="41"/>
      <c r="H595" s="41"/>
      <c r="I595" s="235"/>
      <c r="J595" s="41"/>
      <c r="K595" s="41"/>
      <c r="L595" s="45"/>
      <c r="M595" s="236"/>
      <c r="N595" s="237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192</v>
      </c>
      <c r="AU595" s="18" t="s">
        <v>86</v>
      </c>
    </row>
    <row r="596" s="14" customFormat="1">
      <c r="A596" s="14"/>
      <c r="B596" s="248"/>
      <c r="C596" s="249"/>
      <c r="D596" s="233" t="s">
        <v>194</v>
      </c>
      <c r="E596" s="249"/>
      <c r="F596" s="251" t="s">
        <v>829</v>
      </c>
      <c r="G596" s="249"/>
      <c r="H596" s="252">
        <v>215.084</v>
      </c>
      <c r="I596" s="253"/>
      <c r="J596" s="249"/>
      <c r="K596" s="249"/>
      <c r="L596" s="254"/>
      <c r="M596" s="255"/>
      <c r="N596" s="256"/>
      <c r="O596" s="256"/>
      <c r="P596" s="256"/>
      <c r="Q596" s="256"/>
      <c r="R596" s="256"/>
      <c r="S596" s="256"/>
      <c r="T596" s="257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8" t="s">
        <v>194</v>
      </c>
      <c r="AU596" s="258" t="s">
        <v>86</v>
      </c>
      <c r="AV596" s="14" t="s">
        <v>86</v>
      </c>
      <c r="AW596" s="14" t="s">
        <v>4</v>
      </c>
      <c r="AX596" s="14" t="s">
        <v>84</v>
      </c>
      <c r="AY596" s="258" t="s">
        <v>183</v>
      </c>
    </row>
    <row r="597" s="2" customFormat="1" ht="49.05" customHeight="1">
      <c r="A597" s="39"/>
      <c r="B597" s="40"/>
      <c r="C597" s="270" t="s">
        <v>830</v>
      </c>
      <c r="D597" s="270" t="s">
        <v>259</v>
      </c>
      <c r="E597" s="271" t="s">
        <v>808</v>
      </c>
      <c r="F597" s="272" t="s">
        <v>809</v>
      </c>
      <c r="G597" s="273" t="s">
        <v>286</v>
      </c>
      <c r="H597" s="274">
        <v>215.084</v>
      </c>
      <c r="I597" s="275"/>
      <c r="J597" s="276">
        <f>ROUND(I597*H597,2)</f>
        <v>0</v>
      </c>
      <c r="K597" s="272" t="s">
        <v>189</v>
      </c>
      <c r="L597" s="277"/>
      <c r="M597" s="278" t="s">
        <v>1</v>
      </c>
      <c r="N597" s="279" t="s">
        <v>41</v>
      </c>
      <c r="O597" s="92"/>
      <c r="P597" s="229">
        <f>O597*H597</f>
        <v>0</v>
      </c>
      <c r="Q597" s="229">
        <v>0.0053</v>
      </c>
      <c r="R597" s="229">
        <f>Q597*H597</f>
        <v>1.1399452000000001</v>
      </c>
      <c r="S597" s="229">
        <v>0</v>
      </c>
      <c r="T597" s="230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1" t="s">
        <v>436</v>
      </c>
      <c r="AT597" s="231" t="s">
        <v>259</v>
      </c>
      <c r="AU597" s="231" t="s">
        <v>86</v>
      </c>
      <c r="AY597" s="18" t="s">
        <v>183</v>
      </c>
      <c r="BE597" s="232">
        <f>IF(N597="základní",J597,0)</f>
        <v>0</v>
      </c>
      <c r="BF597" s="232">
        <f>IF(N597="snížená",J597,0)</f>
        <v>0</v>
      </c>
      <c r="BG597" s="232">
        <f>IF(N597="zákl. přenesená",J597,0)</f>
        <v>0</v>
      </c>
      <c r="BH597" s="232">
        <f>IF(N597="sníž. přenesená",J597,0)</f>
        <v>0</v>
      </c>
      <c r="BI597" s="232">
        <f>IF(N597="nulová",J597,0)</f>
        <v>0</v>
      </c>
      <c r="BJ597" s="18" t="s">
        <v>84</v>
      </c>
      <c r="BK597" s="232">
        <f>ROUND(I597*H597,2)</f>
        <v>0</v>
      </c>
      <c r="BL597" s="18" t="s">
        <v>319</v>
      </c>
      <c r="BM597" s="231" t="s">
        <v>831</v>
      </c>
    </row>
    <row r="598" s="2" customFormat="1">
      <c r="A598" s="39"/>
      <c r="B598" s="40"/>
      <c r="C598" s="41"/>
      <c r="D598" s="233" t="s">
        <v>192</v>
      </c>
      <c r="E598" s="41"/>
      <c r="F598" s="234" t="s">
        <v>809</v>
      </c>
      <c r="G598" s="41"/>
      <c r="H598" s="41"/>
      <c r="I598" s="235"/>
      <c r="J598" s="41"/>
      <c r="K598" s="41"/>
      <c r="L598" s="45"/>
      <c r="M598" s="236"/>
      <c r="N598" s="237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192</v>
      </c>
      <c r="AU598" s="18" t="s">
        <v>86</v>
      </c>
    </row>
    <row r="599" s="14" customFormat="1">
      <c r="A599" s="14"/>
      <c r="B599" s="248"/>
      <c r="C599" s="249"/>
      <c r="D599" s="233" t="s">
        <v>194</v>
      </c>
      <c r="E599" s="249"/>
      <c r="F599" s="251" t="s">
        <v>829</v>
      </c>
      <c r="G599" s="249"/>
      <c r="H599" s="252">
        <v>215.084</v>
      </c>
      <c r="I599" s="253"/>
      <c r="J599" s="249"/>
      <c r="K599" s="249"/>
      <c r="L599" s="254"/>
      <c r="M599" s="255"/>
      <c r="N599" s="256"/>
      <c r="O599" s="256"/>
      <c r="P599" s="256"/>
      <c r="Q599" s="256"/>
      <c r="R599" s="256"/>
      <c r="S599" s="256"/>
      <c r="T599" s="257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8" t="s">
        <v>194</v>
      </c>
      <c r="AU599" s="258" t="s">
        <v>86</v>
      </c>
      <c r="AV599" s="14" t="s">
        <v>86</v>
      </c>
      <c r="AW599" s="14" t="s">
        <v>4</v>
      </c>
      <c r="AX599" s="14" t="s">
        <v>84</v>
      </c>
      <c r="AY599" s="258" t="s">
        <v>183</v>
      </c>
    </row>
    <row r="600" s="2" customFormat="1" ht="33" customHeight="1">
      <c r="A600" s="39"/>
      <c r="B600" s="40"/>
      <c r="C600" s="220" t="s">
        <v>832</v>
      </c>
      <c r="D600" s="220" t="s">
        <v>185</v>
      </c>
      <c r="E600" s="221" t="s">
        <v>833</v>
      </c>
      <c r="F600" s="222" t="s">
        <v>834</v>
      </c>
      <c r="G600" s="223" t="s">
        <v>208</v>
      </c>
      <c r="H600" s="224">
        <v>14.582000000000001</v>
      </c>
      <c r="I600" s="225"/>
      <c r="J600" s="226">
        <f>ROUND(I600*H600,2)</f>
        <v>0</v>
      </c>
      <c r="K600" s="222" t="s">
        <v>189</v>
      </c>
      <c r="L600" s="45"/>
      <c r="M600" s="227" t="s">
        <v>1</v>
      </c>
      <c r="N600" s="228" t="s">
        <v>41</v>
      </c>
      <c r="O600" s="92"/>
      <c r="P600" s="229">
        <f>O600*H600</f>
        <v>0</v>
      </c>
      <c r="Q600" s="229">
        <v>0</v>
      </c>
      <c r="R600" s="229">
        <f>Q600*H600</f>
        <v>0</v>
      </c>
      <c r="S600" s="229">
        <v>0</v>
      </c>
      <c r="T600" s="230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1" t="s">
        <v>319</v>
      </c>
      <c r="AT600" s="231" t="s">
        <v>185</v>
      </c>
      <c r="AU600" s="231" t="s">
        <v>86</v>
      </c>
      <c r="AY600" s="18" t="s">
        <v>183</v>
      </c>
      <c r="BE600" s="232">
        <f>IF(N600="základní",J600,0)</f>
        <v>0</v>
      </c>
      <c r="BF600" s="232">
        <f>IF(N600="snížená",J600,0)</f>
        <v>0</v>
      </c>
      <c r="BG600" s="232">
        <f>IF(N600="zákl. přenesená",J600,0)</f>
        <v>0</v>
      </c>
      <c r="BH600" s="232">
        <f>IF(N600="sníž. přenesená",J600,0)</f>
        <v>0</v>
      </c>
      <c r="BI600" s="232">
        <f>IF(N600="nulová",J600,0)</f>
        <v>0</v>
      </c>
      <c r="BJ600" s="18" t="s">
        <v>84</v>
      </c>
      <c r="BK600" s="232">
        <f>ROUND(I600*H600,2)</f>
        <v>0</v>
      </c>
      <c r="BL600" s="18" t="s">
        <v>319</v>
      </c>
      <c r="BM600" s="231" t="s">
        <v>835</v>
      </c>
    </row>
    <row r="601" s="2" customFormat="1">
      <c r="A601" s="39"/>
      <c r="B601" s="40"/>
      <c r="C601" s="41"/>
      <c r="D601" s="233" t="s">
        <v>192</v>
      </c>
      <c r="E601" s="41"/>
      <c r="F601" s="234" t="s">
        <v>836</v>
      </c>
      <c r="G601" s="41"/>
      <c r="H601" s="41"/>
      <c r="I601" s="235"/>
      <c r="J601" s="41"/>
      <c r="K601" s="41"/>
      <c r="L601" s="45"/>
      <c r="M601" s="236"/>
      <c r="N601" s="237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192</v>
      </c>
      <c r="AU601" s="18" t="s">
        <v>86</v>
      </c>
    </row>
    <row r="602" s="12" customFormat="1" ht="22.8" customHeight="1">
      <c r="A602" s="12"/>
      <c r="B602" s="204"/>
      <c r="C602" s="205"/>
      <c r="D602" s="206" t="s">
        <v>75</v>
      </c>
      <c r="E602" s="218" t="s">
        <v>837</v>
      </c>
      <c r="F602" s="218" t="s">
        <v>838</v>
      </c>
      <c r="G602" s="205"/>
      <c r="H602" s="205"/>
      <c r="I602" s="208"/>
      <c r="J602" s="219">
        <f>BK602</f>
        <v>0</v>
      </c>
      <c r="K602" s="205"/>
      <c r="L602" s="210"/>
      <c r="M602" s="211"/>
      <c r="N602" s="212"/>
      <c r="O602" s="212"/>
      <c r="P602" s="213">
        <f>SUM(P603:P627)</f>
        <v>0</v>
      </c>
      <c r="Q602" s="212"/>
      <c r="R602" s="213">
        <f>SUM(R603:R627)</f>
        <v>4.2793285999999995</v>
      </c>
      <c r="S602" s="212"/>
      <c r="T602" s="214">
        <f>SUM(T603:T627)</f>
        <v>0.092609999999999998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15" t="s">
        <v>86</v>
      </c>
      <c r="AT602" s="216" t="s">
        <v>75</v>
      </c>
      <c r="AU602" s="216" t="s">
        <v>84</v>
      </c>
      <c r="AY602" s="215" t="s">
        <v>183</v>
      </c>
      <c r="BK602" s="217">
        <f>SUM(BK603:BK627)</f>
        <v>0</v>
      </c>
    </row>
    <row r="603" s="2" customFormat="1" ht="24.15" customHeight="1">
      <c r="A603" s="39"/>
      <c r="B603" s="40"/>
      <c r="C603" s="220" t="s">
        <v>839</v>
      </c>
      <c r="D603" s="220" t="s">
        <v>185</v>
      </c>
      <c r="E603" s="221" t="s">
        <v>840</v>
      </c>
      <c r="F603" s="222" t="s">
        <v>841</v>
      </c>
      <c r="G603" s="223" t="s">
        <v>286</v>
      </c>
      <c r="H603" s="224">
        <v>205.80000000000001</v>
      </c>
      <c r="I603" s="225"/>
      <c r="J603" s="226">
        <f>ROUND(I603*H603,2)</f>
        <v>0</v>
      </c>
      <c r="K603" s="222" t="s">
        <v>189</v>
      </c>
      <c r="L603" s="45"/>
      <c r="M603" s="227" t="s">
        <v>1</v>
      </c>
      <c r="N603" s="228" t="s">
        <v>41</v>
      </c>
      <c r="O603" s="92"/>
      <c r="P603" s="229">
        <f>O603*H603</f>
        <v>0</v>
      </c>
      <c r="Q603" s="229">
        <v>0</v>
      </c>
      <c r="R603" s="229">
        <f>Q603*H603</f>
        <v>0</v>
      </c>
      <c r="S603" s="229">
        <v>0.00044999999999999999</v>
      </c>
      <c r="T603" s="230">
        <f>S603*H603</f>
        <v>0.092609999999999998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1" t="s">
        <v>319</v>
      </c>
      <c r="AT603" s="231" t="s">
        <v>185</v>
      </c>
      <c r="AU603" s="231" t="s">
        <v>86</v>
      </c>
      <c r="AY603" s="18" t="s">
        <v>183</v>
      </c>
      <c r="BE603" s="232">
        <f>IF(N603="základní",J603,0)</f>
        <v>0</v>
      </c>
      <c r="BF603" s="232">
        <f>IF(N603="snížená",J603,0)</f>
        <v>0</v>
      </c>
      <c r="BG603" s="232">
        <f>IF(N603="zákl. přenesená",J603,0)</f>
        <v>0</v>
      </c>
      <c r="BH603" s="232">
        <f>IF(N603="sníž. přenesená",J603,0)</f>
        <v>0</v>
      </c>
      <c r="BI603" s="232">
        <f>IF(N603="nulová",J603,0)</f>
        <v>0</v>
      </c>
      <c r="BJ603" s="18" t="s">
        <v>84</v>
      </c>
      <c r="BK603" s="232">
        <f>ROUND(I603*H603,2)</f>
        <v>0</v>
      </c>
      <c r="BL603" s="18" t="s">
        <v>319</v>
      </c>
      <c r="BM603" s="231" t="s">
        <v>842</v>
      </c>
    </row>
    <row r="604" s="2" customFormat="1">
      <c r="A604" s="39"/>
      <c r="B604" s="40"/>
      <c r="C604" s="41"/>
      <c r="D604" s="233" t="s">
        <v>192</v>
      </c>
      <c r="E604" s="41"/>
      <c r="F604" s="234" t="s">
        <v>843</v>
      </c>
      <c r="G604" s="41"/>
      <c r="H604" s="41"/>
      <c r="I604" s="235"/>
      <c r="J604" s="41"/>
      <c r="K604" s="41"/>
      <c r="L604" s="45"/>
      <c r="M604" s="236"/>
      <c r="N604" s="237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192</v>
      </c>
      <c r="AU604" s="18" t="s">
        <v>86</v>
      </c>
    </row>
    <row r="605" s="13" customFormat="1">
      <c r="A605" s="13"/>
      <c r="B605" s="238"/>
      <c r="C605" s="239"/>
      <c r="D605" s="233" t="s">
        <v>194</v>
      </c>
      <c r="E605" s="240" t="s">
        <v>1</v>
      </c>
      <c r="F605" s="241" t="s">
        <v>844</v>
      </c>
      <c r="G605" s="239"/>
      <c r="H605" s="240" t="s">
        <v>1</v>
      </c>
      <c r="I605" s="242"/>
      <c r="J605" s="239"/>
      <c r="K605" s="239"/>
      <c r="L605" s="243"/>
      <c r="M605" s="244"/>
      <c r="N605" s="245"/>
      <c r="O605" s="245"/>
      <c r="P605" s="245"/>
      <c r="Q605" s="245"/>
      <c r="R605" s="245"/>
      <c r="S605" s="245"/>
      <c r="T605" s="24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7" t="s">
        <v>194</v>
      </c>
      <c r="AU605" s="247" t="s">
        <v>86</v>
      </c>
      <c r="AV605" s="13" t="s">
        <v>84</v>
      </c>
      <c r="AW605" s="13" t="s">
        <v>32</v>
      </c>
      <c r="AX605" s="13" t="s">
        <v>76</v>
      </c>
      <c r="AY605" s="247" t="s">
        <v>183</v>
      </c>
    </row>
    <row r="606" s="14" customFormat="1">
      <c r="A606" s="14"/>
      <c r="B606" s="248"/>
      <c r="C606" s="249"/>
      <c r="D606" s="233" t="s">
        <v>194</v>
      </c>
      <c r="E606" s="250" t="s">
        <v>1</v>
      </c>
      <c r="F606" s="251" t="s">
        <v>845</v>
      </c>
      <c r="G606" s="249"/>
      <c r="H606" s="252">
        <v>205.80000000000001</v>
      </c>
      <c r="I606" s="253"/>
      <c r="J606" s="249"/>
      <c r="K606" s="249"/>
      <c r="L606" s="254"/>
      <c r="M606" s="255"/>
      <c r="N606" s="256"/>
      <c r="O606" s="256"/>
      <c r="P606" s="256"/>
      <c r="Q606" s="256"/>
      <c r="R606" s="256"/>
      <c r="S606" s="256"/>
      <c r="T606" s="257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8" t="s">
        <v>194</v>
      </c>
      <c r="AU606" s="258" t="s">
        <v>86</v>
      </c>
      <c r="AV606" s="14" t="s">
        <v>86</v>
      </c>
      <c r="AW606" s="14" t="s">
        <v>32</v>
      </c>
      <c r="AX606" s="14" t="s">
        <v>84</v>
      </c>
      <c r="AY606" s="258" t="s">
        <v>183</v>
      </c>
    </row>
    <row r="607" s="2" customFormat="1" ht="24.15" customHeight="1">
      <c r="A607" s="39"/>
      <c r="B607" s="40"/>
      <c r="C607" s="220" t="s">
        <v>846</v>
      </c>
      <c r="D607" s="220" t="s">
        <v>185</v>
      </c>
      <c r="E607" s="221" t="s">
        <v>847</v>
      </c>
      <c r="F607" s="222" t="s">
        <v>848</v>
      </c>
      <c r="G607" s="223" t="s">
        <v>286</v>
      </c>
      <c r="H607" s="224">
        <v>829.25</v>
      </c>
      <c r="I607" s="225"/>
      <c r="J607" s="226">
        <f>ROUND(I607*H607,2)</f>
        <v>0</v>
      </c>
      <c r="K607" s="222" t="s">
        <v>189</v>
      </c>
      <c r="L607" s="45"/>
      <c r="M607" s="227" t="s">
        <v>1</v>
      </c>
      <c r="N607" s="228" t="s">
        <v>41</v>
      </c>
      <c r="O607" s="92"/>
      <c r="P607" s="229">
        <f>O607*H607</f>
        <v>0</v>
      </c>
      <c r="Q607" s="229">
        <v>0</v>
      </c>
      <c r="R607" s="229">
        <f>Q607*H607</f>
        <v>0</v>
      </c>
      <c r="S607" s="229">
        <v>0</v>
      </c>
      <c r="T607" s="230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1" t="s">
        <v>319</v>
      </c>
      <c r="AT607" s="231" t="s">
        <v>185</v>
      </c>
      <c r="AU607" s="231" t="s">
        <v>86</v>
      </c>
      <c r="AY607" s="18" t="s">
        <v>183</v>
      </c>
      <c r="BE607" s="232">
        <f>IF(N607="základní",J607,0)</f>
        <v>0</v>
      </c>
      <c r="BF607" s="232">
        <f>IF(N607="snížená",J607,0)</f>
        <v>0</v>
      </c>
      <c r="BG607" s="232">
        <f>IF(N607="zákl. přenesená",J607,0)</f>
        <v>0</v>
      </c>
      <c r="BH607" s="232">
        <f>IF(N607="sníž. přenesená",J607,0)</f>
        <v>0</v>
      </c>
      <c r="BI607" s="232">
        <f>IF(N607="nulová",J607,0)</f>
        <v>0</v>
      </c>
      <c r="BJ607" s="18" t="s">
        <v>84</v>
      </c>
      <c r="BK607" s="232">
        <f>ROUND(I607*H607,2)</f>
        <v>0</v>
      </c>
      <c r="BL607" s="18" t="s">
        <v>319</v>
      </c>
      <c r="BM607" s="231" t="s">
        <v>849</v>
      </c>
    </row>
    <row r="608" s="2" customFormat="1">
      <c r="A608" s="39"/>
      <c r="B608" s="40"/>
      <c r="C608" s="41"/>
      <c r="D608" s="233" t="s">
        <v>192</v>
      </c>
      <c r="E608" s="41"/>
      <c r="F608" s="234" t="s">
        <v>850</v>
      </c>
      <c r="G608" s="41"/>
      <c r="H608" s="41"/>
      <c r="I608" s="235"/>
      <c r="J608" s="41"/>
      <c r="K608" s="41"/>
      <c r="L608" s="45"/>
      <c r="M608" s="236"/>
      <c r="N608" s="237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192</v>
      </c>
      <c r="AU608" s="18" t="s">
        <v>86</v>
      </c>
    </row>
    <row r="609" s="14" customFormat="1">
      <c r="A609" s="14"/>
      <c r="B609" s="248"/>
      <c r="C609" s="249"/>
      <c r="D609" s="233" t="s">
        <v>194</v>
      </c>
      <c r="E609" s="250" t="s">
        <v>1</v>
      </c>
      <c r="F609" s="251" t="s">
        <v>111</v>
      </c>
      <c r="G609" s="249"/>
      <c r="H609" s="252">
        <v>829.25</v>
      </c>
      <c r="I609" s="253"/>
      <c r="J609" s="249"/>
      <c r="K609" s="249"/>
      <c r="L609" s="254"/>
      <c r="M609" s="255"/>
      <c r="N609" s="256"/>
      <c r="O609" s="256"/>
      <c r="P609" s="256"/>
      <c r="Q609" s="256"/>
      <c r="R609" s="256"/>
      <c r="S609" s="256"/>
      <c r="T609" s="257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8" t="s">
        <v>194</v>
      </c>
      <c r="AU609" s="258" t="s">
        <v>86</v>
      </c>
      <c r="AV609" s="14" t="s">
        <v>86</v>
      </c>
      <c r="AW609" s="14" t="s">
        <v>32</v>
      </c>
      <c r="AX609" s="14" t="s">
        <v>84</v>
      </c>
      <c r="AY609" s="258" t="s">
        <v>183</v>
      </c>
    </row>
    <row r="610" s="2" customFormat="1" ht="24.15" customHeight="1">
      <c r="A610" s="39"/>
      <c r="B610" s="40"/>
      <c r="C610" s="270" t="s">
        <v>851</v>
      </c>
      <c r="D610" s="270" t="s">
        <v>259</v>
      </c>
      <c r="E610" s="271" t="s">
        <v>852</v>
      </c>
      <c r="F610" s="272" t="s">
        <v>853</v>
      </c>
      <c r="G610" s="273" t="s">
        <v>286</v>
      </c>
      <c r="H610" s="274">
        <v>870.71299999999997</v>
      </c>
      <c r="I610" s="275"/>
      <c r="J610" s="276">
        <f>ROUND(I610*H610,2)</f>
        <v>0</v>
      </c>
      <c r="K610" s="272" t="s">
        <v>189</v>
      </c>
      <c r="L610" s="277"/>
      <c r="M610" s="278" t="s">
        <v>1</v>
      </c>
      <c r="N610" s="279" t="s">
        <v>41</v>
      </c>
      <c r="O610" s="92"/>
      <c r="P610" s="229">
        <f>O610*H610</f>
        <v>0</v>
      </c>
      <c r="Q610" s="229">
        <v>0.0025000000000000001</v>
      </c>
      <c r="R610" s="229">
        <f>Q610*H610</f>
        <v>2.1767824999999998</v>
      </c>
      <c r="S610" s="229">
        <v>0</v>
      </c>
      <c r="T610" s="230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1" t="s">
        <v>436</v>
      </c>
      <c r="AT610" s="231" t="s">
        <v>259</v>
      </c>
      <c r="AU610" s="231" t="s">
        <v>86</v>
      </c>
      <c r="AY610" s="18" t="s">
        <v>183</v>
      </c>
      <c r="BE610" s="232">
        <f>IF(N610="základní",J610,0)</f>
        <v>0</v>
      </c>
      <c r="BF610" s="232">
        <f>IF(N610="snížená",J610,0)</f>
        <v>0</v>
      </c>
      <c r="BG610" s="232">
        <f>IF(N610="zákl. přenesená",J610,0)</f>
        <v>0</v>
      </c>
      <c r="BH610" s="232">
        <f>IF(N610="sníž. přenesená",J610,0)</f>
        <v>0</v>
      </c>
      <c r="BI610" s="232">
        <f>IF(N610="nulová",J610,0)</f>
        <v>0</v>
      </c>
      <c r="BJ610" s="18" t="s">
        <v>84</v>
      </c>
      <c r="BK610" s="232">
        <f>ROUND(I610*H610,2)</f>
        <v>0</v>
      </c>
      <c r="BL610" s="18" t="s">
        <v>319</v>
      </c>
      <c r="BM610" s="231" t="s">
        <v>854</v>
      </c>
    </row>
    <row r="611" s="2" customFormat="1">
      <c r="A611" s="39"/>
      <c r="B611" s="40"/>
      <c r="C611" s="41"/>
      <c r="D611" s="233" t="s">
        <v>192</v>
      </c>
      <c r="E611" s="41"/>
      <c r="F611" s="234" t="s">
        <v>853</v>
      </c>
      <c r="G611" s="41"/>
      <c r="H611" s="41"/>
      <c r="I611" s="235"/>
      <c r="J611" s="41"/>
      <c r="K611" s="41"/>
      <c r="L611" s="45"/>
      <c r="M611" s="236"/>
      <c r="N611" s="237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192</v>
      </c>
      <c r="AU611" s="18" t="s">
        <v>86</v>
      </c>
    </row>
    <row r="612" s="14" customFormat="1">
      <c r="A612" s="14"/>
      <c r="B612" s="248"/>
      <c r="C612" s="249"/>
      <c r="D612" s="233" t="s">
        <v>194</v>
      </c>
      <c r="E612" s="249"/>
      <c r="F612" s="251" t="s">
        <v>855</v>
      </c>
      <c r="G612" s="249"/>
      <c r="H612" s="252">
        <v>870.71299999999997</v>
      </c>
      <c r="I612" s="253"/>
      <c r="J612" s="249"/>
      <c r="K612" s="249"/>
      <c r="L612" s="254"/>
      <c r="M612" s="255"/>
      <c r="N612" s="256"/>
      <c r="O612" s="256"/>
      <c r="P612" s="256"/>
      <c r="Q612" s="256"/>
      <c r="R612" s="256"/>
      <c r="S612" s="256"/>
      <c r="T612" s="257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8" t="s">
        <v>194</v>
      </c>
      <c r="AU612" s="258" t="s">
        <v>86</v>
      </c>
      <c r="AV612" s="14" t="s">
        <v>86</v>
      </c>
      <c r="AW612" s="14" t="s">
        <v>4</v>
      </c>
      <c r="AX612" s="14" t="s">
        <v>84</v>
      </c>
      <c r="AY612" s="258" t="s">
        <v>183</v>
      </c>
    </row>
    <row r="613" s="2" customFormat="1" ht="24.15" customHeight="1">
      <c r="A613" s="39"/>
      <c r="B613" s="40"/>
      <c r="C613" s="220" t="s">
        <v>856</v>
      </c>
      <c r="D613" s="220" t="s">
        <v>185</v>
      </c>
      <c r="E613" s="221" t="s">
        <v>857</v>
      </c>
      <c r="F613" s="222" t="s">
        <v>858</v>
      </c>
      <c r="G613" s="223" t="s">
        <v>252</v>
      </c>
      <c r="H613" s="224">
        <v>581.5</v>
      </c>
      <c r="I613" s="225"/>
      <c r="J613" s="226">
        <f>ROUND(I613*H613,2)</f>
        <v>0</v>
      </c>
      <c r="K613" s="222" t="s">
        <v>189</v>
      </c>
      <c r="L613" s="45"/>
      <c r="M613" s="227" t="s">
        <v>1</v>
      </c>
      <c r="N613" s="228" t="s">
        <v>41</v>
      </c>
      <c r="O613" s="92"/>
      <c r="P613" s="229">
        <f>O613*H613</f>
        <v>0</v>
      </c>
      <c r="Q613" s="229">
        <v>0</v>
      </c>
      <c r="R613" s="229">
        <f>Q613*H613</f>
        <v>0</v>
      </c>
      <c r="S613" s="229">
        <v>0</v>
      </c>
      <c r="T613" s="230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31" t="s">
        <v>319</v>
      </c>
      <c r="AT613" s="231" t="s">
        <v>185</v>
      </c>
      <c r="AU613" s="231" t="s">
        <v>86</v>
      </c>
      <c r="AY613" s="18" t="s">
        <v>183</v>
      </c>
      <c r="BE613" s="232">
        <f>IF(N613="základní",J613,0)</f>
        <v>0</v>
      </c>
      <c r="BF613" s="232">
        <f>IF(N613="snížená",J613,0)</f>
        <v>0</v>
      </c>
      <c r="BG613" s="232">
        <f>IF(N613="zákl. přenesená",J613,0)</f>
        <v>0</v>
      </c>
      <c r="BH613" s="232">
        <f>IF(N613="sníž. přenesená",J613,0)</f>
        <v>0</v>
      </c>
      <c r="BI613" s="232">
        <f>IF(N613="nulová",J613,0)</f>
        <v>0</v>
      </c>
      <c r="BJ613" s="18" t="s">
        <v>84</v>
      </c>
      <c r="BK613" s="232">
        <f>ROUND(I613*H613,2)</f>
        <v>0</v>
      </c>
      <c r="BL613" s="18" t="s">
        <v>319</v>
      </c>
      <c r="BM613" s="231" t="s">
        <v>859</v>
      </c>
    </row>
    <row r="614" s="2" customFormat="1">
      <c r="A614" s="39"/>
      <c r="B614" s="40"/>
      <c r="C614" s="41"/>
      <c r="D614" s="233" t="s">
        <v>192</v>
      </c>
      <c r="E614" s="41"/>
      <c r="F614" s="234" t="s">
        <v>860</v>
      </c>
      <c r="G614" s="41"/>
      <c r="H614" s="41"/>
      <c r="I614" s="235"/>
      <c r="J614" s="41"/>
      <c r="K614" s="41"/>
      <c r="L614" s="45"/>
      <c r="M614" s="236"/>
      <c r="N614" s="237"/>
      <c r="O614" s="92"/>
      <c r="P614" s="92"/>
      <c r="Q614" s="92"/>
      <c r="R614" s="92"/>
      <c r="S614" s="92"/>
      <c r="T614" s="93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192</v>
      </c>
      <c r="AU614" s="18" t="s">
        <v>86</v>
      </c>
    </row>
    <row r="615" s="14" customFormat="1">
      <c r="A615" s="14"/>
      <c r="B615" s="248"/>
      <c r="C615" s="249"/>
      <c r="D615" s="233" t="s">
        <v>194</v>
      </c>
      <c r="E615" s="250" t="s">
        <v>1</v>
      </c>
      <c r="F615" s="251" t="s">
        <v>115</v>
      </c>
      <c r="G615" s="249"/>
      <c r="H615" s="252">
        <v>581.5</v>
      </c>
      <c r="I615" s="253"/>
      <c r="J615" s="249"/>
      <c r="K615" s="249"/>
      <c r="L615" s="254"/>
      <c r="M615" s="255"/>
      <c r="N615" s="256"/>
      <c r="O615" s="256"/>
      <c r="P615" s="256"/>
      <c r="Q615" s="256"/>
      <c r="R615" s="256"/>
      <c r="S615" s="256"/>
      <c r="T615" s="257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8" t="s">
        <v>194</v>
      </c>
      <c r="AU615" s="258" t="s">
        <v>86</v>
      </c>
      <c r="AV615" s="14" t="s">
        <v>86</v>
      </c>
      <c r="AW615" s="14" t="s">
        <v>32</v>
      </c>
      <c r="AX615" s="14" t="s">
        <v>84</v>
      </c>
      <c r="AY615" s="258" t="s">
        <v>183</v>
      </c>
    </row>
    <row r="616" s="2" customFormat="1" ht="24.15" customHeight="1">
      <c r="A616" s="39"/>
      <c r="B616" s="40"/>
      <c r="C616" s="270" t="s">
        <v>861</v>
      </c>
      <c r="D616" s="270" t="s">
        <v>259</v>
      </c>
      <c r="E616" s="271" t="s">
        <v>862</v>
      </c>
      <c r="F616" s="272" t="s">
        <v>863</v>
      </c>
      <c r="G616" s="273" t="s">
        <v>252</v>
      </c>
      <c r="H616" s="274">
        <v>610.57500000000005</v>
      </c>
      <c r="I616" s="275"/>
      <c r="J616" s="276">
        <f>ROUND(I616*H616,2)</f>
        <v>0</v>
      </c>
      <c r="K616" s="272" t="s">
        <v>189</v>
      </c>
      <c r="L616" s="277"/>
      <c r="M616" s="278" t="s">
        <v>1</v>
      </c>
      <c r="N616" s="279" t="s">
        <v>41</v>
      </c>
      <c r="O616" s="92"/>
      <c r="P616" s="229">
        <f>O616*H616</f>
        <v>0</v>
      </c>
      <c r="Q616" s="229">
        <v>0.00029999999999999997</v>
      </c>
      <c r="R616" s="229">
        <f>Q616*H616</f>
        <v>0.18317249999999999</v>
      </c>
      <c r="S616" s="229">
        <v>0</v>
      </c>
      <c r="T616" s="230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1" t="s">
        <v>436</v>
      </c>
      <c r="AT616" s="231" t="s">
        <v>259</v>
      </c>
      <c r="AU616" s="231" t="s">
        <v>86</v>
      </c>
      <c r="AY616" s="18" t="s">
        <v>183</v>
      </c>
      <c r="BE616" s="232">
        <f>IF(N616="základní",J616,0)</f>
        <v>0</v>
      </c>
      <c r="BF616" s="232">
        <f>IF(N616="snížená",J616,0)</f>
        <v>0</v>
      </c>
      <c r="BG616" s="232">
        <f>IF(N616="zákl. přenesená",J616,0)</f>
        <v>0</v>
      </c>
      <c r="BH616" s="232">
        <f>IF(N616="sníž. přenesená",J616,0)</f>
        <v>0</v>
      </c>
      <c r="BI616" s="232">
        <f>IF(N616="nulová",J616,0)</f>
        <v>0</v>
      </c>
      <c r="BJ616" s="18" t="s">
        <v>84</v>
      </c>
      <c r="BK616" s="232">
        <f>ROUND(I616*H616,2)</f>
        <v>0</v>
      </c>
      <c r="BL616" s="18" t="s">
        <v>319</v>
      </c>
      <c r="BM616" s="231" t="s">
        <v>864</v>
      </c>
    </row>
    <row r="617" s="2" customFormat="1">
      <c r="A617" s="39"/>
      <c r="B617" s="40"/>
      <c r="C617" s="41"/>
      <c r="D617" s="233" t="s">
        <v>192</v>
      </c>
      <c r="E617" s="41"/>
      <c r="F617" s="234" t="s">
        <v>863</v>
      </c>
      <c r="G617" s="41"/>
      <c r="H617" s="41"/>
      <c r="I617" s="235"/>
      <c r="J617" s="41"/>
      <c r="K617" s="41"/>
      <c r="L617" s="45"/>
      <c r="M617" s="236"/>
      <c r="N617" s="237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192</v>
      </c>
      <c r="AU617" s="18" t="s">
        <v>86</v>
      </c>
    </row>
    <row r="618" s="14" customFormat="1">
      <c r="A618" s="14"/>
      <c r="B618" s="248"/>
      <c r="C618" s="249"/>
      <c r="D618" s="233" t="s">
        <v>194</v>
      </c>
      <c r="E618" s="249"/>
      <c r="F618" s="251" t="s">
        <v>865</v>
      </c>
      <c r="G618" s="249"/>
      <c r="H618" s="252">
        <v>610.57500000000005</v>
      </c>
      <c r="I618" s="253"/>
      <c r="J618" s="249"/>
      <c r="K618" s="249"/>
      <c r="L618" s="254"/>
      <c r="M618" s="255"/>
      <c r="N618" s="256"/>
      <c r="O618" s="256"/>
      <c r="P618" s="256"/>
      <c r="Q618" s="256"/>
      <c r="R618" s="256"/>
      <c r="S618" s="256"/>
      <c r="T618" s="257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8" t="s">
        <v>194</v>
      </c>
      <c r="AU618" s="258" t="s">
        <v>86</v>
      </c>
      <c r="AV618" s="14" t="s">
        <v>86</v>
      </c>
      <c r="AW618" s="14" t="s">
        <v>4</v>
      </c>
      <c r="AX618" s="14" t="s">
        <v>84</v>
      </c>
      <c r="AY618" s="258" t="s">
        <v>183</v>
      </c>
    </row>
    <row r="619" s="2" customFormat="1" ht="24.15" customHeight="1">
      <c r="A619" s="39"/>
      <c r="B619" s="40"/>
      <c r="C619" s="220" t="s">
        <v>866</v>
      </c>
      <c r="D619" s="220" t="s">
        <v>185</v>
      </c>
      <c r="E619" s="221" t="s">
        <v>867</v>
      </c>
      <c r="F619" s="222" t="s">
        <v>868</v>
      </c>
      <c r="G619" s="223" t="s">
        <v>286</v>
      </c>
      <c r="H619" s="224">
        <v>176.154</v>
      </c>
      <c r="I619" s="225"/>
      <c r="J619" s="226">
        <f>ROUND(I619*H619,2)</f>
        <v>0</v>
      </c>
      <c r="K619" s="222" t="s">
        <v>189</v>
      </c>
      <c r="L619" s="45"/>
      <c r="M619" s="227" t="s">
        <v>1</v>
      </c>
      <c r="N619" s="228" t="s">
        <v>41</v>
      </c>
      <c r="O619" s="92"/>
      <c r="P619" s="229">
        <f>O619*H619</f>
        <v>0</v>
      </c>
      <c r="Q619" s="229">
        <v>0.0060000000000000001</v>
      </c>
      <c r="R619" s="229">
        <f>Q619*H619</f>
        <v>1.056924</v>
      </c>
      <c r="S619" s="229">
        <v>0</v>
      </c>
      <c r="T619" s="230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1" t="s">
        <v>319</v>
      </c>
      <c r="AT619" s="231" t="s">
        <v>185</v>
      </c>
      <c r="AU619" s="231" t="s">
        <v>86</v>
      </c>
      <c r="AY619" s="18" t="s">
        <v>183</v>
      </c>
      <c r="BE619" s="232">
        <f>IF(N619="základní",J619,0)</f>
        <v>0</v>
      </c>
      <c r="BF619" s="232">
        <f>IF(N619="snížená",J619,0)</f>
        <v>0</v>
      </c>
      <c r="BG619" s="232">
        <f>IF(N619="zákl. přenesená",J619,0)</f>
        <v>0</v>
      </c>
      <c r="BH619" s="232">
        <f>IF(N619="sníž. přenesená",J619,0)</f>
        <v>0</v>
      </c>
      <c r="BI619" s="232">
        <f>IF(N619="nulová",J619,0)</f>
        <v>0</v>
      </c>
      <c r="BJ619" s="18" t="s">
        <v>84</v>
      </c>
      <c r="BK619" s="232">
        <f>ROUND(I619*H619,2)</f>
        <v>0</v>
      </c>
      <c r="BL619" s="18" t="s">
        <v>319</v>
      </c>
      <c r="BM619" s="231" t="s">
        <v>869</v>
      </c>
    </row>
    <row r="620" s="2" customFormat="1">
      <c r="A620" s="39"/>
      <c r="B620" s="40"/>
      <c r="C620" s="41"/>
      <c r="D620" s="233" t="s">
        <v>192</v>
      </c>
      <c r="E620" s="41"/>
      <c r="F620" s="234" t="s">
        <v>870</v>
      </c>
      <c r="G620" s="41"/>
      <c r="H620" s="41"/>
      <c r="I620" s="235"/>
      <c r="J620" s="41"/>
      <c r="K620" s="41"/>
      <c r="L620" s="45"/>
      <c r="M620" s="236"/>
      <c r="N620" s="237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192</v>
      </c>
      <c r="AU620" s="18" t="s">
        <v>86</v>
      </c>
    </row>
    <row r="621" s="13" customFormat="1">
      <c r="A621" s="13"/>
      <c r="B621" s="238"/>
      <c r="C621" s="239"/>
      <c r="D621" s="233" t="s">
        <v>194</v>
      </c>
      <c r="E621" s="240" t="s">
        <v>1</v>
      </c>
      <c r="F621" s="241" t="s">
        <v>871</v>
      </c>
      <c r="G621" s="239"/>
      <c r="H621" s="240" t="s">
        <v>1</v>
      </c>
      <c r="I621" s="242"/>
      <c r="J621" s="239"/>
      <c r="K621" s="239"/>
      <c r="L621" s="243"/>
      <c r="M621" s="244"/>
      <c r="N621" s="245"/>
      <c r="O621" s="245"/>
      <c r="P621" s="245"/>
      <c r="Q621" s="245"/>
      <c r="R621" s="245"/>
      <c r="S621" s="245"/>
      <c r="T621" s="246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7" t="s">
        <v>194</v>
      </c>
      <c r="AU621" s="247" t="s">
        <v>86</v>
      </c>
      <c r="AV621" s="13" t="s">
        <v>84</v>
      </c>
      <c r="AW621" s="13" t="s">
        <v>32</v>
      </c>
      <c r="AX621" s="13" t="s">
        <v>76</v>
      </c>
      <c r="AY621" s="247" t="s">
        <v>183</v>
      </c>
    </row>
    <row r="622" s="13" customFormat="1">
      <c r="A622" s="13"/>
      <c r="B622" s="238"/>
      <c r="C622" s="239"/>
      <c r="D622" s="233" t="s">
        <v>194</v>
      </c>
      <c r="E622" s="240" t="s">
        <v>1</v>
      </c>
      <c r="F622" s="241" t="s">
        <v>872</v>
      </c>
      <c r="G622" s="239"/>
      <c r="H622" s="240" t="s">
        <v>1</v>
      </c>
      <c r="I622" s="242"/>
      <c r="J622" s="239"/>
      <c r="K622" s="239"/>
      <c r="L622" s="243"/>
      <c r="M622" s="244"/>
      <c r="N622" s="245"/>
      <c r="O622" s="245"/>
      <c r="P622" s="245"/>
      <c r="Q622" s="245"/>
      <c r="R622" s="245"/>
      <c r="S622" s="245"/>
      <c r="T622" s="24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7" t="s">
        <v>194</v>
      </c>
      <c r="AU622" s="247" t="s">
        <v>86</v>
      </c>
      <c r="AV622" s="13" t="s">
        <v>84</v>
      </c>
      <c r="AW622" s="13" t="s">
        <v>32</v>
      </c>
      <c r="AX622" s="13" t="s">
        <v>76</v>
      </c>
      <c r="AY622" s="247" t="s">
        <v>183</v>
      </c>
    </row>
    <row r="623" s="14" customFormat="1">
      <c r="A623" s="14"/>
      <c r="B623" s="248"/>
      <c r="C623" s="249"/>
      <c r="D623" s="233" t="s">
        <v>194</v>
      </c>
      <c r="E623" s="250" t="s">
        <v>1</v>
      </c>
      <c r="F623" s="251" t="s">
        <v>873</v>
      </c>
      <c r="G623" s="249"/>
      <c r="H623" s="252">
        <v>176.154</v>
      </c>
      <c r="I623" s="253"/>
      <c r="J623" s="249"/>
      <c r="K623" s="249"/>
      <c r="L623" s="254"/>
      <c r="M623" s="255"/>
      <c r="N623" s="256"/>
      <c r="O623" s="256"/>
      <c r="P623" s="256"/>
      <c r="Q623" s="256"/>
      <c r="R623" s="256"/>
      <c r="S623" s="256"/>
      <c r="T623" s="257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8" t="s">
        <v>194</v>
      </c>
      <c r="AU623" s="258" t="s">
        <v>86</v>
      </c>
      <c r="AV623" s="14" t="s">
        <v>86</v>
      </c>
      <c r="AW623" s="14" t="s">
        <v>32</v>
      </c>
      <c r="AX623" s="14" t="s">
        <v>84</v>
      </c>
      <c r="AY623" s="258" t="s">
        <v>183</v>
      </c>
    </row>
    <row r="624" s="2" customFormat="1" ht="16.5" customHeight="1">
      <c r="A624" s="39"/>
      <c r="B624" s="40"/>
      <c r="C624" s="270" t="s">
        <v>874</v>
      </c>
      <c r="D624" s="270" t="s">
        <v>259</v>
      </c>
      <c r="E624" s="271" t="s">
        <v>875</v>
      </c>
      <c r="F624" s="272" t="s">
        <v>876</v>
      </c>
      <c r="G624" s="273" t="s">
        <v>286</v>
      </c>
      <c r="H624" s="274">
        <v>179.67699999999999</v>
      </c>
      <c r="I624" s="275"/>
      <c r="J624" s="276">
        <f>ROUND(I624*H624,2)</f>
        <v>0</v>
      </c>
      <c r="K624" s="272" t="s">
        <v>1</v>
      </c>
      <c r="L624" s="277"/>
      <c r="M624" s="278" t="s">
        <v>1</v>
      </c>
      <c r="N624" s="279" t="s">
        <v>41</v>
      </c>
      <c r="O624" s="92"/>
      <c r="P624" s="229">
        <f>O624*H624</f>
        <v>0</v>
      </c>
      <c r="Q624" s="229">
        <v>0.0047999999999999996</v>
      </c>
      <c r="R624" s="229">
        <f>Q624*H624</f>
        <v>0.86244959999999993</v>
      </c>
      <c r="S624" s="229">
        <v>0</v>
      </c>
      <c r="T624" s="230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31" t="s">
        <v>436</v>
      </c>
      <c r="AT624" s="231" t="s">
        <v>259</v>
      </c>
      <c r="AU624" s="231" t="s">
        <v>86</v>
      </c>
      <c r="AY624" s="18" t="s">
        <v>183</v>
      </c>
      <c r="BE624" s="232">
        <f>IF(N624="základní",J624,0)</f>
        <v>0</v>
      </c>
      <c r="BF624" s="232">
        <f>IF(N624="snížená",J624,0)</f>
        <v>0</v>
      </c>
      <c r="BG624" s="232">
        <f>IF(N624="zákl. přenesená",J624,0)</f>
        <v>0</v>
      </c>
      <c r="BH624" s="232">
        <f>IF(N624="sníž. přenesená",J624,0)</f>
        <v>0</v>
      </c>
      <c r="BI624" s="232">
        <f>IF(N624="nulová",J624,0)</f>
        <v>0</v>
      </c>
      <c r="BJ624" s="18" t="s">
        <v>84</v>
      </c>
      <c r="BK624" s="232">
        <f>ROUND(I624*H624,2)</f>
        <v>0</v>
      </c>
      <c r="BL624" s="18" t="s">
        <v>319</v>
      </c>
      <c r="BM624" s="231" t="s">
        <v>877</v>
      </c>
    </row>
    <row r="625" s="14" customFormat="1">
      <c r="A625" s="14"/>
      <c r="B625" s="248"/>
      <c r="C625" s="249"/>
      <c r="D625" s="233" t="s">
        <v>194</v>
      </c>
      <c r="E625" s="249"/>
      <c r="F625" s="251" t="s">
        <v>878</v>
      </c>
      <c r="G625" s="249"/>
      <c r="H625" s="252">
        <v>179.67699999999999</v>
      </c>
      <c r="I625" s="253"/>
      <c r="J625" s="249"/>
      <c r="K625" s="249"/>
      <c r="L625" s="254"/>
      <c r="M625" s="255"/>
      <c r="N625" s="256"/>
      <c r="O625" s="256"/>
      <c r="P625" s="256"/>
      <c r="Q625" s="256"/>
      <c r="R625" s="256"/>
      <c r="S625" s="256"/>
      <c r="T625" s="257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8" t="s">
        <v>194</v>
      </c>
      <c r="AU625" s="258" t="s">
        <v>86</v>
      </c>
      <c r="AV625" s="14" t="s">
        <v>86</v>
      </c>
      <c r="AW625" s="14" t="s">
        <v>4</v>
      </c>
      <c r="AX625" s="14" t="s">
        <v>84</v>
      </c>
      <c r="AY625" s="258" t="s">
        <v>183</v>
      </c>
    </row>
    <row r="626" s="2" customFormat="1" ht="24.15" customHeight="1">
      <c r="A626" s="39"/>
      <c r="B626" s="40"/>
      <c r="C626" s="220" t="s">
        <v>879</v>
      </c>
      <c r="D626" s="220" t="s">
        <v>185</v>
      </c>
      <c r="E626" s="221" t="s">
        <v>880</v>
      </c>
      <c r="F626" s="222" t="s">
        <v>881</v>
      </c>
      <c r="G626" s="223" t="s">
        <v>208</v>
      </c>
      <c r="H626" s="224">
        <v>4.2789999999999999</v>
      </c>
      <c r="I626" s="225"/>
      <c r="J626" s="226">
        <f>ROUND(I626*H626,2)</f>
        <v>0</v>
      </c>
      <c r="K626" s="222" t="s">
        <v>189</v>
      </c>
      <c r="L626" s="45"/>
      <c r="M626" s="227" t="s">
        <v>1</v>
      </c>
      <c r="N626" s="228" t="s">
        <v>41</v>
      </c>
      <c r="O626" s="92"/>
      <c r="P626" s="229">
        <f>O626*H626</f>
        <v>0</v>
      </c>
      <c r="Q626" s="229">
        <v>0</v>
      </c>
      <c r="R626" s="229">
        <f>Q626*H626</f>
        <v>0</v>
      </c>
      <c r="S626" s="229">
        <v>0</v>
      </c>
      <c r="T626" s="230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1" t="s">
        <v>319</v>
      </c>
      <c r="AT626" s="231" t="s">
        <v>185</v>
      </c>
      <c r="AU626" s="231" t="s">
        <v>86</v>
      </c>
      <c r="AY626" s="18" t="s">
        <v>183</v>
      </c>
      <c r="BE626" s="232">
        <f>IF(N626="základní",J626,0)</f>
        <v>0</v>
      </c>
      <c r="BF626" s="232">
        <f>IF(N626="snížená",J626,0)</f>
        <v>0</v>
      </c>
      <c r="BG626" s="232">
        <f>IF(N626="zákl. přenesená",J626,0)</f>
        <v>0</v>
      </c>
      <c r="BH626" s="232">
        <f>IF(N626="sníž. přenesená",J626,0)</f>
        <v>0</v>
      </c>
      <c r="BI626" s="232">
        <f>IF(N626="nulová",J626,0)</f>
        <v>0</v>
      </c>
      <c r="BJ626" s="18" t="s">
        <v>84</v>
      </c>
      <c r="BK626" s="232">
        <f>ROUND(I626*H626,2)</f>
        <v>0</v>
      </c>
      <c r="BL626" s="18" t="s">
        <v>319</v>
      </c>
      <c r="BM626" s="231" t="s">
        <v>882</v>
      </c>
    </row>
    <row r="627" s="2" customFormat="1">
      <c r="A627" s="39"/>
      <c r="B627" s="40"/>
      <c r="C627" s="41"/>
      <c r="D627" s="233" t="s">
        <v>192</v>
      </c>
      <c r="E627" s="41"/>
      <c r="F627" s="234" t="s">
        <v>883</v>
      </c>
      <c r="G627" s="41"/>
      <c r="H627" s="41"/>
      <c r="I627" s="235"/>
      <c r="J627" s="41"/>
      <c r="K627" s="41"/>
      <c r="L627" s="45"/>
      <c r="M627" s="236"/>
      <c r="N627" s="237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192</v>
      </c>
      <c r="AU627" s="18" t="s">
        <v>86</v>
      </c>
    </row>
    <row r="628" s="12" customFormat="1" ht="22.8" customHeight="1">
      <c r="A628" s="12"/>
      <c r="B628" s="204"/>
      <c r="C628" s="205"/>
      <c r="D628" s="206" t="s">
        <v>75</v>
      </c>
      <c r="E628" s="218" t="s">
        <v>884</v>
      </c>
      <c r="F628" s="218" t="s">
        <v>885</v>
      </c>
      <c r="G628" s="205"/>
      <c r="H628" s="205"/>
      <c r="I628" s="208"/>
      <c r="J628" s="219">
        <f>BK628</f>
        <v>0</v>
      </c>
      <c r="K628" s="205"/>
      <c r="L628" s="210"/>
      <c r="M628" s="211"/>
      <c r="N628" s="212"/>
      <c r="O628" s="212"/>
      <c r="P628" s="213">
        <f>SUM(P629:P668)</f>
        <v>0</v>
      </c>
      <c r="Q628" s="212"/>
      <c r="R628" s="213">
        <f>SUM(R629:R668)</f>
        <v>3.1187250300000002</v>
      </c>
      <c r="S628" s="212"/>
      <c r="T628" s="214">
        <f>SUM(T629:T668)</f>
        <v>0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215" t="s">
        <v>86</v>
      </c>
      <c r="AT628" s="216" t="s">
        <v>75</v>
      </c>
      <c r="AU628" s="216" t="s">
        <v>84</v>
      </c>
      <c r="AY628" s="215" t="s">
        <v>183</v>
      </c>
      <c r="BK628" s="217">
        <f>SUM(BK629:BK668)</f>
        <v>0</v>
      </c>
    </row>
    <row r="629" s="2" customFormat="1" ht="24.15" customHeight="1">
      <c r="A629" s="39"/>
      <c r="B629" s="40"/>
      <c r="C629" s="220" t="s">
        <v>886</v>
      </c>
      <c r="D629" s="220" t="s">
        <v>185</v>
      </c>
      <c r="E629" s="221" t="s">
        <v>887</v>
      </c>
      <c r="F629" s="222" t="s">
        <v>888</v>
      </c>
      <c r="G629" s="223" t="s">
        <v>286</v>
      </c>
      <c r="H629" s="224">
        <v>38.880000000000003</v>
      </c>
      <c r="I629" s="225"/>
      <c r="J629" s="226">
        <f>ROUND(I629*H629,2)</f>
        <v>0</v>
      </c>
      <c r="K629" s="222" t="s">
        <v>189</v>
      </c>
      <c r="L629" s="45"/>
      <c r="M629" s="227" t="s">
        <v>1</v>
      </c>
      <c r="N629" s="228" t="s">
        <v>41</v>
      </c>
      <c r="O629" s="92"/>
      <c r="P629" s="229">
        <f>O629*H629</f>
        <v>0</v>
      </c>
      <c r="Q629" s="229">
        <v>0.0022279999999999999</v>
      </c>
      <c r="R629" s="229">
        <f>Q629*H629</f>
        <v>0.086624640000000003</v>
      </c>
      <c r="S629" s="229">
        <v>0</v>
      </c>
      <c r="T629" s="230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1" t="s">
        <v>319</v>
      </c>
      <c r="AT629" s="231" t="s">
        <v>185</v>
      </c>
      <c r="AU629" s="231" t="s">
        <v>86</v>
      </c>
      <c r="AY629" s="18" t="s">
        <v>183</v>
      </c>
      <c r="BE629" s="232">
        <f>IF(N629="základní",J629,0)</f>
        <v>0</v>
      </c>
      <c r="BF629" s="232">
        <f>IF(N629="snížená",J629,0)</f>
        <v>0</v>
      </c>
      <c r="BG629" s="232">
        <f>IF(N629="zákl. přenesená",J629,0)</f>
        <v>0</v>
      </c>
      <c r="BH629" s="232">
        <f>IF(N629="sníž. přenesená",J629,0)</f>
        <v>0</v>
      </c>
      <c r="BI629" s="232">
        <f>IF(N629="nulová",J629,0)</f>
        <v>0</v>
      </c>
      <c r="BJ629" s="18" t="s">
        <v>84</v>
      </c>
      <c r="BK629" s="232">
        <f>ROUND(I629*H629,2)</f>
        <v>0</v>
      </c>
      <c r="BL629" s="18" t="s">
        <v>319</v>
      </c>
      <c r="BM629" s="231" t="s">
        <v>889</v>
      </c>
    </row>
    <row r="630" s="2" customFormat="1">
      <c r="A630" s="39"/>
      <c r="B630" s="40"/>
      <c r="C630" s="41"/>
      <c r="D630" s="233" t="s">
        <v>192</v>
      </c>
      <c r="E630" s="41"/>
      <c r="F630" s="234" t="s">
        <v>890</v>
      </c>
      <c r="G630" s="41"/>
      <c r="H630" s="41"/>
      <c r="I630" s="235"/>
      <c r="J630" s="41"/>
      <c r="K630" s="41"/>
      <c r="L630" s="45"/>
      <c r="M630" s="236"/>
      <c r="N630" s="237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192</v>
      </c>
      <c r="AU630" s="18" t="s">
        <v>86</v>
      </c>
    </row>
    <row r="631" s="13" customFormat="1">
      <c r="A631" s="13"/>
      <c r="B631" s="238"/>
      <c r="C631" s="239"/>
      <c r="D631" s="233" t="s">
        <v>194</v>
      </c>
      <c r="E631" s="240" t="s">
        <v>1</v>
      </c>
      <c r="F631" s="241" t="s">
        <v>891</v>
      </c>
      <c r="G631" s="239"/>
      <c r="H631" s="240" t="s">
        <v>1</v>
      </c>
      <c r="I631" s="242"/>
      <c r="J631" s="239"/>
      <c r="K631" s="239"/>
      <c r="L631" s="243"/>
      <c r="M631" s="244"/>
      <c r="N631" s="245"/>
      <c r="O631" s="245"/>
      <c r="P631" s="245"/>
      <c r="Q631" s="245"/>
      <c r="R631" s="245"/>
      <c r="S631" s="245"/>
      <c r="T631" s="246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7" t="s">
        <v>194</v>
      </c>
      <c r="AU631" s="247" t="s">
        <v>86</v>
      </c>
      <c r="AV631" s="13" t="s">
        <v>84</v>
      </c>
      <c r="AW631" s="13" t="s">
        <v>32</v>
      </c>
      <c r="AX631" s="13" t="s">
        <v>76</v>
      </c>
      <c r="AY631" s="247" t="s">
        <v>183</v>
      </c>
    </row>
    <row r="632" s="14" customFormat="1">
      <c r="A632" s="14"/>
      <c r="B632" s="248"/>
      <c r="C632" s="249"/>
      <c r="D632" s="233" t="s">
        <v>194</v>
      </c>
      <c r="E632" s="250" t="s">
        <v>1</v>
      </c>
      <c r="F632" s="251" t="s">
        <v>892</v>
      </c>
      <c r="G632" s="249"/>
      <c r="H632" s="252">
        <v>6.4800000000000004</v>
      </c>
      <c r="I632" s="253"/>
      <c r="J632" s="249"/>
      <c r="K632" s="249"/>
      <c r="L632" s="254"/>
      <c r="M632" s="255"/>
      <c r="N632" s="256"/>
      <c r="O632" s="256"/>
      <c r="P632" s="256"/>
      <c r="Q632" s="256"/>
      <c r="R632" s="256"/>
      <c r="S632" s="256"/>
      <c r="T632" s="257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8" t="s">
        <v>194</v>
      </c>
      <c r="AU632" s="258" t="s">
        <v>86</v>
      </c>
      <c r="AV632" s="14" t="s">
        <v>86</v>
      </c>
      <c r="AW632" s="14" t="s">
        <v>32</v>
      </c>
      <c r="AX632" s="14" t="s">
        <v>76</v>
      </c>
      <c r="AY632" s="258" t="s">
        <v>183</v>
      </c>
    </row>
    <row r="633" s="13" customFormat="1">
      <c r="A633" s="13"/>
      <c r="B633" s="238"/>
      <c r="C633" s="239"/>
      <c r="D633" s="233" t="s">
        <v>194</v>
      </c>
      <c r="E633" s="240" t="s">
        <v>1</v>
      </c>
      <c r="F633" s="241" t="s">
        <v>893</v>
      </c>
      <c r="G633" s="239"/>
      <c r="H633" s="240" t="s">
        <v>1</v>
      </c>
      <c r="I633" s="242"/>
      <c r="J633" s="239"/>
      <c r="K633" s="239"/>
      <c r="L633" s="243"/>
      <c r="M633" s="244"/>
      <c r="N633" s="245"/>
      <c r="O633" s="245"/>
      <c r="P633" s="245"/>
      <c r="Q633" s="245"/>
      <c r="R633" s="245"/>
      <c r="S633" s="245"/>
      <c r="T633" s="24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7" t="s">
        <v>194</v>
      </c>
      <c r="AU633" s="247" t="s">
        <v>86</v>
      </c>
      <c r="AV633" s="13" t="s">
        <v>84</v>
      </c>
      <c r="AW633" s="13" t="s">
        <v>32</v>
      </c>
      <c r="AX633" s="13" t="s">
        <v>76</v>
      </c>
      <c r="AY633" s="247" t="s">
        <v>183</v>
      </c>
    </row>
    <row r="634" s="14" customFormat="1">
      <c r="A634" s="14"/>
      <c r="B634" s="248"/>
      <c r="C634" s="249"/>
      <c r="D634" s="233" t="s">
        <v>194</v>
      </c>
      <c r="E634" s="250" t="s">
        <v>1</v>
      </c>
      <c r="F634" s="251" t="s">
        <v>892</v>
      </c>
      <c r="G634" s="249"/>
      <c r="H634" s="252">
        <v>6.4800000000000004</v>
      </c>
      <c r="I634" s="253"/>
      <c r="J634" s="249"/>
      <c r="K634" s="249"/>
      <c r="L634" s="254"/>
      <c r="M634" s="255"/>
      <c r="N634" s="256"/>
      <c r="O634" s="256"/>
      <c r="P634" s="256"/>
      <c r="Q634" s="256"/>
      <c r="R634" s="256"/>
      <c r="S634" s="256"/>
      <c r="T634" s="257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8" t="s">
        <v>194</v>
      </c>
      <c r="AU634" s="258" t="s">
        <v>86</v>
      </c>
      <c r="AV634" s="14" t="s">
        <v>86</v>
      </c>
      <c r="AW634" s="14" t="s">
        <v>32</v>
      </c>
      <c r="AX634" s="14" t="s">
        <v>76</v>
      </c>
      <c r="AY634" s="258" t="s">
        <v>183</v>
      </c>
    </row>
    <row r="635" s="13" customFormat="1">
      <c r="A635" s="13"/>
      <c r="B635" s="238"/>
      <c r="C635" s="239"/>
      <c r="D635" s="233" t="s">
        <v>194</v>
      </c>
      <c r="E635" s="240" t="s">
        <v>1</v>
      </c>
      <c r="F635" s="241" t="s">
        <v>894</v>
      </c>
      <c r="G635" s="239"/>
      <c r="H635" s="240" t="s">
        <v>1</v>
      </c>
      <c r="I635" s="242"/>
      <c r="J635" s="239"/>
      <c r="K635" s="239"/>
      <c r="L635" s="243"/>
      <c r="M635" s="244"/>
      <c r="N635" s="245"/>
      <c r="O635" s="245"/>
      <c r="P635" s="245"/>
      <c r="Q635" s="245"/>
      <c r="R635" s="245"/>
      <c r="S635" s="245"/>
      <c r="T635" s="246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7" t="s">
        <v>194</v>
      </c>
      <c r="AU635" s="247" t="s">
        <v>86</v>
      </c>
      <c r="AV635" s="13" t="s">
        <v>84</v>
      </c>
      <c r="AW635" s="13" t="s">
        <v>32</v>
      </c>
      <c r="AX635" s="13" t="s">
        <v>76</v>
      </c>
      <c r="AY635" s="247" t="s">
        <v>183</v>
      </c>
    </row>
    <row r="636" s="14" customFormat="1">
      <c r="A636" s="14"/>
      <c r="B636" s="248"/>
      <c r="C636" s="249"/>
      <c r="D636" s="233" t="s">
        <v>194</v>
      </c>
      <c r="E636" s="250" t="s">
        <v>1</v>
      </c>
      <c r="F636" s="251" t="s">
        <v>892</v>
      </c>
      <c r="G636" s="249"/>
      <c r="H636" s="252">
        <v>6.4800000000000004</v>
      </c>
      <c r="I636" s="253"/>
      <c r="J636" s="249"/>
      <c r="K636" s="249"/>
      <c r="L636" s="254"/>
      <c r="M636" s="255"/>
      <c r="N636" s="256"/>
      <c r="O636" s="256"/>
      <c r="P636" s="256"/>
      <c r="Q636" s="256"/>
      <c r="R636" s="256"/>
      <c r="S636" s="256"/>
      <c r="T636" s="257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8" t="s">
        <v>194</v>
      </c>
      <c r="AU636" s="258" t="s">
        <v>86</v>
      </c>
      <c r="AV636" s="14" t="s">
        <v>86</v>
      </c>
      <c r="AW636" s="14" t="s">
        <v>32</v>
      </c>
      <c r="AX636" s="14" t="s">
        <v>76</v>
      </c>
      <c r="AY636" s="258" t="s">
        <v>183</v>
      </c>
    </row>
    <row r="637" s="13" customFormat="1">
      <c r="A637" s="13"/>
      <c r="B637" s="238"/>
      <c r="C637" s="239"/>
      <c r="D637" s="233" t="s">
        <v>194</v>
      </c>
      <c r="E637" s="240" t="s">
        <v>1</v>
      </c>
      <c r="F637" s="241" t="s">
        <v>895</v>
      </c>
      <c r="G637" s="239"/>
      <c r="H637" s="240" t="s">
        <v>1</v>
      </c>
      <c r="I637" s="242"/>
      <c r="J637" s="239"/>
      <c r="K637" s="239"/>
      <c r="L637" s="243"/>
      <c r="M637" s="244"/>
      <c r="N637" s="245"/>
      <c r="O637" s="245"/>
      <c r="P637" s="245"/>
      <c r="Q637" s="245"/>
      <c r="R637" s="245"/>
      <c r="S637" s="245"/>
      <c r="T637" s="246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7" t="s">
        <v>194</v>
      </c>
      <c r="AU637" s="247" t="s">
        <v>86</v>
      </c>
      <c r="AV637" s="13" t="s">
        <v>84</v>
      </c>
      <c r="AW637" s="13" t="s">
        <v>32</v>
      </c>
      <c r="AX637" s="13" t="s">
        <v>76</v>
      </c>
      <c r="AY637" s="247" t="s">
        <v>183</v>
      </c>
    </row>
    <row r="638" s="14" customFormat="1">
      <c r="A638" s="14"/>
      <c r="B638" s="248"/>
      <c r="C638" s="249"/>
      <c r="D638" s="233" t="s">
        <v>194</v>
      </c>
      <c r="E638" s="250" t="s">
        <v>1</v>
      </c>
      <c r="F638" s="251" t="s">
        <v>892</v>
      </c>
      <c r="G638" s="249"/>
      <c r="H638" s="252">
        <v>6.4800000000000004</v>
      </c>
      <c r="I638" s="253"/>
      <c r="J638" s="249"/>
      <c r="K638" s="249"/>
      <c r="L638" s="254"/>
      <c r="M638" s="255"/>
      <c r="N638" s="256"/>
      <c r="O638" s="256"/>
      <c r="P638" s="256"/>
      <c r="Q638" s="256"/>
      <c r="R638" s="256"/>
      <c r="S638" s="256"/>
      <c r="T638" s="257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8" t="s">
        <v>194</v>
      </c>
      <c r="AU638" s="258" t="s">
        <v>86</v>
      </c>
      <c r="AV638" s="14" t="s">
        <v>86</v>
      </c>
      <c r="AW638" s="14" t="s">
        <v>32</v>
      </c>
      <c r="AX638" s="14" t="s">
        <v>76</v>
      </c>
      <c r="AY638" s="258" t="s">
        <v>183</v>
      </c>
    </row>
    <row r="639" s="13" customFormat="1">
      <c r="A639" s="13"/>
      <c r="B639" s="238"/>
      <c r="C639" s="239"/>
      <c r="D639" s="233" t="s">
        <v>194</v>
      </c>
      <c r="E639" s="240" t="s">
        <v>1</v>
      </c>
      <c r="F639" s="241" t="s">
        <v>896</v>
      </c>
      <c r="G639" s="239"/>
      <c r="H639" s="240" t="s">
        <v>1</v>
      </c>
      <c r="I639" s="242"/>
      <c r="J639" s="239"/>
      <c r="K639" s="239"/>
      <c r="L639" s="243"/>
      <c r="M639" s="244"/>
      <c r="N639" s="245"/>
      <c r="O639" s="245"/>
      <c r="P639" s="245"/>
      <c r="Q639" s="245"/>
      <c r="R639" s="245"/>
      <c r="S639" s="245"/>
      <c r="T639" s="24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7" t="s">
        <v>194</v>
      </c>
      <c r="AU639" s="247" t="s">
        <v>86</v>
      </c>
      <c r="AV639" s="13" t="s">
        <v>84</v>
      </c>
      <c r="AW639" s="13" t="s">
        <v>32</v>
      </c>
      <c r="AX639" s="13" t="s">
        <v>76</v>
      </c>
      <c r="AY639" s="247" t="s">
        <v>183</v>
      </c>
    </row>
    <row r="640" s="14" customFormat="1">
      <c r="A640" s="14"/>
      <c r="B640" s="248"/>
      <c r="C640" s="249"/>
      <c r="D640" s="233" t="s">
        <v>194</v>
      </c>
      <c r="E640" s="250" t="s">
        <v>1</v>
      </c>
      <c r="F640" s="251" t="s">
        <v>892</v>
      </c>
      <c r="G640" s="249"/>
      <c r="H640" s="252">
        <v>6.4800000000000004</v>
      </c>
      <c r="I640" s="253"/>
      <c r="J640" s="249"/>
      <c r="K640" s="249"/>
      <c r="L640" s="254"/>
      <c r="M640" s="255"/>
      <c r="N640" s="256"/>
      <c r="O640" s="256"/>
      <c r="P640" s="256"/>
      <c r="Q640" s="256"/>
      <c r="R640" s="256"/>
      <c r="S640" s="256"/>
      <c r="T640" s="257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8" t="s">
        <v>194</v>
      </c>
      <c r="AU640" s="258" t="s">
        <v>86</v>
      </c>
      <c r="AV640" s="14" t="s">
        <v>86</v>
      </c>
      <c r="AW640" s="14" t="s">
        <v>32</v>
      </c>
      <c r="AX640" s="14" t="s">
        <v>76</v>
      </c>
      <c r="AY640" s="258" t="s">
        <v>183</v>
      </c>
    </row>
    <row r="641" s="13" customFormat="1">
      <c r="A641" s="13"/>
      <c r="B641" s="238"/>
      <c r="C641" s="239"/>
      <c r="D641" s="233" t="s">
        <v>194</v>
      </c>
      <c r="E641" s="240" t="s">
        <v>1</v>
      </c>
      <c r="F641" s="241" t="s">
        <v>897</v>
      </c>
      <c r="G641" s="239"/>
      <c r="H641" s="240" t="s">
        <v>1</v>
      </c>
      <c r="I641" s="242"/>
      <c r="J641" s="239"/>
      <c r="K641" s="239"/>
      <c r="L641" s="243"/>
      <c r="M641" s="244"/>
      <c r="N641" s="245"/>
      <c r="O641" s="245"/>
      <c r="P641" s="245"/>
      <c r="Q641" s="245"/>
      <c r="R641" s="245"/>
      <c r="S641" s="245"/>
      <c r="T641" s="246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7" t="s">
        <v>194</v>
      </c>
      <c r="AU641" s="247" t="s">
        <v>86</v>
      </c>
      <c r="AV641" s="13" t="s">
        <v>84</v>
      </c>
      <c r="AW641" s="13" t="s">
        <v>32</v>
      </c>
      <c r="AX641" s="13" t="s">
        <v>76</v>
      </c>
      <c r="AY641" s="247" t="s">
        <v>183</v>
      </c>
    </row>
    <row r="642" s="14" customFormat="1">
      <c r="A642" s="14"/>
      <c r="B642" s="248"/>
      <c r="C642" s="249"/>
      <c r="D642" s="233" t="s">
        <v>194</v>
      </c>
      <c r="E642" s="250" t="s">
        <v>1</v>
      </c>
      <c r="F642" s="251" t="s">
        <v>892</v>
      </c>
      <c r="G642" s="249"/>
      <c r="H642" s="252">
        <v>6.4800000000000004</v>
      </c>
      <c r="I642" s="253"/>
      <c r="J642" s="249"/>
      <c r="K642" s="249"/>
      <c r="L642" s="254"/>
      <c r="M642" s="255"/>
      <c r="N642" s="256"/>
      <c r="O642" s="256"/>
      <c r="P642" s="256"/>
      <c r="Q642" s="256"/>
      <c r="R642" s="256"/>
      <c r="S642" s="256"/>
      <c r="T642" s="257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8" t="s">
        <v>194</v>
      </c>
      <c r="AU642" s="258" t="s">
        <v>86</v>
      </c>
      <c r="AV642" s="14" t="s">
        <v>86</v>
      </c>
      <c r="AW642" s="14" t="s">
        <v>32</v>
      </c>
      <c r="AX642" s="14" t="s">
        <v>76</v>
      </c>
      <c r="AY642" s="258" t="s">
        <v>183</v>
      </c>
    </row>
    <row r="643" s="15" customFormat="1">
      <c r="A643" s="15"/>
      <c r="B643" s="259"/>
      <c r="C643" s="260"/>
      <c r="D643" s="233" t="s">
        <v>194</v>
      </c>
      <c r="E643" s="261" t="s">
        <v>1</v>
      </c>
      <c r="F643" s="262" t="s">
        <v>225</v>
      </c>
      <c r="G643" s="260"/>
      <c r="H643" s="263">
        <v>38.880000000000003</v>
      </c>
      <c r="I643" s="264"/>
      <c r="J643" s="260"/>
      <c r="K643" s="260"/>
      <c r="L643" s="265"/>
      <c r="M643" s="266"/>
      <c r="N643" s="267"/>
      <c r="O643" s="267"/>
      <c r="P643" s="267"/>
      <c r="Q643" s="267"/>
      <c r="R643" s="267"/>
      <c r="S643" s="267"/>
      <c r="T643" s="268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69" t="s">
        <v>194</v>
      </c>
      <c r="AU643" s="269" t="s">
        <v>86</v>
      </c>
      <c r="AV643" s="15" t="s">
        <v>190</v>
      </c>
      <c r="AW643" s="15" t="s">
        <v>32</v>
      </c>
      <c r="AX643" s="15" t="s">
        <v>84</v>
      </c>
      <c r="AY643" s="269" t="s">
        <v>183</v>
      </c>
    </row>
    <row r="644" s="2" customFormat="1" ht="37.8" customHeight="1">
      <c r="A644" s="39"/>
      <c r="B644" s="40"/>
      <c r="C644" s="270" t="s">
        <v>898</v>
      </c>
      <c r="D644" s="270" t="s">
        <v>259</v>
      </c>
      <c r="E644" s="271" t="s">
        <v>899</v>
      </c>
      <c r="F644" s="272" t="s">
        <v>900</v>
      </c>
      <c r="G644" s="273" t="s">
        <v>286</v>
      </c>
      <c r="H644" s="274">
        <v>40.823999999999998</v>
      </c>
      <c r="I644" s="275"/>
      <c r="J644" s="276">
        <f>ROUND(I644*H644,2)</f>
        <v>0</v>
      </c>
      <c r="K644" s="272" t="s">
        <v>189</v>
      </c>
      <c r="L644" s="277"/>
      <c r="M644" s="278" t="s">
        <v>1</v>
      </c>
      <c r="N644" s="279" t="s">
        <v>41</v>
      </c>
      <c r="O644" s="92"/>
      <c r="P644" s="229">
        <f>O644*H644</f>
        <v>0</v>
      </c>
      <c r="Q644" s="229">
        <v>0.0040000000000000001</v>
      </c>
      <c r="R644" s="229">
        <f>Q644*H644</f>
        <v>0.163296</v>
      </c>
      <c r="S644" s="229">
        <v>0</v>
      </c>
      <c r="T644" s="230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1" t="s">
        <v>436</v>
      </c>
      <c r="AT644" s="231" t="s">
        <v>259</v>
      </c>
      <c r="AU644" s="231" t="s">
        <v>86</v>
      </c>
      <c r="AY644" s="18" t="s">
        <v>183</v>
      </c>
      <c r="BE644" s="232">
        <f>IF(N644="základní",J644,0)</f>
        <v>0</v>
      </c>
      <c r="BF644" s="232">
        <f>IF(N644="snížená",J644,0)</f>
        <v>0</v>
      </c>
      <c r="BG644" s="232">
        <f>IF(N644="zákl. přenesená",J644,0)</f>
        <v>0</v>
      </c>
      <c r="BH644" s="232">
        <f>IF(N644="sníž. přenesená",J644,0)</f>
        <v>0</v>
      </c>
      <c r="BI644" s="232">
        <f>IF(N644="nulová",J644,0)</f>
        <v>0</v>
      </c>
      <c r="BJ644" s="18" t="s">
        <v>84</v>
      </c>
      <c r="BK644" s="232">
        <f>ROUND(I644*H644,2)</f>
        <v>0</v>
      </c>
      <c r="BL644" s="18" t="s">
        <v>319</v>
      </c>
      <c r="BM644" s="231" t="s">
        <v>901</v>
      </c>
    </row>
    <row r="645" s="2" customFormat="1">
      <c r="A645" s="39"/>
      <c r="B645" s="40"/>
      <c r="C645" s="41"/>
      <c r="D645" s="233" t="s">
        <v>192</v>
      </c>
      <c r="E645" s="41"/>
      <c r="F645" s="234" t="s">
        <v>900</v>
      </c>
      <c r="G645" s="41"/>
      <c r="H645" s="41"/>
      <c r="I645" s="235"/>
      <c r="J645" s="41"/>
      <c r="K645" s="41"/>
      <c r="L645" s="45"/>
      <c r="M645" s="236"/>
      <c r="N645" s="237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192</v>
      </c>
      <c r="AU645" s="18" t="s">
        <v>86</v>
      </c>
    </row>
    <row r="646" s="2" customFormat="1">
      <c r="A646" s="39"/>
      <c r="B646" s="40"/>
      <c r="C646" s="41"/>
      <c r="D646" s="233" t="s">
        <v>263</v>
      </c>
      <c r="E646" s="41"/>
      <c r="F646" s="280" t="s">
        <v>902</v>
      </c>
      <c r="G646" s="41"/>
      <c r="H646" s="41"/>
      <c r="I646" s="235"/>
      <c r="J646" s="41"/>
      <c r="K646" s="41"/>
      <c r="L646" s="45"/>
      <c r="M646" s="236"/>
      <c r="N646" s="237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263</v>
      </c>
      <c r="AU646" s="18" t="s">
        <v>86</v>
      </c>
    </row>
    <row r="647" s="14" customFormat="1">
      <c r="A647" s="14"/>
      <c r="B647" s="248"/>
      <c r="C647" s="249"/>
      <c r="D647" s="233" t="s">
        <v>194</v>
      </c>
      <c r="E647" s="249"/>
      <c r="F647" s="251" t="s">
        <v>903</v>
      </c>
      <c r="G647" s="249"/>
      <c r="H647" s="252">
        <v>40.823999999999998</v>
      </c>
      <c r="I647" s="253"/>
      <c r="J647" s="249"/>
      <c r="K647" s="249"/>
      <c r="L647" s="254"/>
      <c r="M647" s="255"/>
      <c r="N647" s="256"/>
      <c r="O647" s="256"/>
      <c r="P647" s="256"/>
      <c r="Q647" s="256"/>
      <c r="R647" s="256"/>
      <c r="S647" s="256"/>
      <c r="T647" s="257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8" t="s">
        <v>194</v>
      </c>
      <c r="AU647" s="258" t="s">
        <v>86</v>
      </c>
      <c r="AV647" s="14" t="s">
        <v>86</v>
      </c>
      <c r="AW647" s="14" t="s">
        <v>4</v>
      </c>
      <c r="AX647" s="14" t="s">
        <v>84</v>
      </c>
      <c r="AY647" s="258" t="s">
        <v>183</v>
      </c>
    </row>
    <row r="648" s="2" customFormat="1" ht="24.15" customHeight="1">
      <c r="A648" s="39"/>
      <c r="B648" s="40"/>
      <c r="C648" s="220" t="s">
        <v>904</v>
      </c>
      <c r="D648" s="220" t="s">
        <v>185</v>
      </c>
      <c r="E648" s="221" t="s">
        <v>905</v>
      </c>
      <c r="F648" s="222" t="s">
        <v>906</v>
      </c>
      <c r="G648" s="223" t="s">
        <v>286</v>
      </c>
      <c r="H648" s="224">
        <v>378.37</v>
      </c>
      <c r="I648" s="225"/>
      <c r="J648" s="226">
        <f>ROUND(I648*H648,2)</f>
        <v>0</v>
      </c>
      <c r="K648" s="222" t="s">
        <v>189</v>
      </c>
      <c r="L648" s="45"/>
      <c r="M648" s="227" t="s">
        <v>1</v>
      </c>
      <c r="N648" s="228" t="s">
        <v>41</v>
      </c>
      <c r="O648" s="92"/>
      <c r="P648" s="229">
        <f>O648*H648</f>
        <v>0</v>
      </c>
      <c r="Q648" s="229">
        <v>0.0011770000000000001</v>
      </c>
      <c r="R648" s="229">
        <f>Q648*H648</f>
        <v>0.44534149000000006</v>
      </c>
      <c r="S648" s="229">
        <v>0</v>
      </c>
      <c r="T648" s="230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1" t="s">
        <v>319</v>
      </c>
      <c r="AT648" s="231" t="s">
        <v>185</v>
      </c>
      <c r="AU648" s="231" t="s">
        <v>86</v>
      </c>
      <c r="AY648" s="18" t="s">
        <v>183</v>
      </c>
      <c r="BE648" s="232">
        <f>IF(N648="základní",J648,0)</f>
        <v>0</v>
      </c>
      <c r="BF648" s="232">
        <f>IF(N648="snížená",J648,0)</f>
        <v>0</v>
      </c>
      <c r="BG648" s="232">
        <f>IF(N648="zákl. přenesená",J648,0)</f>
        <v>0</v>
      </c>
      <c r="BH648" s="232">
        <f>IF(N648="sníž. přenesená",J648,0)</f>
        <v>0</v>
      </c>
      <c r="BI648" s="232">
        <f>IF(N648="nulová",J648,0)</f>
        <v>0</v>
      </c>
      <c r="BJ648" s="18" t="s">
        <v>84</v>
      </c>
      <c r="BK648" s="232">
        <f>ROUND(I648*H648,2)</f>
        <v>0</v>
      </c>
      <c r="BL648" s="18" t="s">
        <v>319</v>
      </c>
      <c r="BM648" s="231" t="s">
        <v>907</v>
      </c>
    </row>
    <row r="649" s="2" customFormat="1">
      <c r="A649" s="39"/>
      <c r="B649" s="40"/>
      <c r="C649" s="41"/>
      <c r="D649" s="233" t="s">
        <v>192</v>
      </c>
      <c r="E649" s="41"/>
      <c r="F649" s="234" t="s">
        <v>908</v>
      </c>
      <c r="G649" s="41"/>
      <c r="H649" s="41"/>
      <c r="I649" s="235"/>
      <c r="J649" s="41"/>
      <c r="K649" s="41"/>
      <c r="L649" s="45"/>
      <c r="M649" s="236"/>
      <c r="N649" s="237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192</v>
      </c>
      <c r="AU649" s="18" t="s">
        <v>86</v>
      </c>
    </row>
    <row r="650" s="13" customFormat="1">
      <c r="A650" s="13"/>
      <c r="B650" s="238"/>
      <c r="C650" s="239"/>
      <c r="D650" s="233" t="s">
        <v>194</v>
      </c>
      <c r="E650" s="240" t="s">
        <v>1</v>
      </c>
      <c r="F650" s="241" t="s">
        <v>891</v>
      </c>
      <c r="G650" s="239"/>
      <c r="H650" s="240" t="s">
        <v>1</v>
      </c>
      <c r="I650" s="242"/>
      <c r="J650" s="239"/>
      <c r="K650" s="239"/>
      <c r="L650" s="243"/>
      <c r="M650" s="244"/>
      <c r="N650" s="245"/>
      <c r="O650" s="245"/>
      <c r="P650" s="245"/>
      <c r="Q650" s="245"/>
      <c r="R650" s="245"/>
      <c r="S650" s="245"/>
      <c r="T650" s="246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7" t="s">
        <v>194</v>
      </c>
      <c r="AU650" s="247" t="s">
        <v>86</v>
      </c>
      <c r="AV650" s="13" t="s">
        <v>84</v>
      </c>
      <c r="AW650" s="13" t="s">
        <v>32</v>
      </c>
      <c r="AX650" s="13" t="s">
        <v>76</v>
      </c>
      <c r="AY650" s="247" t="s">
        <v>183</v>
      </c>
    </row>
    <row r="651" s="14" customFormat="1">
      <c r="A651" s="14"/>
      <c r="B651" s="248"/>
      <c r="C651" s="249"/>
      <c r="D651" s="233" t="s">
        <v>194</v>
      </c>
      <c r="E651" s="250" t="s">
        <v>1</v>
      </c>
      <c r="F651" s="251" t="s">
        <v>909</v>
      </c>
      <c r="G651" s="249"/>
      <c r="H651" s="252">
        <v>63.100000000000001</v>
      </c>
      <c r="I651" s="253"/>
      <c r="J651" s="249"/>
      <c r="K651" s="249"/>
      <c r="L651" s="254"/>
      <c r="M651" s="255"/>
      <c r="N651" s="256"/>
      <c r="O651" s="256"/>
      <c r="P651" s="256"/>
      <c r="Q651" s="256"/>
      <c r="R651" s="256"/>
      <c r="S651" s="256"/>
      <c r="T651" s="257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8" t="s">
        <v>194</v>
      </c>
      <c r="AU651" s="258" t="s">
        <v>86</v>
      </c>
      <c r="AV651" s="14" t="s">
        <v>86</v>
      </c>
      <c r="AW651" s="14" t="s">
        <v>32</v>
      </c>
      <c r="AX651" s="14" t="s">
        <v>76</v>
      </c>
      <c r="AY651" s="258" t="s">
        <v>183</v>
      </c>
    </row>
    <row r="652" s="13" customFormat="1">
      <c r="A652" s="13"/>
      <c r="B652" s="238"/>
      <c r="C652" s="239"/>
      <c r="D652" s="233" t="s">
        <v>194</v>
      </c>
      <c r="E652" s="240" t="s">
        <v>1</v>
      </c>
      <c r="F652" s="241" t="s">
        <v>893</v>
      </c>
      <c r="G652" s="239"/>
      <c r="H652" s="240" t="s">
        <v>1</v>
      </c>
      <c r="I652" s="242"/>
      <c r="J652" s="239"/>
      <c r="K652" s="239"/>
      <c r="L652" s="243"/>
      <c r="M652" s="244"/>
      <c r="N652" s="245"/>
      <c r="O652" s="245"/>
      <c r="P652" s="245"/>
      <c r="Q652" s="245"/>
      <c r="R652" s="245"/>
      <c r="S652" s="245"/>
      <c r="T652" s="24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7" t="s">
        <v>194</v>
      </c>
      <c r="AU652" s="247" t="s">
        <v>86</v>
      </c>
      <c r="AV652" s="13" t="s">
        <v>84</v>
      </c>
      <c r="AW652" s="13" t="s">
        <v>32</v>
      </c>
      <c r="AX652" s="13" t="s">
        <v>76</v>
      </c>
      <c r="AY652" s="247" t="s">
        <v>183</v>
      </c>
    </row>
    <row r="653" s="14" customFormat="1">
      <c r="A653" s="14"/>
      <c r="B653" s="248"/>
      <c r="C653" s="249"/>
      <c r="D653" s="233" t="s">
        <v>194</v>
      </c>
      <c r="E653" s="250" t="s">
        <v>1</v>
      </c>
      <c r="F653" s="251" t="s">
        <v>910</v>
      </c>
      <c r="G653" s="249"/>
      <c r="H653" s="252">
        <v>64.719999999999999</v>
      </c>
      <c r="I653" s="253"/>
      <c r="J653" s="249"/>
      <c r="K653" s="249"/>
      <c r="L653" s="254"/>
      <c r="M653" s="255"/>
      <c r="N653" s="256"/>
      <c r="O653" s="256"/>
      <c r="P653" s="256"/>
      <c r="Q653" s="256"/>
      <c r="R653" s="256"/>
      <c r="S653" s="256"/>
      <c r="T653" s="257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8" t="s">
        <v>194</v>
      </c>
      <c r="AU653" s="258" t="s">
        <v>86</v>
      </c>
      <c r="AV653" s="14" t="s">
        <v>86</v>
      </c>
      <c r="AW653" s="14" t="s">
        <v>32</v>
      </c>
      <c r="AX653" s="14" t="s">
        <v>76</v>
      </c>
      <c r="AY653" s="258" t="s">
        <v>183</v>
      </c>
    </row>
    <row r="654" s="13" customFormat="1">
      <c r="A654" s="13"/>
      <c r="B654" s="238"/>
      <c r="C654" s="239"/>
      <c r="D654" s="233" t="s">
        <v>194</v>
      </c>
      <c r="E654" s="240" t="s">
        <v>1</v>
      </c>
      <c r="F654" s="241" t="s">
        <v>894</v>
      </c>
      <c r="G654" s="239"/>
      <c r="H654" s="240" t="s">
        <v>1</v>
      </c>
      <c r="I654" s="242"/>
      <c r="J654" s="239"/>
      <c r="K654" s="239"/>
      <c r="L654" s="243"/>
      <c r="M654" s="244"/>
      <c r="N654" s="245"/>
      <c r="O654" s="245"/>
      <c r="P654" s="245"/>
      <c r="Q654" s="245"/>
      <c r="R654" s="245"/>
      <c r="S654" s="245"/>
      <c r="T654" s="246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7" t="s">
        <v>194</v>
      </c>
      <c r="AU654" s="247" t="s">
        <v>86</v>
      </c>
      <c r="AV654" s="13" t="s">
        <v>84</v>
      </c>
      <c r="AW654" s="13" t="s">
        <v>32</v>
      </c>
      <c r="AX654" s="13" t="s">
        <v>76</v>
      </c>
      <c r="AY654" s="247" t="s">
        <v>183</v>
      </c>
    </row>
    <row r="655" s="14" customFormat="1">
      <c r="A655" s="14"/>
      <c r="B655" s="248"/>
      <c r="C655" s="249"/>
      <c r="D655" s="233" t="s">
        <v>194</v>
      </c>
      <c r="E655" s="250" t="s">
        <v>1</v>
      </c>
      <c r="F655" s="251" t="s">
        <v>911</v>
      </c>
      <c r="G655" s="249"/>
      <c r="H655" s="252">
        <v>63.009999999999998</v>
      </c>
      <c r="I655" s="253"/>
      <c r="J655" s="249"/>
      <c r="K655" s="249"/>
      <c r="L655" s="254"/>
      <c r="M655" s="255"/>
      <c r="N655" s="256"/>
      <c r="O655" s="256"/>
      <c r="P655" s="256"/>
      <c r="Q655" s="256"/>
      <c r="R655" s="256"/>
      <c r="S655" s="256"/>
      <c r="T655" s="257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8" t="s">
        <v>194</v>
      </c>
      <c r="AU655" s="258" t="s">
        <v>86</v>
      </c>
      <c r="AV655" s="14" t="s">
        <v>86</v>
      </c>
      <c r="AW655" s="14" t="s">
        <v>32</v>
      </c>
      <c r="AX655" s="14" t="s">
        <v>76</v>
      </c>
      <c r="AY655" s="258" t="s">
        <v>183</v>
      </c>
    </row>
    <row r="656" s="13" customFormat="1">
      <c r="A656" s="13"/>
      <c r="B656" s="238"/>
      <c r="C656" s="239"/>
      <c r="D656" s="233" t="s">
        <v>194</v>
      </c>
      <c r="E656" s="240" t="s">
        <v>1</v>
      </c>
      <c r="F656" s="241" t="s">
        <v>895</v>
      </c>
      <c r="G656" s="239"/>
      <c r="H656" s="240" t="s">
        <v>1</v>
      </c>
      <c r="I656" s="242"/>
      <c r="J656" s="239"/>
      <c r="K656" s="239"/>
      <c r="L656" s="243"/>
      <c r="M656" s="244"/>
      <c r="N656" s="245"/>
      <c r="O656" s="245"/>
      <c r="P656" s="245"/>
      <c r="Q656" s="245"/>
      <c r="R656" s="245"/>
      <c r="S656" s="245"/>
      <c r="T656" s="246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7" t="s">
        <v>194</v>
      </c>
      <c r="AU656" s="247" t="s">
        <v>86</v>
      </c>
      <c r="AV656" s="13" t="s">
        <v>84</v>
      </c>
      <c r="AW656" s="13" t="s">
        <v>32</v>
      </c>
      <c r="AX656" s="13" t="s">
        <v>76</v>
      </c>
      <c r="AY656" s="247" t="s">
        <v>183</v>
      </c>
    </row>
    <row r="657" s="14" customFormat="1">
      <c r="A657" s="14"/>
      <c r="B657" s="248"/>
      <c r="C657" s="249"/>
      <c r="D657" s="233" t="s">
        <v>194</v>
      </c>
      <c r="E657" s="250" t="s">
        <v>1</v>
      </c>
      <c r="F657" s="251" t="s">
        <v>909</v>
      </c>
      <c r="G657" s="249"/>
      <c r="H657" s="252">
        <v>63.100000000000001</v>
      </c>
      <c r="I657" s="253"/>
      <c r="J657" s="249"/>
      <c r="K657" s="249"/>
      <c r="L657" s="254"/>
      <c r="M657" s="255"/>
      <c r="N657" s="256"/>
      <c r="O657" s="256"/>
      <c r="P657" s="256"/>
      <c r="Q657" s="256"/>
      <c r="R657" s="256"/>
      <c r="S657" s="256"/>
      <c r="T657" s="257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8" t="s">
        <v>194</v>
      </c>
      <c r="AU657" s="258" t="s">
        <v>86</v>
      </c>
      <c r="AV657" s="14" t="s">
        <v>86</v>
      </c>
      <c r="AW657" s="14" t="s">
        <v>32</v>
      </c>
      <c r="AX657" s="14" t="s">
        <v>76</v>
      </c>
      <c r="AY657" s="258" t="s">
        <v>183</v>
      </c>
    </row>
    <row r="658" s="13" customFormat="1">
      <c r="A658" s="13"/>
      <c r="B658" s="238"/>
      <c r="C658" s="239"/>
      <c r="D658" s="233" t="s">
        <v>194</v>
      </c>
      <c r="E658" s="240" t="s">
        <v>1</v>
      </c>
      <c r="F658" s="241" t="s">
        <v>896</v>
      </c>
      <c r="G658" s="239"/>
      <c r="H658" s="240" t="s">
        <v>1</v>
      </c>
      <c r="I658" s="242"/>
      <c r="J658" s="239"/>
      <c r="K658" s="239"/>
      <c r="L658" s="243"/>
      <c r="M658" s="244"/>
      <c r="N658" s="245"/>
      <c r="O658" s="245"/>
      <c r="P658" s="245"/>
      <c r="Q658" s="245"/>
      <c r="R658" s="245"/>
      <c r="S658" s="245"/>
      <c r="T658" s="24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7" t="s">
        <v>194</v>
      </c>
      <c r="AU658" s="247" t="s">
        <v>86</v>
      </c>
      <c r="AV658" s="13" t="s">
        <v>84</v>
      </c>
      <c r="AW658" s="13" t="s">
        <v>32</v>
      </c>
      <c r="AX658" s="13" t="s">
        <v>76</v>
      </c>
      <c r="AY658" s="247" t="s">
        <v>183</v>
      </c>
    </row>
    <row r="659" s="14" customFormat="1">
      <c r="A659" s="14"/>
      <c r="B659" s="248"/>
      <c r="C659" s="249"/>
      <c r="D659" s="233" t="s">
        <v>194</v>
      </c>
      <c r="E659" s="250" t="s">
        <v>1</v>
      </c>
      <c r="F659" s="251" t="s">
        <v>910</v>
      </c>
      <c r="G659" s="249"/>
      <c r="H659" s="252">
        <v>64.719999999999999</v>
      </c>
      <c r="I659" s="253"/>
      <c r="J659" s="249"/>
      <c r="K659" s="249"/>
      <c r="L659" s="254"/>
      <c r="M659" s="255"/>
      <c r="N659" s="256"/>
      <c r="O659" s="256"/>
      <c r="P659" s="256"/>
      <c r="Q659" s="256"/>
      <c r="R659" s="256"/>
      <c r="S659" s="256"/>
      <c r="T659" s="257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8" t="s">
        <v>194</v>
      </c>
      <c r="AU659" s="258" t="s">
        <v>86</v>
      </c>
      <c r="AV659" s="14" t="s">
        <v>86</v>
      </c>
      <c r="AW659" s="14" t="s">
        <v>32</v>
      </c>
      <c r="AX659" s="14" t="s">
        <v>76</v>
      </c>
      <c r="AY659" s="258" t="s">
        <v>183</v>
      </c>
    </row>
    <row r="660" s="13" customFormat="1">
      <c r="A660" s="13"/>
      <c r="B660" s="238"/>
      <c r="C660" s="239"/>
      <c r="D660" s="233" t="s">
        <v>194</v>
      </c>
      <c r="E660" s="240" t="s">
        <v>1</v>
      </c>
      <c r="F660" s="241" t="s">
        <v>897</v>
      </c>
      <c r="G660" s="239"/>
      <c r="H660" s="240" t="s">
        <v>1</v>
      </c>
      <c r="I660" s="242"/>
      <c r="J660" s="239"/>
      <c r="K660" s="239"/>
      <c r="L660" s="243"/>
      <c r="M660" s="244"/>
      <c r="N660" s="245"/>
      <c r="O660" s="245"/>
      <c r="P660" s="245"/>
      <c r="Q660" s="245"/>
      <c r="R660" s="245"/>
      <c r="S660" s="245"/>
      <c r="T660" s="24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7" t="s">
        <v>194</v>
      </c>
      <c r="AU660" s="247" t="s">
        <v>86</v>
      </c>
      <c r="AV660" s="13" t="s">
        <v>84</v>
      </c>
      <c r="AW660" s="13" t="s">
        <v>32</v>
      </c>
      <c r="AX660" s="13" t="s">
        <v>76</v>
      </c>
      <c r="AY660" s="247" t="s">
        <v>183</v>
      </c>
    </row>
    <row r="661" s="14" customFormat="1">
      <c r="A661" s="14"/>
      <c r="B661" s="248"/>
      <c r="C661" s="249"/>
      <c r="D661" s="233" t="s">
        <v>194</v>
      </c>
      <c r="E661" s="250" t="s">
        <v>1</v>
      </c>
      <c r="F661" s="251" t="s">
        <v>912</v>
      </c>
      <c r="G661" s="249"/>
      <c r="H661" s="252">
        <v>59.719999999999999</v>
      </c>
      <c r="I661" s="253"/>
      <c r="J661" s="249"/>
      <c r="K661" s="249"/>
      <c r="L661" s="254"/>
      <c r="M661" s="255"/>
      <c r="N661" s="256"/>
      <c r="O661" s="256"/>
      <c r="P661" s="256"/>
      <c r="Q661" s="256"/>
      <c r="R661" s="256"/>
      <c r="S661" s="256"/>
      <c r="T661" s="257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8" t="s">
        <v>194</v>
      </c>
      <c r="AU661" s="258" t="s">
        <v>86</v>
      </c>
      <c r="AV661" s="14" t="s">
        <v>86</v>
      </c>
      <c r="AW661" s="14" t="s">
        <v>32</v>
      </c>
      <c r="AX661" s="14" t="s">
        <v>76</v>
      </c>
      <c r="AY661" s="258" t="s">
        <v>183</v>
      </c>
    </row>
    <row r="662" s="15" customFormat="1">
      <c r="A662" s="15"/>
      <c r="B662" s="259"/>
      <c r="C662" s="260"/>
      <c r="D662" s="233" t="s">
        <v>194</v>
      </c>
      <c r="E662" s="261" t="s">
        <v>1</v>
      </c>
      <c r="F662" s="262" t="s">
        <v>225</v>
      </c>
      <c r="G662" s="260"/>
      <c r="H662" s="263">
        <v>378.37</v>
      </c>
      <c r="I662" s="264"/>
      <c r="J662" s="260"/>
      <c r="K662" s="260"/>
      <c r="L662" s="265"/>
      <c r="M662" s="266"/>
      <c r="N662" s="267"/>
      <c r="O662" s="267"/>
      <c r="P662" s="267"/>
      <c r="Q662" s="267"/>
      <c r="R662" s="267"/>
      <c r="S662" s="267"/>
      <c r="T662" s="268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9" t="s">
        <v>194</v>
      </c>
      <c r="AU662" s="269" t="s">
        <v>86</v>
      </c>
      <c r="AV662" s="15" t="s">
        <v>190</v>
      </c>
      <c r="AW662" s="15" t="s">
        <v>32</v>
      </c>
      <c r="AX662" s="15" t="s">
        <v>84</v>
      </c>
      <c r="AY662" s="269" t="s">
        <v>183</v>
      </c>
    </row>
    <row r="663" s="2" customFormat="1" ht="37.8" customHeight="1">
      <c r="A663" s="39"/>
      <c r="B663" s="40"/>
      <c r="C663" s="270" t="s">
        <v>913</v>
      </c>
      <c r="D663" s="270" t="s">
        <v>259</v>
      </c>
      <c r="E663" s="271" t="s">
        <v>914</v>
      </c>
      <c r="F663" s="272" t="s">
        <v>915</v>
      </c>
      <c r="G663" s="273" t="s">
        <v>286</v>
      </c>
      <c r="H663" s="274">
        <v>397.28899999999999</v>
      </c>
      <c r="I663" s="275"/>
      <c r="J663" s="276">
        <f>ROUND(I663*H663,2)</f>
        <v>0</v>
      </c>
      <c r="K663" s="272" t="s">
        <v>189</v>
      </c>
      <c r="L663" s="277"/>
      <c r="M663" s="278" t="s">
        <v>1</v>
      </c>
      <c r="N663" s="279" t="s">
        <v>41</v>
      </c>
      <c r="O663" s="92"/>
      <c r="P663" s="229">
        <f>O663*H663</f>
        <v>0</v>
      </c>
      <c r="Q663" s="229">
        <v>0.0061000000000000004</v>
      </c>
      <c r="R663" s="229">
        <f>Q663*H663</f>
        <v>2.4234629000000001</v>
      </c>
      <c r="S663" s="229">
        <v>0</v>
      </c>
      <c r="T663" s="230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1" t="s">
        <v>436</v>
      </c>
      <c r="AT663" s="231" t="s">
        <v>259</v>
      </c>
      <c r="AU663" s="231" t="s">
        <v>86</v>
      </c>
      <c r="AY663" s="18" t="s">
        <v>183</v>
      </c>
      <c r="BE663" s="232">
        <f>IF(N663="základní",J663,0)</f>
        <v>0</v>
      </c>
      <c r="BF663" s="232">
        <f>IF(N663="snížená",J663,0)</f>
        <v>0</v>
      </c>
      <c r="BG663" s="232">
        <f>IF(N663="zákl. přenesená",J663,0)</f>
        <v>0</v>
      </c>
      <c r="BH663" s="232">
        <f>IF(N663="sníž. přenesená",J663,0)</f>
        <v>0</v>
      </c>
      <c r="BI663" s="232">
        <f>IF(N663="nulová",J663,0)</f>
        <v>0</v>
      </c>
      <c r="BJ663" s="18" t="s">
        <v>84</v>
      </c>
      <c r="BK663" s="232">
        <f>ROUND(I663*H663,2)</f>
        <v>0</v>
      </c>
      <c r="BL663" s="18" t="s">
        <v>319</v>
      </c>
      <c r="BM663" s="231" t="s">
        <v>916</v>
      </c>
    </row>
    <row r="664" s="2" customFormat="1">
      <c r="A664" s="39"/>
      <c r="B664" s="40"/>
      <c r="C664" s="41"/>
      <c r="D664" s="233" t="s">
        <v>192</v>
      </c>
      <c r="E664" s="41"/>
      <c r="F664" s="234" t="s">
        <v>915</v>
      </c>
      <c r="G664" s="41"/>
      <c r="H664" s="41"/>
      <c r="I664" s="235"/>
      <c r="J664" s="41"/>
      <c r="K664" s="41"/>
      <c r="L664" s="45"/>
      <c r="M664" s="236"/>
      <c r="N664" s="237"/>
      <c r="O664" s="92"/>
      <c r="P664" s="92"/>
      <c r="Q664" s="92"/>
      <c r="R664" s="92"/>
      <c r="S664" s="92"/>
      <c r="T664" s="93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192</v>
      </c>
      <c r="AU664" s="18" t="s">
        <v>86</v>
      </c>
    </row>
    <row r="665" s="2" customFormat="1">
      <c r="A665" s="39"/>
      <c r="B665" s="40"/>
      <c r="C665" s="41"/>
      <c r="D665" s="233" t="s">
        <v>263</v>
      </c>
      <c r="E665" s="41"/>
      <c r="F665" s="280" t="s">
        <v>902</v>
      </c>
      <c r="G665" s="41"/>
      <c r="H665" s="41"/>
      <c r="I665" s="235"/>
      <c r="J665" s="41"/>
      <c r="K665" s="41"/>
      <c r="L665" s="45"/>
      <c r="M665" s="236"/>
      <c r="N665" s="237"/>
      <c r="O665" s="92"/>
      <c r="P665" s="92"/>
      <c r="Q665" s="92"/>
      <c r="R665" s="92"/>
      <c r="S665" s="92"/>
      <c r="T665" s="93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263</v>
      </c>
      <c r="AU665" s="18" t="s">
        <v>86</v>
      </c>
    </row>
    <row r="666" s="14" customFormat="1">
      <c r="A666" s="14"/>
      <c r="B666" s="248"/>
      <c r="C666" s="249"/>
      <c r="D666" s="233" t="s">
        <v>194</v>
      </c>
      <c r="E666" s="249"/>
      <c r="F666" s="251" t="s">
        <v>917</v>
      </c>
      <c r="G666" s="249"/>
      <c r="H666" s="252">
        <v>397.28899999999999</v>
      </c>
      <c r="I666" s="253"/>
      <c r="J666" s="249"/>
      <c r="K666" s="249"/>
      <c r="L666" s="254"/>
      <c r="M666" s="255"/>
      <c r="N666" s="256"/>
      <c r="O666" s="256"/>
      <c r="P666" s="256"/>
      <c r="Q666" s="256"/>
      <c r="R666" s="256"/>
      <c r="S666" s="256"/>
      <c r="T666" s="257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8" t="s">
        <v>194</v>
      </c>
      <c r="AU666" s="258" t="s">
        <v>86</v>
      </c>
      <c r="AV666" s="14" t="s">
        <v>86</v>
      </c>
      <c r="AW666" s="14" t="s">
        <v>4</v>
      </c>
      <c r="AX666" s="14" t="s">
        <v>84</v>
      </c>
      <c r="AY666" s="258" t="s">
        <v>183</v>
      </c>
    </row>
    <row r="667" s="2" customFormat="1" ht="24.15" customHeight="1">
      <c r="A667" s="39"/>
      <c r="B667" s="40"/>
      <c r="C667" s="220" t="s">
        <v>618</v>
      </c>
      <c r="D667" s="220" t="s">
        <v>185</v>
      </c>
      <c r="E667" s="221" t="s">
        <v>918</v>
      </c>
      <c r="F667" s="222" t="s">
        <v>919</v>
      </c>
      <c r="G667" s="223" t="s">
        <v>208</v>
      </c>
      <c r="H667" s="224">
        <v>3.1190000000000002</v>
      </c>
      <c r="I667" s="225"/>
      <c r="J667" s="226">
        <f>ROUND(I667*H667,2)</f>
        <v>0</v>
      </c>
      <c r="K667" s="222" t="s">
        <v>189</v>
      </c>
      <c r="L667" s="45"/>
      <c r="M667" s="227" t="s">
        <v>1</v>
      </c>
      <c r="N667" s="228" t="s">
        <v>41</v>
      </c>
      <c r="O667" s="92"/>
      <c r="P667" s="229">
        <f>O667*H667</f>
        <v>0</v>
      </c>
      <c r="Q667" s="229">
        <v>0</v>
      </c>
      <c r="R667" s="229">
        <f>Q667*H667</f>
        <v>0</v>
      </c>
      <c r="S667" s="229">
        <v>0</v>
      </c>
      <c r="T667" s="230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31" t="s">
        <v>319</v>
      </c>
      <c r="AT667" s="231" t="s">
        <v>185</v>
      </c>
      <c r="AU667" s="231" t="s">
        <v>86</v>
      </c>
      <c r="AY667" s="18" t="s">
        <v>183</v>
      </c>
      <c r="BE667" s="232">
        <f>IF(N667="základní",J667,0)</f>
        <v>0</v>
      </c>
      <c r="BF667" s="232">
        <f>IF(N667="snížená",J667,0)</f>
        <v>0</v>
      </c>
      <c r="BG667" s="232">
        <f>IF(N667="zákl. přenesená",J667,0)</f>
        <v>0</v>
      </c>
      <c r="BH667" s="232">
        <f>IF(N667="sníž. přenesená",J667,0)</f>
        <v>0</v>
      </c>
      <c r="BI667" s="232">
        <f>IF(N667="nulová",J667,0)</f>
        <v>0</v>
      </c>
      <c r="BJ667" s="18" t="s">
        <v>84</v>
      </c>
      <c r="BK667" s="232">
        <f>ROUND(I667*H667,2)</f>
        <v>0</v>
      </c>
      <c r="BL667" s="18" t="s">
        <v>319</v>
      </c>
      <c r="BM667" s="231" t="s">
        <v>920</v>
      </c>
    </row>
    <row r="668" s="2" customFormat="1">
      <c r="A668" s="39"/>
      <c r="B668" s="40"/>
      <c r="C668" s="41"/>
      <c r="D668" s="233" t="s">
        <v>192</v>
      </c>
      <c r="E668" s="41"/>
      <c r="F668" s="234" t="s">
        <v>921</v>
      </c>
      <c r="G668" s="41"/>
      <c r="H668" s="41"/>
      <c r="I668" s="235"/>
      <c r="J668" s="41"/>
      <c r="K668" s="41"/>
      <c r="L668" s="45"/>
      <c r="M668" s="236"/>
      <c r="N668" s="237"/>
      <c r="O668" s="92"/>
      <c r="P668" s="92"/>
      <c r="Q668" s="92"/>
      <c r="R668" s="92"/>
      <c r="S668" s="92"/>
      <c r="T668" s="93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192</v>
      </c>
      <c r="AU668" s="18" t="s">
        <v>86</v>
      </c>
    </row>
    <row r="669" s="12" customFormat="1" ht="22.8" customHeight="1">
      <c r="A669" s="12"/>
      <c r="B669" s="204"/>
      <c r="C669" s="205"/>
      <c r="D669" s="206" t="s">
        <v>75</v>
      </c>
      <c r="E669" s="218" t="s">
        <v>922</v>
      </c>
      <c r="F669" s="218" t="s">
        <v>923</v>
      </c>
      <c r="G669" s="205"/>
      <c r="H669" s="205"/>
      <c r="I669" s="208"/>
      <c r="J669" s="219">
        <f>BK669</f>
        <v>0</v>
      </c>
      <c r="K669" s="205"/>
      <c r="L669" s="210"/>
      <c r="M669" s="211"/>
      <c r="N669" s="212"/>
      <c r="O669" s="212"/>
      <c r="P669" s="213">
        <f>SUM(P670:P810)</f>
        <v>0</v>
      </c>
      <c r="Q669" s="212"/>
      <c r="R669" s="213">
        <f>SUM(R670:R810)</f>
        <v>107.18257150000002</v>
      </c>
      <c r="S669" s="212"/>
      <c r="T669" s="214">
        <f>SUM(T670:T810)</f>
        <v>1.6399057500000001</v>
      </c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R669" s="215" t="s">
        <v>86</v>
      </c>
      <c r="AT669" s="216" t="s">
        <v>75</v>
      </c>
      <c r="AU669" s="216" t="s">
        <v>84</v>
      </c>
      <c r="AY669" s="215" t="s">
        <v>183</v>
      </c>
      <c r="BK669" s="217">
        <f>SUM(BK670:BK810)</f>
        <v>0</v>
      </c>
    </row>
    <row r="670" s="2" customFormat="1" ht="24.15" customHeight="1">
      <c r="A670" s="39"/>
      <c r="B670" s="40"/>
      <c r="C670" s="220" t="s">
        <v>924</v>
      </c>
      <c r="D670" s="220" t="s">
        <v>185</v>
      </c>
      <c r="E670" s="221" t="s">
        <v>925</v>
      </c>
      <c r="F670" s="222" t="s">
        <v>926</v>
      </c>
      <c r="G670" s="223" t="s">
        <v>286</v>
      </c>
      <c r="H670" s="224">
        <v>47.436999999999998</v>
      </c>
      <c r="I670" s="225"/>
      <c r="J670" s="226">
        <f>ROUND(I670*H670,2)</f>
        <v>0</v>
      </c>
      <c r="K670" s="222" t="s">
        <v>189</v>
      </c>
      <c r="L670" s="45"/>
      <c r="M670" s="227" t="s">
        <v>1</v>
      </c>
      <c r="N670" s="228" t="s">
        <v>41</v>
      </c>
      <c r="O670" s="92"/>
      <c r="P670" s="229">
        <f>O670*H670</f>
        <v>0</v>
      </c>
      <c r="Q670" s="229">
        <v>0</v>
      </c>
      <c r="R670" s="229">
        <f>Q670*H670</f>
        <v>0</v>
      </c>
      <c r="S670" s="229">
        <v>0.017250000000000001</v>
      </c>
      <c r="T670" s="230">
        <f>S670*H670</f>
        <v>0.81828825000000005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1" t="s">
        <v>319</v>
      </c>
      <c r="AT670" s="231" t="s">
        <v>185</v>
      </c>
      <c r="AU670" s="231" t="s">
        <v>86</v>
      </c>
      <c r="AY670" s="18" t="s">
        <v>183</v>
      </c>
      <c r="BE670" s="232">
        <f>IF(N670="základní",J670,0)</f>
        <v>0</v>
      </c>
      <c r="BF670" s="232">
        <f>IF(N670="snížená",J670,0)</f>
        <v>0</v>
      </c>
      <c r="BG670" s="232">
        <f>IF(N670="zákl. přenesená",J670,0)</f>
        <v>0</v>
      </c>
      <c r="BH670" s="232">
        <f>IF(N670="sníž. přenesená",J670,0)</f>
        <v>0</v>
      </c>
      <c r="BI670" s="232">
        <f>IF(N670="nulová",J670,0)</f>
        <v>0</v>
      </c>
      <c r="BJ670" s="18" t="s">
        <v>84</v>
      </c>
      <c r="BK670" s="232">
        <f>ROUND(I670*H670,2)</f>
        <v>0</v>
      </c>
      <c r="BL670" s="18" t="s">
        <v>319</v>
      </c>
      <c r="BM670" s="231" t="s">
        <v>927</v>
      </c>
    </row>
    <row r="671" s="2" customFormat="1">
      <c r="A671" s="39"/>
      <c r="B671" s="40"/>
      <c r="C671" s="41"/>
      <c r="D671" s="233" t="s">
        <v>192</v>
      </c>
      <c r="E671" s="41"/>
      <c r="F671" s="234" t="s">
        <v>928</v>
      </c>
      <c r="G671" s="41"/>
      <c r="H671" s="41"/>
      <c r="I671" s="235"/>
      <c r="J671" s="41"/>
      <c r="K671" s="41"/>
      <c r="L671" s="45"/>
      <c r="M671" s="236"/>
      <c r="N671" s="237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192</v>
      </c>
      <c r="AU671" s="18" t="s">
        <v>86</v>
      </c>
    </row>
    <row r="672" s="13" customFormat="1">
      <c r="A672" s="13"/>
      <c r="B672" s="238"/>
      <c r="C672" s="239"/>
      <c r="D672" s="233" t="s">
        <v>194</v>
      </c>
      <c r="E672" s="240" t="s">
        <v>1</v>
      </c>
      <c r="F672" s="241" t="s">
        <v>929</v>
      </c>
      <c r="G672" s="239"/>
      <c r="H672" s="240" t="s">
        <v>1</v>
      </c>
      <c r="I672" s="242"/>
      <c r="J672" s="239"/>
      <c r="K672" s="239"/>
      <c r="L672" s="243"/>
      <c r="M672" s="244"/>
      <c r="N672" s="245"/>
      <c r="O672" s="245"/>
      <c r="P672" s="245"/>
      <c r="Q672" s="245"/>
      <c r="R672" s="245"/>
      <c r="S672" s="245"/>
      <c r="T672" s="24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7" t="s">
        <v>194</v>
      </c>
      <c r="AU672" s="247" t="s">
        <v>86</v>
      </c>
      <c r="AV672" s="13" t="s">
        <v>84</v>
      </c>
      <c r="AW672" s="13" t="s">
        <v>32</v>
      </c>
      <c r="AX672" s="13" t="s">
        <v>76</v>
      </c>
      <c r="AY672" s="247" t="s">
        <v>183</v>
      </c>
    </row>
    <row r="673" s="14" customFormat="1">
      <c r="A673" s="14"/>
      <c r="B673" s="248"/>
      <c r="C673" s="249"/>
      <c r="D673" s="233" t="s">
        <v>194</v>
      </c>
      <c r="E673" s="250" t="s">
        <v>1</v>
      </c>
      <c r="F673" s="251" t="s">
        <v>930</v>
      </c>
      <c r="G673" s="249"/>
      <c r="H673" s="252">
        <v>8.6099999999999994</v>
      </c>
      <c r="I673" s="253"/>
      <c r="J673" s="249"/>
      <c r="K673" s="249"/>
      <c r="L673" s="254"/>
      <c r="M673" s="255"/>
      <c r="N673" s="256"/>
      <c r="O673" s="256"/>
      <c r="P673" s="256"/>
      <c r="Q673" s="256"/>
      <c r="R673" s="256"/>
      <c r="S673" s="256"/>
      <c r="T673" s="257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8" t="s">
        <v>194</v>
      </c>
      <c r="AU673" s="258" t="s">
        <v>86</v>
      </c>
      <c r="AV673" s="14" t="s">
        <v>86</v>
      </c>
      <c r="AW673" s="14" t="s">
        <v>32</v>
      </c>
      <c r="AX673" s="14" t="s">
        <v>76</v>
      </c>
      <c r="AY673" s="258" t="s">
        <v>183</v>
      </c>
    </row>
    <row r="674" s="14" customFormat="1">
      <c r="A674" s="14"/>
      <c r="B674" s="248"/>
      <c r="C674" s="249"/>
      <c r="D674" s="233" t="s">
        <v>194</v>
      </c>
      <c r="E674" s="250" t="s">
        <v>1</v>
      </c>
      <c r="F674" s="251" t="s">
        <v>931</v>
      </c>
      <c r="G674" s="249"/>
      <c r="H674" s="252">
        <v>7.3390000000000004</v>
      </c>
      <c r="I674" s="253"/>
      <c r="J674" s="249"/>
      <c r="K674" s="249"/>
      <c r="L674" s="254"/>
      <c r="M674" s="255"/>
      <c r="N674" s="256"/>
      <c r="O674" s="256"/>
      <c r="P674" s="256"/>
      <c r="Q674" s="256"/>
      <c r="R674" s="256"/>
      <c r="S674" s="256"/>
      <c r="T674" s="257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8" t="s">
        <v>194</v>
      </c>
      <c r="AU674" s="258" t="s">
        <v>86</v>
      </c>
      <c r="AV674" s="14" t="s">
        <v>86</v>
      </c>
      <c r="AW674" s="14" t="s">
        <v>32</v>
      </c>
      <c r="AX674" s="14" t="s">
        <v>76</v>
      </c>
      <c r="AY674" s="258" t="s">
        <v>183</v>
      </c>
    </row>
    <row r="675" s="14" customFormat="1">
      <c r="A675" s="14"/>
      <c r="B675" s="248"/>
      <c r="C675" s="249"/>
      <c r="D675" s="233" t="s">
        <v>194</v>
      </c>
      <c r="E675" s="250" t="s">
        <v>1</v>
      </c>
      <c r="F675" s="251" t="s">
        <v>932</v>
      </c>
      <c r="G675" s="249"/>
      <c r="H675" s="252">
        <v>6.8879999999999999</v>
      </c>
      <c r="I675" s="253"/>
      <c r="J675" s="249"/>
      <c r="K675" s="249"/>
      <c r="L675" s="254"/>
      <c r="M675" s="255"/>
      <c r="N675" s="256"/>
      <c r="O675" s="256"/>
      <c r="P675" s="256"/>
      <c r="Q675" s="256"/>
      <c r="R675" s="256"/>
      <c r="S675" s="256"/>
      <c r="T675" s="257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8" t="s">
        <v>194</v>
      </c>
      <c r="AU675" s="258" t="s">
        <v>86</v>
      </c>
      <c r="AV675" s="14" t="s">
        <v>86</v>
      </c>
      <c r="AW675" s="14" t="s">
        <v>32</v>
      </c>
      <c r="AX675" s="14" t="s">
        <v>76</v>
      </c>
      <c r="AY675" s="258" t="s">
        <v>183</v>
      </c>
    </row>
    <row r="676" s="14" customFormat="1">
      <c r="A676" s="14"/>
      <c r="B676" s="248"/>
      <c r="C676" s="249"/>
      <c r="D676" s="233" t="s">
        <v>194</v>
      </c>
      <c r="E676" s="250" t="s">
        <v>1</v>
      </c>
      <c r="F676" s="251" t="s">
        <v>933</v>
      </c>
      <c r="G676" s="249"/>
      <c r="H676" s="252">
        <v>12.300000000000001</v>
      </c>
      <c r="I676" s="253"/>
      <c r="J676" s="249"/>
      <c r="K676" s="249"/>
      <c r="L676" s="254"/>
      <c r="M676" s="255"/>
      <c r="N676" s="256"/>
      <c r="O676" s="256"/>
      <c r="P676" s="256"/>
      <c r="Q676" s="256"/>
      <c r="R676" s="256"/>
      <c r="S676" s="256"/>
      <c r="T676" s="257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8" t="s">
        <v>194</v>
      </c>
      <c r="AU676" s="258" t="s">
        <v>86</v>
      </c>
      <c r="AV676" s="14" t="s">
        <v>86</v>
      </c>
      <c r="AW676" s="14" t="s">
        <v>32</v>
      </c>
      <c r="AX676" s="14" t="s">
        <v>76</v>
      </c>
      <c r="AY676" s="258" t="s">
        <v>183</v>
      </c>
    </row>
    <row r="677" s="14" customFormat="1">
      <c r="A677" s="14"/>
      <c r="B677" s="248"/>
      <c r="C677" s="249"/>
      <c r="D677" s="233" t="s">
        <v>194</v>
      </c>
      <c r="E677" s="250" t="s">
        <v>1</v>
      </c>
      <c r="F677" s="251" t="s">
        <v>933</v>
      </c>
      <c r="G677" s="249"/>
      <c r="H677" s="252">
        <v>12.300000000000001</v>
      </c>
      <c r="I677" s="253"/>
      <c r="J677" s="249"/>
      <c r="K677" s="249"/>
      <c r="L677" s="254"/>
      <c r="M677" s="255"/>
      <c r="N677" s="256"/>
      <c r="O677" s="256"/>
      <c r="P677" s="256"/>
      <c r="Q677" s="256"/>
      <c r="R677" s="256"/>
      <c r="S677" s="256"/>
      <c r="T677" s="257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8" t="s">
        <v>194</v>
      </c>
      <c r="AU677" s="258" t="s">
        <v>86</v>
      </c>
      <c r="AV677" s="14" t="s">
        <v>86</v>
      </c>
      <c r="AW677" s="14" t="s">
        <v>32</v>
      </c>
      <c r="AX677" s="14" t="s">
        <v>76</v>
      </c>
      <c r="AY677" s="258" t="s">
        <v>183</v>
      </c>
    </row>
    <row r="678" s="15" customFormat="1">
      <c r="A678" s="15"/>
      <c r="B678" s="259"/>
      <c r="C678" s="260"/>
      <c r="D678" s="233" t="s">
        <v>194</v>
      </c>
      <c r="E678" s="261" t="s">
        <v>1</v>
      </c>
      <c r="F678" s="262" t="s">
        <v>225</v>
      </c>
      <c r="G678" s="260"/>
      <c r="H678" s="263">
        <v>47.436999999999998</v>
      </c>
      <c r="I678" s="264"/>
      <c r="J678" s="260"/>
      <c r="K678" s="260"/>
      <c r="L678" s="265"/>
      <c r="M678" s="266"/>
      <c r="N678" s="267"/>
      <c r="O678" s="267"/>
      <c r="P678" s="267"/>
      <c r="Q678" s="267"/>
      <c r="R678" s="267"/>
      <c r="S678" s="267"/>
      <c r="T678" s="268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69" t="s">
        <v>194</v>
      </c>
      <c r="AU678" s="269" t="s">
        <v>86</v>
      </c>
      <c r="AV678" s="15" t="s">
        <v>190</v>
      </c>
      <c r="AW678" s="15" t="s">
        <v>32</v>
      </c>
      <c r="AX678" s="15" t="s">
        <v>84</v>
      </c>
      <c r="AY678" s="269" t="s">
        <v>183</v>
      </c>
    </row>
    <row r="679" s="2" customFormat="1" ht="16.5" customHeight="1">
      <c r="A679" s="39"/>
      <c r="B679" s="40"/>
      <c r="C679" s="220" t="s">
        <v>934</v>
      </c>
      <c r="D679" s="220" t="s">
        <v>185</v>
      </c>
      <c r="E679" s="221" t="s">
        <v>935</v>
      </c>
      <c r="F679" s="222" t="s">
        <v>936</v>
      </c>
      <c r="G679" s="223" t="s">
        <v>286</v>
      </c>
      <c r="H679" s="224">
        <v>29.876999999999999</v>
      </c>
      <c r="I679" s="225"/>
      <c r="J679" s="226">
        <f>ROUND(I679*H679,2)</f>
        <v>0</v>
      </c>
      <c r="K679" s="222" t="s">
        <v>189</v>
      </c>
      <c r="L679" s="45"/>
      <c r="M679" s="227" t="s">
        <v>1</v>
      </c>
      <c r="N679" s="228" t="s">
        <v>41</v>
      </c>
      <c r="O679" s="92"/>
      <c r="P679" s="229">
        <f>O679*H679</f>
        <v>0</v>
      </c>
      <c r="Q679" s="229">
        <v>0</v>
      </c>
      <c r="R679" s="229">
        <f>Q679*H679</f>
        <v>0</v>
      </c>
      <c r="S679" s="229">
        <v>0.0275</v>
      </c>
      <c r="T679" s="230">
        <f>S679*H679</f>
        <v>0.8216175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31" t="s">
        <v>319</v>
      </c>
      <c r="AT679" s="231" t="s">
        <v>185</v>
      </c>
      <c r="AU679" s="231" t="s">
        <v>86</v>
      </c>
      <c r="AY679" s="18" t="s">
        <v>183</v>
      </c>
      <c r="BE679" s="232">
        <f>IF(N679="základní",J679,0)</f>
        <v>0</v>
      </c>
      <c r="BF679" s="232">
        <f>IF(N679="snížená",J679,0)</f>
        <v>0</v>
      </c>
      <c r="BG679" s="232">
        <f>IF(N679="zákl. přenesená",J679,0)</f>
        <v>0</v>
      </c>
      <c r="BH679" s="232">
        <f>IF(N679="sníž. přenesená",J679,0)</f>
        <v>0</v>
      </c>
      <c r="BI679" s="232">
        <f>IF(N679="nulová",J679,0)</f>
        <v>0</v>
      </c>
      <c r="BJ679" s="18" t="s">
        <v>84</v>
      </c>
      <c r="BK679" s="232">
        <f>ROUND(I679*H679,2)</f>
        <v>0</v>
      </c>
      <c r="BL679" s="18" t="s">
        <v>319</v>
      </c>
      <c r="BM679" s="231" t="s">
        <v>937</v>
      </c>
    </row>
    <row r="680" s="2" customFormat="1">
      <c r="A680" s="39"/>
      <c r="B680" s="40"/>
      <c r="C680" s="41"/>
      <c r="D680" s="233" t="s">
        <v>192</v>
      </c>
      <c r="E680" s="41"/>
      <c r="F680" s="234" t="s">
        <v>938</v>
      </c>
      <c r="G680" s="41"/>
      <c r="H680" s="41"/>
      <c r="I680" s="235"/>
      <c r="J680" s="41"/>
      <c r="K680" s="41"/>
      <c r="L680" s="45"/>
      <c r="M680" s="236"/>
      <c r="N680" s="237"/>
      <c r="O680" s="92"/>
      <c r="P680" s="92"/>
      <c r="Q680" s="92"/>
      <c r="R680" s="92"/>
      <c r="S680" s="92"/>
      <c r="T680" s="93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192</v>
      </c>
      <c r="AU680" s="18" t="s">
        <v>86</v>
      </c>
    </row>
    <row r="681" s="13" customFormat="1">
      <c r="A681" s="13"/>
      <c r="B681" s="238"/>
      <c r="C681" s="239"/>
      <c r="D681" s="233" t="s">
        <v>194</v>
      </c>
      <c r="E681" s="240" t="s">
        <v>1</v>
      </c>
      <c r="F681" s="241" t="s">
        <v>939</v>
      </c>
      <c r="G681" s="239"/>
      <c r="H681" s="240" t="s">
        <v>1</v>
      </c>
      <c r="I681" s="242"/>
      <c r="J681" s="239"/>
      <c r="K681" s="239"/>
      <c r="L681" s="243"/>
      <c r="M681" s="244"/>
      <c r="N681" s="245"/>
      <c r="O681" s="245"/>
      <c r="P681" s="245"/>
      <c r="Q681" s="245"/>
      <c r="R681" s="245"/>
      <c r="S681" s="245"/>
      <c r="T681" s="246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7" t="s">
        <v>194</v>
      </c>
      <c r="AU681" s="247" t="s">
        <v>86</v>
      </c>
      <c r="AV681" s="13" t="s">
        <v>84</v>
      </c>
      <c r="AW681" s="13" t="s">
        <v>32</v>
      </c>
      <c r="AX681" s="13" t="s">
        <v>76</v>
      </c>
      <c r="AY681" s="247" t="s">
        <v>183</v>
      </c>
    </row>
    <row r="682" s="14" customFormat="1">
      <c r="A682" s="14"/>
      <c r="B682" s="248"/>
      <c r="C682" s="249"/>
      <c r="D682" s="233" t="s">
        <v>194</v>
      </c>
      <c r="E682" s="250" t="s">
        <v>1</v>
      </c>
      <c r="F682" s="251" t="s">
        <v>940</v>
      </c>
      <c r="G682" s="249"/>
      <c r="H682" s="252">
        <v>18.327000000000002</v>
      </c>
      <c r="I682" s="253"/>
      <c r="J682" s="249"/>
      <c r="K682" s="249"/>
      <c r="L682" s="254"/>
      <c r="M682" s="255"/>
      <c r="N682" s="256"/>
      <c r="O682" s="256"/>
      <c r="P682" s="256"/>
      <c r="Q682" s="256"/>
      <c r="R682" s="256"/>
      <c r="S682" s="256"/>
      <c r="T682" s="257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8" t="s">
        <v>194</v>
      </c>
      <c r="AU682" s="258" t="s">
        <v>86</v>
      </c>
      <c r="AV682" s="14" t="s">
        <v>86</v>
      </c>
      <c r="AW682" s="14" t="s">
        <v>32</v>
      </c>
      <c r="AX682" s="14" t="s">
        <v>76</v>
      </c>
      <c r="AY682" s="258" t="s">
        <v>183</v>
      </c>
    </row>
    <row r="683" s="13" customFormat="1">
      <c r="A683" s="13"/>
      <c r="B683" s="238"/>
      <c r="C683" s="239"/>
      <c r="D683" s="233" t="s">
        <v>194</v>
      </c>
      <c r="E683" s="240" t="s">
        <v>1</v>
      </c>
      <c r="F683" s="241" t="s">
        <v>941</v>
      </c>
      <c r="G683" s="239"/>
      <c r="H683" s="240" t="s">
        <v>1</v>
      </c>
      <c r="I683" s="242"/>
      <c r="J683" s="239"/>
      <c r="K683" s="239"/>
      <c r="L683" s="243"/>
      <c r="M683" s="244"/>
      <c r="N683" s="245"/>
      <c r="O683" s="245"/>
      <c r="P683" s="245"/>
      <c r="Q683" s="245"/>
      <c r="R683" s="245"/>
      <c r="S683" s="245"/>
      <c r="T683" s="24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7" t="s">
        <v>194</v>
      </c>
      <c r="AU683" s="247" t="s">
        <v>86</v>
      </c>
      <c r="AV683" s="13" t="s">
        <v>84</v>
      </c>
      <c r="AW683" s="13" t="s">
        <v>32</v>
      </c>
      <c r="AX683" s="13" t="s">
        <v>76</v>
      </c>
      <c r="AY683" s="247" t="s">
        <v>183</v>
      </c>
    </row>
    <row r="684" s="14" customFormat="1">
      <c r="A684" s="14"/>
      <c r="B684" s="248"/>
      <c r="C684" s="249"/>
      <c r="D684" s="233" t="s">
        <v>194</v>
      </c>
      <c r="E684" s="250" t="s">
        <v>1</v>
      </c>
      <c r="F684" s="251" t="s">
        <v>942</v>
      </c>
      <c r="G684" s="249"/>
      <c r="H684" s="252">
        <v>11.550000000000001</v>
      </c>
      <c r="I684" s="253"/>
      <c r="J684" s="249"/>
      <c r="K684" s="249"/>
      <c r="L684" s="254"/>
      <c r="M684" s="255"/>
      <c r="N684" s="256"/>
      <c r="O684" s="256"/>
      <c r="P684" s="256"/>
      <c r="Q684" s="256"/>
      <c r="R684" s="256"/>
      <c r="S684" s="256"/>
      <c r="T684" s="257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8" t="s">
        <v>194</v>
      </c>
      <c r="AU684" s="258" t="s">
        <v>86</v>
      </c>
      <c r="AV684" s="14" t="s">
        <v>86</v>
      </c>
      <c r="AW684" s="14" t="s">
        <v>32</v>
      </c>
      <c r="AX684" s="14" t="s">
        <v>76</v>
      </c>
      <c r="AY684" s="258" t="s">
        <v>183</v>
      </c>
    </row>
    <row r="685" s="15" customFormat="1">
      <c r="A685" s="15"/>
      <c r="B685" s="259"/>
      <c r="C685" s="260"/>
      <c r="D685" s="233" t="s">
        <v>194</v>
      </c>
      <c r="E685" s="261" t="s">
        <v>1</v>
      </c>
      <c r="F685" s="262" t="s">
        <v>225</v>
      </c>
      <c r="G685" s="260"/>
      <c r="H685" s="263">
        <v>29.876999999999999</v>
      </c>
      <c r="I685" s="264"/>
      <c r="J685" s="260"/>
      <c r="K685" s="260"/>
      <c r="L685" s="265"/>
      <c r="M685" s="266"/>
      <c r="N685" s="267"/>
      <c r="O685" s="267"/>
      <c r="P685" s="267"/>
      <c r="Q685" s="267"/>
      <c r="R685" s="267"/>
      <c r="S685" s="267"/>
      <c r="T685" s="268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69" t="s">
        <v>194</v>
      </c>
      <c r="AU685" s="269" t="s">
        <v>86</v>
      </c>
      <c r="AV685" s="15" t="s">
        <v>190</v>
      </c>
      <c r="AW685" s="15" t="s">
        <v>32</v>
      </c>
      <c r="AX685" s="15" t="s">
        <v>84</v>
      </c>
      <c r="AY685" s="269" t="s">
        <v>183</v>
      </c>
    </row>
    <row r="686" s="2" customFormat="1" ht="37.8" customHeight="1">
      <c r="A686" s="39"/>
      <c r="B686" s="40"/>
      <c r="C686" s="220" t="s">
        <v>943</v>
      </c>
      <c r="D686" s="220" t="s">
        <v>185</v>
      </c>
      <c r="E686" s="221" t="s">
        <v>944</v>
      </c>
      <c r="F686" s="222" t="s">
        <v>945</v>
      </c>
      <c r="G686" s="223" t="s">
        <v>286</v>
      </c>
      <c r="H686" s="224">
        <v>289.18099999999998</v>
      </c>
      <c r="I686" s="225"/>
      <c r="J686" s="226">
        <f>ROUND(I686*H686,2)</f>
        <v>0</v>
      </c>
      <c r="K686" s="222" t="s">
        <v>1</v>
      </c>
      <c r="L686" s="45"/>
      <c r="M686" s="227" t="s">
        <v>1</v>
      </c>
      <c r="N686" s="228" t="s">
        <v>41</v>
      </c>
      <c r="O686" s="92"/>
      <c r="P686" s="229">
        <f>O686*H686</f>
        <v>0</v>
      </c>
      <c r="Q686" s="229">
        <v>0.070403400000000005</v>
      </c>
      <c r="R686" s="229">
        <f>Q686*H686</f>
        <v>20.3593256154</v>
      </c>
      <c r="S686" s="229">
        <v>0</v>
      </c>
      <c r="T686" s="230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31" t="s">
        <v>319</v>
      </c>
      <c r="AT686" s="231" t="s">
        <v>185</v>
      </c>
      <c r="AU686" s="231" t="s">
        <v>86</v>
      </c>
      <c r="AY686" s="18" t="s">
        <v>183</v>
      </c>
      <c r="BE686" s="232">
        <f>IF(N686="základní",J686,0)</f>
        <v>0</v>
      </c>
      <c r="BF686" s="232">
        <f>IF(N686="snížená",J686,0)</f>
        <v>0</v>
      </c>
      <c r="BG686" s="232">
        <f>IF(N686="zákl. přenesená",J686,0)</f>
        <v>0</v>
      </c>
      <c r="BH686" s="232">
        <f>IF(N686="sníž. přenesená",J686,0)</f>
        <v>0</v>
      </c>
      <c r="BI686" s="232">
        <f>IF(N686="nulová",J686,0)</f>
        <v>0</v>
      </c>
      <c r="BJ686" s="18" t="s">
        <v>84</v>
      </c>
      <c r="BK686" s="232">
        <f>ROUND(I686*H686,2)</f>
        <v>0</v>
      </c>
      <c r="BL686" s="18" t="s">
        <v>319</v>
      </c>
      <c r="BM686" s="231" t="s">
        <v>946</v>
      </c>
    </row>
    <row r="687" s="2" customFormat="1">
      <c r="A687" s="39"/>
      <c r="B687" s="40"/>
      <c r="C687" s="41"/>
      <c r="D687" s="233" t="s">
        <v>192</v>
      </c>
      <c r="E687" s="41"/>
      <c r="F687" s="234" t="s">
        <v>945</v>
      </c>
      <c r="G687" s="41"/>
      <c r="H687" s="41"/>
      <c r="I687" s="235"/>
      <c r="J687" s="41"/>
      <c r="K687" s="41"/>
      <c r="L687" s="45"/>
      <c r="M687" s="236"/>
      <c r="N687" s="237"/>
      <c r="O687" s="92"/>
      <c r="P687" s="92"/>
      <c r="Q687" s="92"/>
      <c r="R687" s="92"/>
      <c r="S687" s="92"/>
      <c r="T687" s="93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192</v>
      </c>
      <c r="AU687" s="18" t="s">
        <v>86</v>
      </c>
    </row>
    <row r="688" s="14" customFormat="1">
      <c r="A688" s="14"/>
      <c r="B688" s="248"/>
      <c r="C688" s="249"/>
      <c r="D688" s="233" t="s">
        <v>194</v>
      </c>
      <c r="E688" s="250" t="s">
        <v>1</v>
      </c>
      <c r="F688" s="251" t="s">
        <v>947</v>
      </c>
      <c r="G688" s="249"/>
      <c r="H688" s="252">
        <v>302.10899999999998</v>
      </c>
      <c r="I688" s="253"/>
      <c r="J688" s="249"/>
      <c r="K688" s="249"/>
      <c r="L688" s="254"/>
      <c r="M688" s="255"/>
      <c r="N688" s="256"/>
      <c r="O688" s="256"/>
      <c r="P688" s="256"/>
      <c r="Q688" s="256"/>
      <c r="R688" s="256"/>
      <c r="S688" s="256"/>
      <c r="T688" s="257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8" t="s">
        <v>194</v>
      </c>
      <c r="AU688" s="258" t="s">
        <v>86</v>
      </c>
      <c r="AV688" s="14" t="s">
        <v>86</v>
      </c>
      <c r="AW688" s="14" t="s">
        <v>32</v>
      </c>
      <c r="AX688" s="14" t="s">
        <v>76</v>
      </c>
      <c r="AY688" s="258" t="s">
        <v>183</v>
      </c>
    </row>
    <row r="689" s="14" customFormat="1">
      <c r="A689" s="14"/>
      <c r="B689" s="248"/>
      <c r="C689" s="249"/>
      <c r="D689" s="233" t="s">
        <v>194</v>
      </c>
      <c r="E689" s="250" t="s">
        <v>1</v>
      </c>
      <c r="F689" s="251" t="s">
        <v>948</v>
      </c>
      <c r="G689" s="249"/>
      <c r="H689" s="252">
        <v>-10.908</v>
      </c>
      <c r="I689" s="253"/>
      <c r="J689" s="249"/>
      <c r="K689" s="249"/>
      <c r="L689" s="254"/>
      <c r="M689" s="255"/>
      <c r="N689" s="256"/>
      <c r="O689" s="256"/>
      <c r="P689" s="256"/>
      <c r="Q689" s="256"/>
      <c r="R689" s="256"/>
      <c r="S689" s="256"/>
      <c r="T689" s="257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8" t="s">
        <v>194</v>
      </c>
      <c r="AU689" s="258" t="s">
        <v>86</v>
      </c>
      <c r="AV689" s="14" t="s">
        <v>86</v>
      </c>
      <c r="AW689" s="14" t="s">
        <v>32</v>
      </c>
      <c r="AX689" s="14" t="s">
        <v>76</v>
      </c>
      <c r="AY689" s="258" t="s">
        <v>183</v>
      </c>
    </row>
    <row r="690" s="14" customFormat="1">
      <c r="A690" s="14"/>
      <c r="B690" s="248"/>
      <c r="C690" s="249"/>
      <c r="D690" s="233" t="s">
        <v>194</v>
      </c>
      <c r="E690" s="250" t="s">
        <v>1</v>
      </c>
      <c r="F690" s="251" t="s">
        <v>949</v>
      </c>
      <c r="G690" s="249"/>
      <c r="H690" s="252">
        <v>-2.02</v>
      </c>
      <c r="I690" s="253"/>
      <c r="J690" s="249"/>
      <c r="K690" s="249"/>
      <c r="L690" s="254"/>
      <c r="M690" s="255"/>
      <c r="N690" s="256"/>
      <c r="O690" s="256"/>
      <c r="P690" s="256"/>
      <c r="Q690" s="256"/>
      <c r="R690" s="256"/>
      <c r="S690" s="256"/>
      <c r="T690" s="257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8" t="s">
        <v>194</v>
      </c>
      <c r="AU690" s="258" t="s">
        <v>86</v>
      </c>
      <c r="AV690" s="14" t="s">
        <v>86</v>
      </c>
      <c r="AW690" s="14" t="s">
        <v>32</v>
      </c>
      <c r="AX690" s="14" t="s">
        <v>76</v>
      </c>
      <c r="AY690" s="258" t="s">
        <v>183</v>
      </c>
    </row>
    <row r="691" s="15" customFormat="1">
      <c r="A691" s="15"/>
      <c r="B691" s="259"/>
      <c r="C691" s="260"/>
      <c r="D691" s="233" t="s">
        <v>194</v>
      </c>
      <c r="E691" s="261" t="s">
        <v>1</v>
      </c>
      <c r="F691" s="262" t="s">
        <v>225</v>
      </c>
      <c r="G691" s="260"/>
      <c r="H691" s="263">
        <v>289.18099999999998</v>
      </c>
      <c r="I691" s="264"/>
      <c r="J691" s="260"/>
      <c r="K691" s="260"/>
      <c r="L691" s="265"/>
      <c r="M691" s="266"/>
      <c r="N691" s="267"/>
      <c r="O691" s="267"/>
      <c r="P691" s="267"/>
      <c r="Q691" s="267"/>
      <c r="R691" s="267"/>
      <c r="S691" s="267"/>
      <c r="T691" s="268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69" t="s">
        <v>194</v>
      </c>
      <c r="AU691" s="269" t="s">
        <v>86</v>
      </c>
      <c r="AV691" s="15" t="s">
        <v>190</v>
      </c>
      <c r="AW691" s="15" t="s">
        <v>32</v>
      </c>
      <c r="AX691" s="15" t="s">
        <v>84</v>
      </c>
      <c r="AY691" s="269" t="s">
        <v>183</v>
      </c>
    </row>
    <row r="692" s="2" customFormat="1" ht="37.8" customHeight="1">
      <c r="A692" s="39"/>
      <c r="B692" s="40"/>
      <c r="C692" s="220" t="s">
        <v>950</v>
      </c>
      <c r="D692" s="220" t="s">
        <v>185</v>
      </c>
      <c r="E692" s="221" t="s">
        <v>951</v>
      </c>
      <c r="F692" s="222" t="s">
        <v>952</v>
      </c>
      <c r="G692" s="223" t="s">
        <v>286</v>
      </c>
      <c r="H692" s="224">
        <v>28.521999999999998</v>
      </c>
      <c r="I692" s="225"/>
      <c r="J692" s="226">
        <f>ROUND(I692*H692,2)</f>
        <v>0</v>
      </c>
      <c r="K692" s="222" t="s">
        <v>1</v>
      </c>
      <c r="L692" s="45"/>
      <c r="M692" s="227" t="s">
        <v>1</v>
      </c>
      <c r="N692" s="228" t="s">
        <v>41</v>
      </c>
      <c r="O692" s="92"/>
      <c r="P692" s="229">
        <f>O692*H692</f>
        <v>0</v>
      </c>
      <c r="Q692" s="229">
        <v>0.070951399999999998</v>
      </c>
      <c r="R692" s="229">
        <f>Q692*H692</f>
        <v>2.0236758307999998</v>
      </c>
      <c r="S692" s="229">
        <v>0</v>
      </c>
      <c r="T692" s="230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31" t="s">
        <v>319</v>
      </c>
      <c r="AT692" s="231" t="s">
        <v>185</v>
      </c>
      <c r="AU692" s="231" t="s">
        <v>86</v>
      </c>
      <c r="AY692" s="18" t="s">
        <v>183</v>
      </c>
      <c r="BE692" s="232">
        <f>IF(N692="základní",J692,0)</f>
        <v>0</v>
      </c>
      <c r="BF692" s="232">
        <f>IF(N692="snížená",J692,0)</f>
        <v>0</v>
      </c>
      <c r="BG692" s="232">
        <f>IF(N692="zákl. přenesená",J692,0)</f>
        <v>0</v>
      </c>
      <c r="BH692" s="232">
        <f>IF(N692="sníž. přenesená",J692,0)</f>
        <v>0</v>
      </c>
      <c r="BI692" s="232">
        <f>IF(N692="nulová",J692,0)</f>
        <v>0</v>
      </c>
      <c r="BJ692" s="18" t="s">
        <v>84</v>
      </c>
      <c r="BK692" s="232">
        <f>ROUND(I692*H692,2)</f>
        <v>0</v>
      </c>
      <c r="BL692" s="18" t="s">
        <v>319</v>
      </c>
      <c r="BM692" s="231" t="s">
        <v>953</v>
      </c>
    </row>
    <row r="693" s="2" customFormat="1">
      <c r="A693" s="39"/>
      <c r="B693" s="40"/>
      <c r="C693" s="41"/>
      <c r="D693" s="233" t="s">
        <v>192</v>
      </c>
      <c r="E693" s="41"/>
      <c r="F693" s="234" t="s">
        <v>952</v>
      </c>
      <c r="G693" s="41"/>
      <c r="H693" s="41"/>
      <c r="I693" s="235"/>
      <c r="J693" s="41"/>
      <c r="K693" s="41"/>
      <c r="L693" s="45"/>
      <c r="M693" s="236"/>
      <c r="N693" s="237"/>
      <c r="O693" s="92"/>
      <c r="P693" s="92"/>
      <c r="Q693" s="92"/>
      <c r="R693" s="92"/>
      <c r="S693" s="92"/>
      <c r="T693" s="93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192</v>
      </c>
      <c r="AU693" s="18" t="s">
        <v>86</v>
      </c>
    </row>
    <row r="694" s="14" customFormat="1">
      <c r="A694" s="14"/>
      <c r="B694" s="248"/>
      <c r="C694" s="249"/>
      <c r="D694" s="233" t="s">
        <v>194</v>
      </c>
      <c r="E694" s="250" t="s">
        <v>1</v>
      </c>
      <c r="F694" s="251" t="s">
        <v>954</v>
      </c>
      <c r="G694" s="249"/>
      <c r="H694" s="252">
        <v>19.27</v>
      </c>
      <c r="I694" s="253"/>
      <c r="J694" s="249"/>
      <c r="K694" s="249"/>
      <c r="L694" s="254"/>
      <c r="M694" s="255"/>
      <c r="N694" s="256"/>
      <c r="O694" s="256"/>
      <c r="P694" s="256"/>
      <c r="Q694" s="256"/>
      <c r="R694" s="256"/>
      <c r="S694" s="256"/>
      <c r="T694" s="257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8" t="s">
        <v>194</v>
      </c>
      <c r="AU694" s="258" t="s">
        <v>86</v>
      </c>
      <c r="AV694" s="14" t="s">
        <v>86</v>
      </c>
      <c r="AW694" s="14" t="s">
        <v>32</v>
      </c>
      <c r="AX694" s="14" t="s">
        <v>76</v>
      </c>
      <c r="AY694" s="258" t="s">
        <v>183</v>
      </c>
    </row>
    <row r="695" s="14" customFormat="1">
      <c r="A695" s="14"/>
      <c r="B695" s="248"/>
      <c r="C695" s="249"/>
      <c r="D695" s="233" t="s">
        <v>194</v>
      </c>
      <c r="E695" s="250" t="s">
        <v>1</v>
      </c>
      <c r="F695" s="251" t="s">
        <v>955</v>
      </c>
      <c r="G695" s="249"/>
      <c r="H695" s="252">
        <v>11.07</v>
      </c>
      <c r="I695" s="253"/>
      <c r="J695" s="249"/>
      <c r="K695" s="249"/>
      <c r="L695" s="254"/>
      <c r="M695" s="255"/>
      <c r="N695" s="256"/>
      <c r="O695" s="256"/>
      <c r="P695" s="256"/>
      <c r="Q695" s="256"/>
      <c r="R695" s="256"/>
      <c r="S695" s="256"/>
      <c r="T695" s="257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8" t="s">
        <v>194</v>
      </c>
      <c r="AU695" s="258" t="s">
        <v>86</v>
      </c>
      <c r="AV695" s="14" t="s">
        <v>86</v>
      </c>
      <c r="AW695" s="14" t="s">
        <v>32</v>
      </c>
      <c r="AX695" s="14" t="s">
        <v>76</v>
      </c>
      <c r="AY695" s="258" t="s">
        <v>183</v>
      </c>
    </row>
    <row r="696" s="14" customFormat="1">
      <c r="A696" s="14"/>
      <c r="B696" s="248"/>
      <c r="C696" s="249"/>
      <c r="D696" s="233" t="s">
        <v>194</v>
      </c>
      <c r="E696" s="250" t="s">
        <v>1</v>
      </c>
      <c r="F696" s="251" t="s">
        <v>956</v>
      </c>
      <c r="G696" s="249"/>
      <c r="H696" s="252">
        <v>-1.8180000000000001</v>
      </c>
      <c r="I696" s="253"/>
      <c r="J696" s="249"/>
      <c r="K696" s="249"/>
      <c r="L696" s="254"/>
      <c r="M696" s="255"/>
      <c r="N696" s="256"/>
      <c r="O696" s="256"/>
      <c r="P696" s="256"/>
      <c r="Q696" s="256"/>
      <c r="R696" s="256"/>
      <c r="S696" s="256"/>
      <c r="T696" s="257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8" t="s">
        <v>194</v>
      </c>
      <c r="AU696" s="258" t="s">
        <v>86</v>
      </c>
      <c r="AV696" s="14" t="s">
        <v>86</v>
      </c>
      <c r="AW696" s="14" t="s">
        <v>32</v>
      </c>
      <c r="AX696" s="14" t="s">
        <v>76</v>
      </c>
      <c r="AY696" s="258" t="s">
        <v>183</v>
      </c>
    </row>
    <row r="697" s="15" customFormat="1">
      <c r="A697" s="15"/>
      <c r="B697" s="259"/>
      <c r="C697" s="260"/>
      <c r="D697" s="233" t="s">
        <v>194</v>
      </c>
      <c r="E697" s="261" t="s">
        <v>1</v>
      </c>
      <c r="F697" s="262" t="s">
        <v>225</v>
      </c>
      <c r="G697" s="260"/>
      <c r="H697" s="263">
        <v>28.521999999999998</v>
      </c>
      <c r="I697" s="264"/>
      <c r="J697" s="260"/>
      <c r="K697" s="260"/>
      <c r="L697" s="265"/>
      <c r="M697" s="266"/>
      <c r="N697" s="267"/>
      <c r="O697" s="267"/>
      <c r="P697" s="267"/>
      <c r="Q697" s="267"/>
      <c r="R697" s="267"/>
      <c r="S697" s="267"/>
      <c r="T697" s="268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69" t="s">
        <v>194</v>
      </c>
      <c r="AU697" s="269" t="s">
        <v>86</v>
      </c>
      <c r="AV697" s="15" t="s">
        <v>190</v>
      </c>
      <c r="AW697" s="15" t="s">
        <v>32</v>
      </c>
      <c r="AX697" s="15" t="s">
        <v>84</v>
      </c>
      <c r="AY697" s="269" t="s">
        <v>183</v>
      </c>
    </row>
    <row r="698" s="2" customFormat="1" ht="33" customHeight="1">
      <c r="A698" s="39"/>
      <c r="B698" s="40"/>
      <c r="C698" s="220" t="s">
        <v>957</v>
      </c>
      <c r="D698" s="220" t="s">
        <v>185</v>
      </c>
      <c r="E698" s="221" t="s">
        <v>958</v>
      </c>
      <c r="F698" s="222" t="s">
        <v>959</v>
      </c>
      <c r="G698" s="223" t="s">
        <v>286</v>
      </c>
      <c r="H698" s="224">
        <v>614.78899999999999</v>
      </c>
      <c r="I698" s="225"/>
      <c r="J698" s="226">
        <f>ROUND(I698*H698,2)</f>
        <v>0</v>
      </c>
      <c r="K698" s="222" t="s">
        <v>1</v>
      </c>
      <c r="L698" s="45"/>
      <c r="M698" s="227" t="s">
        <v>1</v>
      </c>
      <c r="N698" s="228" t="s">
        <v>41</v>
      </c>
      <c r="O698" s="92"/>
      <c r="P698" s="229">
        <f>O698*H698</f>
        <v>0</v>
      </c>
      <c r="Q698" s="229">
        <v>0.070403400000000005</v>
      </c>
      <c r="R698" s="229">
        <f>Q698*H698</f>
        <v>43.283235882600003</v>
      </c>
      <c r="S698" s="229">
        <v>0</v>
      </c>
      <c r="T698" s="230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31" t="s">
        <v>319</v>
      </c>
      <c r="AT698" s="231" t="s">
        <v>185</v>
      </c>
      <c r="AU698" s="231" t="s">
        <v>86</v>
      </c>
      <c r="AY698" s="18" t="s">
        <v>183</v>
      </c>
      <c r="BE698" s="232">
        <f>IF(N698="základní",J698,0)</f>
        <v>0</v>
      </c>
      <c r="BF698" s="232">
        <f>IF(N698="snížená",J698,0)</f>
        <v>0</v>
      </c>
      <c r="BG698" s="232">
        <f>IF(N698="zákl. přenesená",J698,0)</f>
        <v>0</v>
      </c>
      <c r="BH698" s="232">
        <f>IF(N698="sníž. přenesená",J698,0)</f>
        <v>0</v>
      </c>
      <c r="BI698" s="232">
        <f>IF(N698="nulová",J698,0)</f>
        <v>0</v>
      </c>
      <c r="BJ698" s="18" t="s">
        <v>84</v>
      </c>
      <c r="BK698" s="232">
        <f>ROUND(I698*H698,2)</f>
        <v>0</v>
      </c>
      <c r="BL698" s="18" t="s">
        <v>319</v>
      </c>
      <c r="BM698" s="231" t="s">
        <v>960</v>
      </c>
    </row>
    <row r="699" s="2" customFormat="1">
      <c r="A699" s="39"/>
      <c r="B699" s="40"/>
      <c r="C699" s="41"/>
      <c r="D699" s="233" t="s">
        <v>192</v>
      </c>
      <c r="E699" s="41"/>
      <c r="F699" s="234" t="s">
        <v>959</v>
      </c>
      <c r="G699" s="41"/>
      <c r="H699" s="41"/>
      <c r="I699" s="235"/>
      <c r="J699" s="41"/>
      <c r="K699" s="41"/>
      <c r="L699" s="45"/>
      <c r="M699" s="236"/>
      <c r="N699" s="237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192</v>
      </c>
      <c r="AU699" s="18" t="s">
        <v>86</v>
      </c>
    </row>
    <row r="700" s="14" customFormat="1">
      <c r="A700" s="14"/>
      <c r="B700" s="248"/>
      <c r="C700" s="249"/>
      <c r="D700" s="233" t="s">
        <v>194</v>
      </c>
      <c r="E700" s="250" t="s">
        <v>1</v>
      </c>
      <c r="F700" s="251" t="s">
        <v>961</v>
      </c>
      <c r="G700" s="249"/>
      <c r="H700" s="252">
        <v>149.65000000000001</v>
      </c>
      <c r="I700" s="253"/>
      <c r="J700" s="249"/>
      <c r="K700" s="249"/>
      <c r="L700" s="254"/>
      <c r="M700" s="255"/>
      <c r="N700" s="256"/>
      <c r="O700" s="256"/>
      <c r="P700" s="256"/>
      <c r="Q700" s="256"/>
      <c r="R700" s="256"/>
      <c r="S700" s="256"/>
      <c r="T700" s="257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8" t="s">
        <v>194</v>
      </c>
      <c r="AU700" s="258" t="s">
        <v>86</v>
      </c>
      <c r="AV700" s="14" t="s">
        <v>86</v>
      </c>
      <c r="AW700" s="14" t="s">
        <v>32</v>
      </c>
      <c r="AX700" s="14" t="s">
        <v>76</v>
      </c>
      <c r="AY700" s="258" t="s">
        <v>183</v>
      </c>
    </row>
    <row r="701" s="14" customFormat="1">
      <c r="A701" s="14"/>
      <c r="B701" s="248"/>
      <c r="C701" s="249"/>
      <c r="D701" s="233" t="s">
        <v>194</v>
      </c>
      <c r="E701" s="250" t="s">
        <v>1</v>
      </c>
      <c r="F701" s="251" t="s">
        <v>962</v>
      </c>
      <c r="G701" s="249"/>
      <c r="H701" s="252">
        <v>134.357</v>
      </c>
      <c r="I701" s="253"/>
      <c r="J701" s="249"/>
      <c r="K701" s="249"/>
      <c r="L701" s="254"/>
      <c r="M701" s="255"/>
      <c r="N701" s="256"/>
      <c r="O701" s="256"/>
      <c r="P701" s="256"/>
      <c r="Q701" s="256"/>
      <c r="R701" s="256"/>
      <c r="S701" s="256"/>
      <c r="T701" s="257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8" t="s">
        <v>194</v>
      </c>
      <c r="AU701" s="258" t="s">
        <v>86</v>
      </c>
      <c r="AV701" s="14" t="s">
        <v>86</v>
      </c>
      <c r="AW701" s="14" t="s">
        <v>32</v>
      </c>
      <c r="AX701" s="14" t="s">
        <v>76</v>
      </c>
      <c r="AY701" s="258" t="s">
        <v>183</v>
      </c>
    </row>
    <row r="702" s="14" customFormat="1">
      <c r="A702" s="14"/>
      <c r="B702" s="248"/>
      <c r="C702" s="249"/>
      <c r="D702" s="233" t="s">
        <v>194</v>
      </c>
      <c r="E702" s="250" t="s">
        <v>1</v>
      </c>
      <c r="F702" s="251" t="s">
        <v>963</v>
      </c>
      <c r="G702" s="249"/>
      <c r="H702" s="252">
        <v>-10.1</v>
      </c>
      <c r="I702" s="253"/>
      <c r="J702" s="249"/>
      <c r="K702" s="249"/>
      <c r="L702" s="254"/>
      <c r="M702" s="255"/>
      <c r="N702" s="256"/>
      <c r="O702" s="256"/>
      <c r="P702" s="256"/>
      <c r="Q702" s="256"/>
      <c r="R702" s="256"/>
      <c r="S702" s="256"/>
      <c r="T702" s="257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8" t="s">
        <v>194</v>
      </c>
      <c r="AU702" s="258" t="s">
        <v>86</v>
      </c>
      <c r="AV702" s="14" t="s">
        <v>86</v>
      </c>
      <c r="AW702" s="14" t="s">
        <v>32</v>
      </c>
      <c r="AX702" s="14" t="s">
        <v>76</v>
      </c>
      <c r="AY702" s="258" t="s">
        <v>183</v>
      </c>
    </row>
    <row r="703" s="14" customFormat="1">
      <c r="A703" s="14"/>
      <c r="B703" s="248"/>
      <c r="C703" s="249"/>
      <c r="D703" s="233" t="s">
        <v>194</v>
      </c>
      <c r="E703" s="250" t="s">
        <v>1</v>
      </c>
      <c r="F703" s="251" t="s">
        <v>964</v>
      </c>
      <c r="G703" s="249"/>
      <c r="H703" s="252">
        <v>119.72</v>
      </c>
      <c r="I703" s="253"/>
      <c r="J703" s="249"/>
      <c r="K703" s="249"/>
      <c r="L703" s="254"/>
      <c r="M703" s="255"/>
      <c r="N703" s="256"/>
      <c r="O703" s="256"/>
      <c r="P703" s="256"/>
      <c r="Q703" s="256"/>
      <c r="R703" s="256"/>
      <c r="S703" s="256"/>
      <c r="T703" s="257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8" t="s">
        <v>194</v>
      </c>
      <c r="AU703" s="258" t="s">
        <v>86</v>
      </c>
      <c r="AV703" s="14" t="s">
        <v>86</v>
      </c>
      <c r="AW703" s="14" t="s">
        <v>32</v>
      </c>
      <c r="AX703" s="14" t="s">
        <v>76</v>
      </c>
      <c r="AY703" s="258" t="s">
        <v>183</v>
      </c>
    </row>
    <row r="704" s="14" customFormat="1">
      <c r="A704" s="14"/>
      <c r="B704" s="248"/>
      <c r="C704" s="249"/>
      <c r="D704" s="233" t="s">
        <v>194</v>
      </c>
      <c r="E704" s="250" t="s">
        <v>1</v>
      </c>
      <c r="F704" s="251" t="s">
        <v>962</v>
      </c>
      <c r="G704" s="249"/>
      <c r="H704" s="252">
        <v>134.357</v>
      </c>
      <c r="I704" s="253"/>
      <c r="J704" s="249"/>
      <c r="K704" s="249"/>
      <c r="L704" s="254"/>
      <c r="M704" s="255"/>
      <c r="N704" s="256"/>
      <c r="O704" s="256"/>
      <c r="P704" s="256"/>
      <c r="Q704" s="256"/>
      <c r="R704" s="256"/>
      <c r="S704" s="256"/>
      <c r="T704" s="257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8" t="s">
        <v>194</v>
      </c>
      <c r="AU704" s="258" t="s">
        <v>86</v>
      </c>
      <c r="AV704" s="14" t="s">
        <v>86</v>
      </c>
      <c r="AW704" s="14" t="s">
        <v>32</v>
      </c>
      <c r="AX704" s="14" t="s">
        <v>76</v>
      </c>
      <c r="AY704" s="258" t="s">
        <v>183</v>
      </c>
    </row>
    <row r="705" s="14" customFormat="1">
      <c r="A705" s="14"/>
      <c r="B705" s="248"/>
      <c r="C705" s="249"/>
      <c r="D705" s="233" t="s">
        <v>194</v>
      </c>
      <c r="E705" s="250" t="s">
        <v>1</v>
      </c>
      <c r="F705" s="251" t="s">
        <v>965</v>
      </c>
      <c r="G705" s="249"/>
      <c r="H705" s="252">
        <v>-14.140000000000001</v>
      </c>
      <c r="I705" s="253"/>
      <c r="J705" s="249"/>
      <c r="K705" s="249"/>
      <c r="L705" s="254"/>
      <c r="M705" s="255"/>
      <c r="N705" s="256"/>
      <c r="O705" s="256"/>
      <c r="P705" s="256"/>
      <c r="Q705" s="256"/>
      <c r="R705" s="256"/>
      <c r="S705" s="256"/>
      <c r="T705" s="257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8" t="s">
        <v>194</v>
      </c>
      <c r="AU705" s="258" t="s">
        <v>86</v>
      </c>
      <c r="AV705" s="14" t="s">
        <v>86</v>
      </c>
      <c r="AW705" s="14" t="s">
        <v>32</v>
      </c>
      <c r="AX705" s="14" t="s">
        <v>76</v>
      </c>
      <c r="AY705" s="258" t="s">
        <v>183</v>
      </c>
    </row>
    <row r="706" s="14" customFormat="1">
      <c r="A706" s="14"/>
      <c r="B706" s="248"/>
      <c r="C706" s="249"/>
      <c r="D706" s="233" t="s">
        <v>194</v>
      </c>
      <c r="E706" s="250" t="s">
        <v>1</v>
      </c>
      <c r="F706" s="251" t="s">
        <v>966</v>
      </c>
      <c r="G706" s="249"/>
      <c r="H706" s="252">
        <v>25.707000000000001</v>
      </c>
      <c r="I706" s="253"/>
      <c r="J706" s="249"/>
      <c r="K706" s="249"/>
      <c r="L706" s="254"/>
      <c r="M706" s="255"/>
      <c r="N706" s="256"/>
      <c r="O706" s="256"/>
      <c r="P706" s="256"/>
      <c r="Q706" s="256"/>
      <c r="R706" s="256"/>
      <c r="S706" s="256"/>
      <c r="T706" s="257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8" t="s">
        <v>194</v>
      </c>
      <c r="AU706" s="258" t="s">
        <v>86</v>
      </c>
      <c r="AV706" s="14" t="s">
        <v>86</v>
      </c>
      <c r="AW706" s="14" t="s">
        <v>32</v>
      </c>
      <c r="AX706" s="14" t="s">
        <v>76</v>
      </c>
      <c r="AY706" s="258" t="s">
        <v>183</v>
      </c>
    </row>
    <row r="707" s="14" customFormat="1">
      <c r="A707" s="14"/>
      <c r="B707" s="248"/>
      <c r="C707" s="249"/>
      <c r="D707" s="233" t="s">
        <v>194</v>
      </c>
      <c r="E707" s="250" t="s">
        <v>1</v>
      </c>
      <c r="F707" s="251" t="s">
        <v>956</v>
      </c>
      <c r="G707" s="249"/>
      <c r="H707" s="252">
        <v>-1.8180000000000001</v>
      </c>
      <c r="I707" s="253"/>
      <c r="J707" s="249"/>
      <c r="K707" s="249"/>
      <c r="L707" s="254"/>
      <c r="M707" s="255"/>
      <c r="N707" s="256"/>
      <c r="O707" s="256"/>
      <c r="P707" s="256"/>
      <c r="Q707" s="256"/>
      <c r="R707" s="256"/>
      <c r="S707" s="256"/>
      <c r="T707" s="257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8" t="s">
        <v>194</v>
      </c>
      <c r="AU707" s="258" t="s">
        <v>86</v>
      </c>
      <c r="AV707" s="14" t="s">
        <v>86</v>
      </c>
      <c r="AW707" s="14" t="s">
        <v>32</v>
      </c>
      <c r="AX707" s="14" t="s">
        <v>76</v>
      </c>
      <c r="AY707" s="258" t="s">
        <v>183</v>
      </c>
    </row>
    <row r="708" s="14" customFormat="1">
      <c r="A708" s="14"/>
      <c r="B708" s="248"/>
      <c r="C708" s="249"/>
      <c r="D708" s="233" t="s">
        <v>194</v>
      </c>
      <c r="E708" s="250" t="s">
        <v>1</v>
      </c>
      <c r="F708" s="251" t="s">
        <v>967</v>
      </c>
      <c r="G708" s="249"/>
      <c r="H708" s="252">
        <v>55.350000000000001</v>
      </c>
      <c r="I708" s="253"/>
      <c r="J708" s="249"/>
      <c r="K708" s="249"/>
      <c r="L708" s="254"/>
      <c r="M708" s="255"/>
      <c r="N708" s="256"/>
      <c r="O708" s="256"/>
      <c r="P708" s="256"/>
      <c r="Q708" s="256"/>
      <c r="R708" s="256"/>
      <c r="S708" s="256"/>
      <c r="T708" s="257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8" t="s">
        <v>194</v>
      </c>
      <c r="AU708" s="258" t="s">
        <v>86</v>
      </c>
      <c r="AV708" s="14" t="s">
        <v>86</v>
      </c>
      <c r="AW708" s="14" t="s">
        <v>32</v>
      </c>
      <c r="AX708" s="14" t="s">
        <v>76</v>
      </c>
      <c r="AY708" s="258" t="s">
        <v>183</v>
      </c>
    </row>
    <row r="709" s="14" customFormat="1">
      <c r="A709" s="14"/>
      <c r="B709" s="248"/>
      <c r="C709" s="249"/>
      <c r="D709" s="233" t="s">
        <v>194</v>
      </c>
      <c r="E709" s="250" t="s">
        <v>1</v>
      </c>
      <c r="F709" s="251" t="s">
        <v>968</v>
      </c>
      <c r="G709" s="249"/>
      <c r="H709" s="252">
        <v>-6.0599999999999996</v>
      </c>
      <c r="I709" s="253"/>
      <c r="J709" s="249"/>
      <c r="K709" s="249"/>
      <c r="L709" s="254"/>
      <c r="M709" s="255"/>
      <c r="N709" s="256"/>
      <c r="O709" s="256"/>
      <c r="P709" s="256"/>
      <c r="Q709" s="256"/>
      <c r="R709" s="256"/>
      <c r="S709" s="256"/>
      <c r="T709" s="257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8" t="s">
        <v>194</v>
      </c>
      <c r="AU709" s="258" t="s">
        <v>86</v>
      </c>
      <c r="AV709" s="14" t="s">
        <v>86</v>
      </c>
      <c r="AW709" s="14" t="s">
        <v>32</v>
      </c>
      <c r="AX709" s="14" t="s">
        <v>76</v>
      </c>
      <c r="AY709" s="258" t="s">
        <v>183</v>
      </c>
    </row>
    <row r="710" s="14" customFormat="1">
      <c r="A710" s="14"/>
      <c r="B710" s="248"/>
      <c r="C710" s="249"/>
      <c r="D710" s="233" t="s">
        <v>194</v>
      </c>
      <c r="E710" s="250" t="s">
        <v>1</v>
      </c>
      <c r="F710" s="251" t="s">
        <v>969</v>
      </c>
      <c r="G710" s="249"/>
      <c r="H710" s="252">
        <v>3.7610000000000001</v>
      </c>
      <c r="I710" s="253"/>
      <c r="J710" s="249"/>
      <c r="K710" s="249"/>
      <c r="L710" s="254"/>
      <c r="M710" s="255"/>
      <c r="N710" s="256"/>
      <c r="O710" s="256"/>
      <c r="P710" s="256"/>
      <c r="Q710" s="256"/>
      <c r="R710" s="256"/>
      <c r="S710" s="256"/>
      <c r="T710" s="257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8" t="s">
        <v>194</v>
      </c>
      <c r="AU710" s="258" t="s">
        <v>86</v>
      </c>
      <c r="AV710" s="14" t="s">
        <v>86</v>
      </c>
      <c r="AW710" s="14" t="s">
        <v>32</v>
      </c>
      <c r="AX710" s="14" t="s">
        <v>76</v>
      </c>
      <c r="AY710" s="258" t="s">
        <v>183</v>
      </c>
    </row>
    <row r="711" s="14" customFormat="1">
      <c r="A711" s="14"/>
      <c r="B711" s="248"/>
      <c r="C711" s="249"/>
      <c r="D711" s="233" t="s">
        <v>194</v>
      </c>
      <c r="E711" s="250" t="s">
        <v>1</v>
      </c>
      <c r="F711" s="251" t="s">
        <v>970</v>
      </c>
      <c r="G711" s="249"/>
      <c r="H711" s="252">
        <v>12.935000000000001</v>
      </c>
      <c r="I711" s="253"/>
      <c r="J711" s="249"/>
      <c r="K711" s="249"/>
      <c r="L711" s="254"/>
      <c r="M711" s="255"/>
      <c r="N711" s="256"/>
      <c r="O711" s="256"/>
      <c r="P711" s="256"/>
      <c r="Q711" s="256"/>
      <c r="R711" s="256"/>
      <c r="S711" s="256"/>
      <c r="T711" s="257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8" t="s">
        <v>194</v>
      </c>
      <c r="AU711" s="258" t="s">
        <v>86</v>
      </c>
      <c r="AV711" s="14" t="s">
        <v>86</v>
      </c>
      <c r="AW711" s="14" t="s">
        <v>32</v>
      </c>
      <c r="AX711" s="14" t="s">
        <v>76</v>
      </c>
      <c r="AY711" s="258" t="s">
        <v>183</v>
      </c>
    </row>
    <row r="712" s="14" customFormat="1">
      <c r="A712" s="14"/>
      <c r="B712" s="248"/>
      <c r="C712" s="249"/>
      <c r="D712" s="233" t="s">
        <v>194</v>
      </c>
      <c r="E712" s="250" t="s">
        <v>1</v>
      </c>
      <c r="F712" s="251" t="s">
        <v>971</v>
      </c>
      <c r="G712" s="249"/>
      <c r="H712" s="252">
        <v>11.07</v>
      </c>
      <c r="I712" s="253"/>
      <c r="J712" s="249"/>
      <c r="K712" s="249"/>
      <c r="L712" s="254"/>
      <c r="M712" s="255"/>
      <c r="N712" s="256"/>
      <c r="O712" s="256"/>
      <c r="P712" s="256"/>
      <c r="Q712" s="256"/>
      <c r="R712" s="256"/>
      <c r="S712" s="256"/>
      <c r="T712" s="257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8" t="s">
        <v>194</v>
      </c>
      <c r="AU712" s="258" t="s">
        <v>86</v>
      </c>
      <c r="AV712" s="14" t="s">
        <v>86</v>
      </c>
      <c r="AW712" s="14" t="s">
        <v>32</v>
      </c>
      <c r="AX712" s="14" t="s">
        <v>76</v>
      </c>
      <c r="AY712" s="258" t="s">
        <v>183</v>
      </c>
    </row>
    <row r="713" s="15" customFormat="1">
      <c r="A713" s="15"/>
      <c r="B713" s="259"/>
      <c r="C713" s="260"/>
      <c r="D713" s="233" t="s">
        <v>194</v>
      </c>
      <c r="E713" s="261" t="s">
        <v>1</v>
      </c>
      <c r="F713" s="262" t="s">
        <v>225</v>
      </c>
      <c r="G713" s="260"/>
      <c r="H713" s="263">
        <v>614.78899999999999</v>
      </c>
      <c r="I713" s="264"/>
      <c r="J713" s="260"/>
      <c r="K713" s="260"/>
      <c r="L713" s="265"/>
      <c r="M713" s="266"/>
      <c r="N713" s="267"/>
      <c r="O713" s="267"/>
      <c r="P713" s="267"/>
      <c r="Q713" s="267"/>
      <c r="R713" s="267"/>
      <c r="S713" s="267"/>
      <c r="T713" s="268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69" t="s">
        <v>194</v>
      </c>
      <c r="AU713" s="269" t="s">
        <v>86</v>
      </c>
      <c r="AV713" s="15" t="s">
        <v>190</v>
      </c>
      <c r="AW713" s="15" t="s">
        <v>32</v>
      </c>
      <c r="AX713" s="15" t="s">
        <v>84</v>
      </c>
      <c r="AY713" s="269" t="s">
        <v>183</v>
      </c>
    </row>
    <row r="714" s="2" customFormat="1" ht="24.15" customHeight="1">
      <c r="A714" s="39"/>
      <c r="B714" s="40"/>
      <c r="C714" s="220" t="s">
        <v>972</v>
      </c>
      <c r="D714" s="220" t="s">
        <v>185</v>
      </c>
      <c r="E714" s="221" t="s">
        <v>973</v>
      </c>
      <c r="F714" s="222" t="s">
        <v>974</v>
      </c>
      <c r="G714" s="223" t="s">
        <v>286</v>
      </c>
      <c r="H714" s="224">
        <v>4.5529999999999999</v>
      </c>
      <c r="I714" s="225"/>
      <c r="J714" s="226">
        <f>ROUND(I714*H714,2)</f>
        <v>0</v>
      </c>
      <c r="K714" s="222" t="s">
        <v>189</v>
      </c>
      <c r="L714" s="45"/>
      <c r="M714" s="227" t="s">
        <v>1</v>
      </c>
      <c r="N714" s="228" t="s">
        <v>41</v>
      </c>
      <c r="O714" s="92"/>
      <c r="P714" s="229">
        <f>O714*H714</f>
        <v>0</v>
      </c>
      <c r="Q714" s="229">
        <v>0.00172</v>
      </c>
      <c r="R714" s="229">
        <f>Q714*H714</f>
        <v>0.0078311600000000002</v>
      </c>
      <c r="S714" s="229">
        <v>0</v>
      </c>
      <c r="T714" s="230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31" t="s">
        <v>319</v>
      </c>
      <c r="AT714" s="231" t="s">
        <v>185</v>
      </c>
      <c r="AU714" s="231" t="s">
        <v>86</v>
      </c>
      <c r="AY714" s="18" t="s">
        <v>183</v>
      </c>
      <c r="BE714" s="232">
        <f>IF(N714="základní",J714,0)</f>
        <v>0</v>
      </c>
      <c r="BF714" s="232">
        <f>IF(N714="snížená",J714,0)</f>
        <v>0</v>
      </c>
      <c r="BG714" s="232">
        <f>IF(N714="zákl. přenesená",J714,0)</f>
        <v>0</v>
      </c>
      <c r="BH714" s="232">
        <f>IF(N714="sníž. přenesená",J714,0)</f>
        <v>0</v>
      </c>
      <c r="BI714" s="232">
        <f>IF(N714="nulová",J714,0)</f>
        <v>0</v>
      </c>
      <c r="BJ714" s="18" t="s">
        <v>84</v>
      </c>
      <c r="BK714" s="232">
        <f>ROUND(I714*H714,2)</f>
        <v>0</v>
      </c>
      <c r="BL714" s="18" t="s">
        <v>319</v>
      </c>
      <c r="BM714" s="231" t="s">
        <v>975</v>
      </c>
    </row>
    <row r="715" s="2" customFormat="1">
      <c r="A715" s="39"/>
      <c r="B715" s="40"/>
      <c r="C715" s="41"/>
      <c r="D715" s="233" t="s">
        <v>192</v>
      </c>
      <c r="E715" s="41"/>
      <c r="F715" s="234" t="s">
        <v>976</v>
      </c>
      <c r="G715" s="41"/>
      <c r="H715" s="41"/>
      <c r="I715" s="235"/>
      <c r="J715" s="41"/>
      <c r="K715" s="41"/>
      <c r="L715" s="45"/>
      <c r="M715" s="236"/>
      <c r="N715" s="237"/>
      <c r="O715" s="92"/>
      <c r="P715" s="92"/>
      <c r="Q715" s="92"/>
      <c r="R715" s="92"/>
      <c r="S715" s="92"/>
      <c r="T715" s="93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192</v>
      </c>
      <c r="AU715" s="18" t="s">
        <v>86</v>
      </c>
    </row>
    <row r="716" s="14" customFormat="1">
      <c r="A716" s="14"/>
      <c r="B716" s="248"/>
      <c r="C716" s="249"/>
      <c r="D716" s="233" t="s">
        <v>194</v>
      </c>
      <c r="E716" s="250" t="s">
        <v>1</v>
      </c>
      <c r="F716" s="251" t="s">
        <v>977</v>
      </c>
      <c r="G716" s="249"/>
      <c r="H716" s="252">
        <v>4.5529999999999999</v>
      </c>
      <c r="I716" s="253"/>
      <c r="J716" s="249"/>
      <c r="K716" s="249"/>
      <c r="L716" s="254"/>
      <c r="M716" s="255"/>
      <c r="N716" s="256"/>
      <c r="O716" s="256"/>
      <c r="P716" s="256"/>
      <c r="Q716" s="256"/>
      <c r="R716" s="256"/>
      <c r="S716" s="256"/>
      <c r="T716" s="257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8" t="s">
        <v>194</v>
      </c>
      <c r="AU716" s="258" t="s">
        <v>86</v>
      </c>
      <c r="AV716" s="14" t="s">
        <v>86</v>
      </c>
      <c r="AW716" s="14" t="s">
        <v>32</v>
      </c>
      <c r="AX716" s="14" t="s">
        <v>84</v>
      </c>
      <c r="AY716" s="258" t="s">
        <v>183</v>
      </c>
    </row>
    <row r="717" s="2" customFormat="1" ht="33" customHeight="1">
      <c r="A717" s="39"/>
      <c r="B717" s="40"/>
      <c r="C717" s="220" t="s">
        <v>978</v>
      </c>
      <c r="D717" s="220" t="s">
        <v>185</v>
      </c>
      <c r="E717" s="221" t="s">
        <v>979</v>
      </c>
      <c r="F717" s="222" t="s">
        <v>980</v>
      </c>
      <c r="G717" s="223" t="s">
        <v>286</v>
      </c>
      <c r="H717" s="224">
        <v>75.969999999999999</v>
      </c>
      <c r="I717" s="225"/>
      <c r="J717" s="226">
        <f>ROUND(I717*H717,2)</f>
        <v>0</v>
      </c>
      <c r="K717" s="222" t="s">
        <v>1</v>
      </c>
      <c r="L717" s="45"/>
      <c r="M717" s="227" t="s">
        <v>1</v>
      </c>
      <c r="N717" s="228" t="s">
        <v>41</v>
      </c>
      <c r="O717" s="92"/>
      <c r="P717" s="229">
        <f>O717*H717</f>
        <v>0</v>
      </c>
      <c r="Q717" s="229">
        <v>0.070951399999999998</v>
      </c>
      <c r="R717" s="229">
        <f>Q717*H717</f>
        <v>5.3901778579999995</v>
      </c>
      <c r="S717" s="229">
        <v>0</v>
      </c>
      <c r="T717" s="230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31" t="s">
        <v>319</v>
      </c>
      <c r="AT717" s="231" t="s">
        <v>185</v>
      </c>
      <c r="AU717" s="231" t="s">
        <v>86</v>
      </c>
      <c r="AY717" s="18" t="s">
        <v>183</v>
      </c>
      <c r="BE717" s="232">
        <f>IF(N717="základní",J717,0)</f>
        <v>0</v>
      </c>
      <c r="BF717" s="232">
        <f>IF(N717="snížená",J717,0)</f>
        <v>0</v>
      </c>
      <c r="BG717" s="232">
        <f>IF(N717="zákl. přenesená",J717,0)</f>
        <v>0</v>
      </c>
      <c r="BH717" s="232">
        <f>IF(N717="sníž. přenesená",J717,0)</f>
        <v>0</v>
      </c>
      <c r="BI717" s="232">
        <f>IF(N717="nulová",J717,0)</f>
        <v>0</v>
      </c>
      <c r="BJ717" s="18" t="s">
        <v>84</v>
      </c>
      <c r="BK717" s="232">
        <f>ROUND(I717*H717,2)</f>
        <v>0</v>
      </c>
      <c r="BL717" s="18" t="s">
        <v>319</v>
      </c>
      <c r="BM717" s="231" t="s">
        <v>981</v>
      </c>
    </row>
    <row r="718" s="2" customFormat="1">
      <c r="A718" s="39"/>
      <c r="B718" s="40"/>
      <c r="C718" s="41"/>
      <c r="D718" s="233" t="s">
        <v>192</v>
      </c>
      <c r="E718" s="41"/>
      <c r="F718" s="234" t="s">
        <v>980</v>
      </c>
      <c r="G718" s="41"/>
      <c r="H718" s="41"/>
      <c r="I718" s="235"/>
      <c r="J718" s="41"/>
      <c r="K718" s="41"/>
      <c r="L718" s="45"/>
      <c r="M718" s="236"/>
      <c r="N718" s="237"/>
      <c r="O718" s="92"/>
      <c r="P718" s="92"/>
      <c r="Q718" s="92"/>
      <c r="R718" s="92"/>
      <c r="S718" s="92"/>
      <c r="T718" s="93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192</v>
      </c>
      <c r="AU718" s="18" t="s">
        <v>86</v>
      </c>
    </row>
    <row r="719" s="14" customFormat="1">
      <c r="A719" s="14"/>
      <c r="B719" s="248"/>
      <c r="C719" s="249"/>
      <c r="D719" s="233" t="s">
        <v>194</v>
      </c>
      <c r="E719" s="250" t="s">
        <v>1</v>
      </c>
      <c r="F719" s="251" t="s">
        <v>982</v>
      </c>
      <c r="G719" s="249"/>
      <c r="H719" s="252">
        <v>25.829999999999998</v>
      </c>
      <c r="I719" s="253"/>
      <c r="J719" s="249"/>
      <c r="K719" s="249"/>
      <c r="L719" s="254"/>
      <c r="M719" s="255"/>
      <c r="N719" s="256"/>
      <c r="O719" s="256"/>
      <c r="P719" s="256"/>
      <c r="Q719" s="256"/>
      <c r="R719" s="256"/>
      <c r="S719" s="256"/>
      <c r="T719" s="257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8" t="s">
        <v>194</v>
      </c>
      <c r="AU719" s="258" t="s">
        <v>86</v>
      </c>
      <c r="AV719" s="14" t="s">
        <v>86</v>
      </c>
      <c r="AW719" s="14" t="s">
        <v>32</v>
      </c>
      <c r="AX719" s="14" t="s">
        <v>76</v>
      </c>
      <c r="AY719" s="258" t="s">
        <v>183</v>
      </c>
    </row>
    <row r="720" s="14" customFormat="1">
      <c r="A720" s="14"/>
      <c r="B720" s="248"/>
      <c r="C720" s="249"/>
      <c r="D720" s="233" t="s">
        <v>194</v>
      </c>
      <c r="E720" s="250" t="s">
        <v>1</v>
      </c>
      <c r="F720" s="251" t="s">
        <v>949</v>
      </c>
      <c r="G720" s="249"/>
      <c r="H720" s="252">
        <v>-2.02</v>
      </c>
      <c r="I720" s="253"/>
      <c r="J720" s="249"/>
      <c r="K720" s="249"/>
      <c r="L720" s="254"/>
      <c r="M720" s="255"/>
      <c r="N720" s="256"/>
      <c r="O720" s="256"/>
      <c r="P720" s="256"/>
      <c r="Q720" s="256"/>
      <c r="R720" s="256"/>
      <c r="S720" s="256"/>
      <c r="T720" s="257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8" t="s">
        <v>194</v>
      </c>
      <c r="AU720" s="258" t="s">
        <v>86</v>
      </c>
      <c r="AV720" s="14" t="s">
        <v>86</v>
      </c>
      <c r="AW720" s="14" t="s">
        <v>32</v>
      </c>
      <c r="AX720" s="14" t="s">
        <v>76</v>
      </c>
      <c r="AY720" s="258" t="s">
        <v>183</v>
      </c>
    </row>
    <row r="721" s="14" customFormat="1">
      <c r="A721" s="14"/>
      <c r="B721" s="248"/>
      <c r="C721" s="249"/>
      <c r="D721" s="233" t="s">
        <v>194</v>
      </c>
      <c r="E721" s="250" t="s">
        <v>1</v>
      </c>
      <c r="F721" s="251" t="s">
        <v>983</v>
      </c>
      <c r="G721" s="249"/>
      <c r="H721" s="252">
        <v>52.159999999999997</v>
      </c>
      <c r="I721" s="253"/>
      <c r="J721" s="249"/>
      <c r="K721" s="249"/>
      <c r="L721" s="254"/>
      <c r="M721" s="255"/>
      <c r="N721" s="256"/>
      <c r="O721" s="256"/>
      <c r="P721" s="256"/>
      <c r="Q721" s="256"/>
      <c r="R721" s="256"/>
      <c r="S721" s="256"/>
      <c r="T721" s="257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8" t="s">
        <v>194</v>
      </c>
      <c r="AU721" s="258" t="s">
        <v>86</v>
      </c>
      <c r="AV721" s="14" t="s">
        <v>86</v>
      </c>
      <c r="AW721" s="14" t="s">
        <v>32</v>
      </c>
      <c r="AX721" s="14" t="s">
        <v>76</v>
      </c>
      <c r="AY721" s="258" t="s">
        <v>183</v>
      </c>
    </row>
    <row r="722" s="15" customFormat="1">
      <c r="A722" s="15"/>
      <c r="B722" s="259"/>
      <c r="C722" s="260"/>
      <c r="D722" s="233" t="s">
        <v>194</v>
      </c>
      <c r="E722" s="261" t="s">
        <v>1</v>
      </c>
      <c r="F722" s="262" t="s">
        <v>225</v>
      </c>
      <c r="G722" s="260"/>
      <c r="H722" s="263">
        <v>75.969999999999999</v>
      </c>
      <c r="I722" s="264"/>
      <c r="J722" s="260"/>
      <c r="K722" s="260"/>
      <c r="L722" s="265"/>
      <c r="M722" s="266"/>
      <c r="N722" s="267"/>
      <c r="O722" s="267"/>
      <c r="P722" s="267"/>
      <c r="Q722" s="267"/>
      <c r="R722" s="267"/>
      <c r="S722" s="267"/>
      <c r="T722" s="268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69" t="s">
        <v>194</v>
      </c>
      <c r="AU722" s="269" t="s">
        <v>86</v>
      </c>
      <c r="AV722" s="15" t="s">
        <v>190</v>
      </c>
      <c r="AW722" s="15" t="s">
        <v>32</v>
      </c>
      <c r="AX722" s="15" t="s">
        <v>84</v>
      </c>
      <c r="AY722" s="269" t="s">
        <v>183</v>
      </c>
    </row>
    <row r="723" s="2" customFormat="1" ht="33" customHeight="1">
      <c r="A723" s="39"/>
      <c r="B723" s="40"/>
      <c r="C723" s="220" t="s">
        <v>984</v>
      </c>
      <c r="D723" s="220" t="s">
        <v>185</v>
      </c>
      <c r="E723" s="221" t="s">
        <v>985</v>
      </c>
      <c r="F723" s="222" t="s">
        <v>986</v>
      </c>
      <c r="G723" s="223" t="s">
        <v>286</v>
      </c>
      <c r="H723" s="224">
        <v>26.623999999999999</v>
      </c>
      <c r="I723" s="225"/>
      <c r="J723" s="226">
        <f>ROUND(I723*H723,2)</f>
        <v>0</v>
      </c>
      <c r="K723" s="222" t="s">
        <v>189</v>
      </c>
      <c r="L723" s="45"/>
      <c r="M723" s="227" t="s">
        <v>1</v>
      </c>
      <c r="N723" s="228" t="s">
        <v>41</v>
      </c>
      <c r="O723" s="92"/>
      <c r="P723" s="229">
        <f>O723*H723</f>
        <v>0</v>
      </c>
      <c r="Q723" s="229">
        <v>0.013550400000000001</v>
      </c>
      <c r="R723" s="229">
        <f>Q723*H723</f>
        <v>0.36076584960000002</v>
      </c>
      <c r="S723" s="229">
        <v>0</v>
      </c>
      <c r="T723" s="230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31" t="s">
        <v>319</v>
      </c>
      <c r="AT723" s="231" t="s">
        <v>185</v>
      </c>
      <c r="AU723" s="231" t="s">
        <v>86</v>
      </c>
      <c r="AY723" s="18" t="s">
        <v>183</v>
      </c>
      <c r="BE723" s="232">
        <f>IF(N723="základní",J723,0)</f>
        <v>0</v>
      </c>
      <c r="BF723" s="232">
        <f>IF(N723="snížená",J723,0)</f>
        <v>0</v>
      </c>
      <c r="BG723" s="232">
        <f>IF(N723="zákl. přenesená",J723,0)</f>
        <v>0</v>
      </c>
      <c r="BH723" s="232">
        <f>IF(N723="sníž. přenesená",J723,0)</f>
        <v>0</v>
      </c>
      <c r="BI723" s="232">
        <f>IF(N723="nulová",J723,0)</f>
        <v>0</v>
      </c>
      <c r="BJ723" s="18" t="s">
        <v>84</v>
      </c>
      <c r="BK723" s="232">
        <f>ROUND(I723*H723,2)</f>
        <v>0</v>
      </c>
      <c r="BL723" s="18" t="s">
        <v>319</v>
      </c>
      <c r="BM723" s="231" t="s">
        <v>987</v>
      </c>
    </row>
    <row r="724" s="2" customFormat="1">
      <c r="A724" s="39"/>
      <c r="B724" s="40"/>
      <c r="C724" s="41"/>
      <c r="D724" s="233" t="s">
        <v>192</v>
      </c>
      <c r="E724" s="41"/>
      <c r="F724" s="234" t="s">
        <v>988</v>
      </c>
      <c r="G724" s="41"/>
      <c r="H724" s="41"/>
      <c r="I724" s="235"/>
      <c r="J724" s="41"/>
      <c r="K724" s="41"/>
      <c r="L724" s="45"/>
      <c r="M724" s="236"/>
      <c r="N724" s="237"/>
      <c r="O724" s="92"/>
      <c r="P724" s="92"/>
      <c r="Q724" s="92"/>
      <c r="R724" s="92"/>
      <c r="S724" s="92"/>
      <c r="T724" s="93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192</v>
      </c>
      <c r="AU724" s="18" t="s">
        <v>86</v>
      </c>
    </row>
    <row r="725" s="13" customFormat="1">
      <c r="A725" s="13"/>
      <c r="B725" s="238"/>
      <c r="C725" s="239"/>
      <c r="D725" s="233" t="s">
        <v>194</v>
      </c>
      <c r="E725" s="240" t="s">
        <v>1</v>
      </c>
      <c r="F725" s="241" t="s">
        <v>989</v>
      </c>
      <c r="G725" s="239"/>
      <c r="H725" s="240" t="s">
        <v>1</v>
      </c>
      <c r="I725" s="242"/>
      <c r="J725" s="239"/>
      <c r="K725" s="239"/>
      <c r="L725" s="243"/>
      <c r="M725" s="244"/>
      <c r="N725" s="245"/>
      <c r="O725" s="245"/>
      <c r="P725" s="245"/>
      <c r="Q725" s="245"/>
      <c r="R725" s="245"/>
      <c r="S725" s="245"/>
      <c r="T725" s="246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7" t="s">
        <v>194</v>
      </c>
      <c r="AU725" s="247" t="s">
        <v>86</v>
      </c>
      <c r="AV725" s="13" t="s">
        <v>84</v>
      </c>
      <c r="AW725" s="13" t="s">
        <v>32</v>
      </c>
      <c r="AX725" s="13" t="s">
        <v>76</v>
      </c>
      <c r="AY725" s="247" t="s">
        <v>183</v>
      </c>
    </row>
    <row r="726" s="14" customFormat="1">
      <c r="A726" s="14"/>
      <c r="B726" s="248"/>
      <c r="C726" s="249"/>
      <c r="D726" s="233" t="s">
        <v>194</v>
      </c>
      <c r="E726" s="250" t="s">
        <v>1</v>
      </c>
      <c r="F726" s="251" t="s">
        <v>990</v>
      </c>
      <c r="G726" s="249"/>
      <c r="H726" s="252">
        <v>4.992</v>
      </c>
      <c r="I726" s="253"/>
      <c r="J726" s="249"/>
      <c r="K726" s="249"/>
      <c r="L726" s="254"/>
      <c r="M726" s="255"/>
      <c r="N726" s="256"/>
      <c r="O726" s="256"/>
      <c r="P726" s="256"/>
      <c r="Q726" s="256"/>
      <c r="R726" s="256"/>
      <c r="S726" s="256"/>
      <c r="T726" s="257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8" t="s">
        <v>194</v>
      </c>
      <c r="AU726" s="258" t="s">
        <v>86</v>
      </c>
      <c r="AV726" s="14" t="s">
        <v>86</v>
      </c>
      <c r="AW726" s="14" t="s">
        <v>32</v>
      </c>
      <c r="AX726" s="14" t="s">
        <v>76</v>
      </c>
      <c r="AY726" s="258" t="s">
        <v>183</v>
      </c>
    </row>
    <row r="727" s="14" customFormat="1">
      <c r="A727" s="14"/>
      <c r="B727" s="248"/>
      <c r="C727" s="249"/>
      <c r="D727" s="233" t="s">
        <v>194</v>
      </c>
      <c r="E727" s="250" t="s">
        <v>1</v>
      </c>
      <c r="F727" s="251" t="s">
        <v>991</v>
      </c>
      <c r="G727" s="249"/>
      <c r="H727" s="252">
        <v>5.4720000000000004</v>
      </c>
      <c r="I727" s="253"/>
      <c r="J727" s="249"/>
      <c r="K727" s="249"/>
      <c r="L727" s="254"/>
      <c r="M727" s="255"/>
      <c r="N727" s="256"/>
      <c r="O727" s="256"/>
      <c r="P727" s="256"/>
      <c r="Q727" s="256"/>
      <c r="R727" s="256"/>
      <c r="S727" s="256"/>
      <c r="T727" s="257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8" t="s">
        <v>194</v>
      </c>
      <c r="AU727" s="258" t="s">
        <v>86</v>
      </c>
      <c r="AV727" s="14" t="s">
        <v>86</v>
      </c>
      <c r="AW727" s="14" t="s">
        <v>32</v>
      </c>
      <c r="AX727" s="14" t="s">
        <v>76</v>
      </c>
      <c r="AY727" s="258" t="s">
        <v>183</v>
      </c>
    </row>
    <row r="728" s="14" customFormat="1">
      <c r="A728" s="14"/>
      <c r="B728" s="248"/>
      <c r="C728" s="249"/>
      <c r="D728" s="233" t="s">
        <v>194</v>
      </c>
      <c r="E728" s="250" t="s">
        <v>1</v>
      </c>
      <c r="F728" s="251" t="s">
        <v>992</v>
      </c>
      <c r="G728" s="249"/>
      <c r="H728" s="252">
        <v>2.8799999999999999</v>
      </c>
      <c r="I728" s="253"/>
      <c r="J728" s="249"/>
      <c r="K728" s="249"/>
      <c r="L728" s="254"/>
      <c r="M728" s="255"/>
      <c r="N728" s="256"/>
      <c r="O728" s="256"/>
      <c r="P728" s="256"/>
      <c r="Q728" s="256"/>
      <c r="R728" s="256"/>
      <c r="S728" s="256"/>
      <c r="T728" s="257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8" t="s">
        <v>194</v>
      </c>
      <c r="AU728" s="258" t="s">
        <v>86</v>
      </c>
      <c r="AV728" s="14" t="s">
        <v>86</v>
      </c>
      <c r="AW728" s="14" t="s">
        <v>32</v>
      </c>
      <c r="AX728" s="14" t="s">
        <v>76</v>
      </c>
      <c r="AY728" s="258" t="s">
        <v>183</v>
      </c>
    </row>
    <row r="729" s="14" customFormat="1">
      <c r="A729" s="14"/>
      <c r="B729" s="248"/>
      <c r="C729" s="249"/>
      <c r="D729" s="233" t="s">
        <v>194</v>
      </c>
      <c r="E729" s="250" t="s">
        <v>1</v>
      </c>
      <c r="F729" s="251" t="s">
        <v>993</v>
      </c>
      <c r="G729" s="249"/>
      <c r="H729" s="252">
        <v>5.7599999999999998</v>
      </c>
      <c r="I729" s="253"/>
      <c r="J729" s="249"/>
      <c r="K729" s="249"/>
      <c r="L729" s="254"/>
      <c r="M729" s="255"/>
      <c r="N729" s="256"/>
      <c r="O729" s="256"/>
      <c r="P729" s="256"/>
      <c r="Q729" s="256"/>
      <c r="R729" s="256"/>
      <c r="S729" s="256"/>
      <c r="T729" s="257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8" t="s">
        <v>194</v>
      </c>
      <c r="AU729" s="258" t="s">
        <v>86</v>
      </c>
      <c r="AV729" s="14" t="s">
        <v>86</v>
      </c>
      <c r="AW729" s="14" t="s">
        <v>32</v>
      </c>
      <c r="AX729" s="14" t="s">
        <v>76</v>
      </c>
      <c r="AY729" s="258" t="s">
        <v>183</v>
      </c>
    </row>
    <row r="730" s="14" customFormat="1">
      <c r="A730" s="14"/>
      <c r="B730" s="248"/>
      <c r="C730" s="249"/>
      <c r="D730" s="233" t="s">
        <v>194</v>
      </c>
      <c r="E730" s="250" t="s">
        <v>1</v>
      </c>
      <c r="F730" s="251" t="s">
        <v>994</v>
      </c>
      <c r="G730" s="249"/>
      <c r="H730" s="252">
        <v>7.5199999999999996</v>
      </c>
      <c r="I730" s="253"/>
      <c r="J730" s="249"/>
      <c r="K730" s="249"/>
      <c r="L730" s="254"/>
      <c r="M730" s="255"/>
      <c r="N730" s="256"/>
      <c r="O730" s="256"/>
      <c r="P730" s="256"/>
      <c r="Q730" s="256"/>
      <c r="R730" s="256"/>
      <c r="S730" s="256"/>
      <c r="T730" s="257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8" t="s">
        <v>194</v>
      </c>
      <c r="AU730" s="258" t="s">
        <v>86</v>
      </c>
      <c r="AV730" s="14" t="s">
        <v>86</v>
      </c>
      <c r="AW730" s="14" t="s">
        <v>32</v>
      </c>
      <c r="AX730" s="14" t="s">
        <v>76</v>
      </c>
      <c r="AY730" s="258" t="s">
        <v>183</v>
      </c>
    </row>
    <row r="731" s="15" customFormat="1">
      <c r="A731" s="15"/>
      <c r="B731" s="259"/>
      <c r="C731" s="260"/>
      <c r="D731" s="233" t="s">
        <v>194</v>
      </c>
      <c r="E731" s="261" t="s">
        <v>1</v>
      </c>
      <c r="F731" s="262" t="s">
        <v>225</v>
      </c>
      <c r="G731" s="260"/>
      <c r="H731" s="263">
        <v>26.623999999999999</v>
      </c>
      <c r="I731" s="264"/>
      <c r="J731" s="260"/>
      <c r="K731" s="260"/>
      <c r="L731" s="265"/>
      <c r="M731" s="266"/>
      <c r="N731" s="267"/>
      <c r="O731" s="267"/>
      <c r="P731" s="267"/>
      <c r="Q731" s="267"/>
      <c r="R731" s="267"/>
      <c r="S731" s="267"/>
      <c r="T731" s="268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69" t="s">
        <v>194</v>
      </c>
      <c r="AU731" s="269" t="s">
        <v>86</v>
      </c>
      <c r="AV731" s="15" t="s">
        <v>190</v>
      </c>
      <c r="AW731" s="15" t="s">
        <v>32</v>
      </c>
      <c r="AX731" s="15" t="s">
        <v>84</v>
      </c>
      <c r="AY731" s="269" t="s">
        <v>183</v>
      </c>
    </row>
    <row r="732" s="2" customFormat="1" ht="24.15" customHeight="1">
      <c r="A732" s="39"/>
      <c r="B732" s="40"/>
      <c r="C732" s="220" t="s">
        <v>995</v>
      </c>
      <c r="D732" s="220" t="s">
        <v>185</v>
      </c>
      <c r="E732" s="221" t="s">
        <v>996</v>
      </c>
      <c r="F732" s="222" t="s">
        <v>997</v>
      </c>
      <c r="G732" s="223" t="s">
        <v>286</v>
      </c>
      <c r="H732" s="224">
        <v>20.666</v>
      </c>
      <c r="I732" s="225"/>
      <c r="J732" s="226">
        <f>ROUND(I732*H732,2)</f>
        <v>0</v>
      </c>
      <c r="K732" s="222" t="s">
        <v>189</v>
      </c>
      <c r="L732" s="45"/>
      <c r="M732" s="227" t="s">
        <v>1</v>
      </c>
      <c r="N732" s="228" t="s">
        <v>41</v>
      </c>
      <c r="O732" s="92"/>
      <c r="P732" s="229">
        <f>O732*H732</f>
        <v>0</v>
      </c>
      <c r="Q732" s="229">
        <v>0.017096099999999999</v>
      </c>
      <c r="R732" s="229">
        <f>Q732*H732</f>
        <v>0.3533080026</v>
      </c>
      <c r="S732" s="229">
        <v>0</v>
      </c>
      <c r="T732" s="230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1" t="s">
        <v>319</v>
      </c>
      <c r="AT732" s="231" t="s">
        <v>185</v>
      </c>
      <c r="AU732" s="231" t="s">
        <v>86</v>
      </c>
      <c r="AY732" s="18" t="s">
        <v>183</v>
      </c>
      <c r="BE732" s="232">
        <f>IF(N732="základní",J732,0)</f>
        <v>0</v>
      </c>
      <c r="BF732" s="232">
        <f>IF(N732="snížená",J732,0)</f>
        <v>0</v>
      </c>
      <c r="BG732" s="232">
        <f>IF(N732="zákl. přenesená",J732,0)</f>
        <v>0</v>
      </c>
      <c r="BH732" s="232">
        <f>IF(N732="sníž. přenesená",J732,0)</f>
        <v>0</v>
      </c>
      <c r="BI732" s="232">
        <f>IF(N732="nulová",J732,0)</f>
        <v>0</v>
      </c>
      <c r="BJ732" s="18" t="s">
        <v>84</v>
      </c>
      <c r="BK732" s="232">
        <f>ROUND(I732*H732,2)</f>
        <v>0</v>
      </c>
      <c r="BL732" s="18" t="s">
        <v>319</v>
      </c>
      <c r="BM732" s="231" t="s">
        <v>998</v>
      </c>
    </row>
    <row r="733" s="2" customFormat="1">
      <c r="A733" s="39"/>
      <c r="B733" s="40"/>
      <c r="C733" s="41"/>
      <c r="D733" s="233" t="s">
        <v>192</v>
      </c>
      <c r="E733" s="41"/>
      <c r="F733" s="234" t="s">
        <v>999</v>
      </c>
      <c r="G733" s="41"/>
      <c r="H733" s="41"/>
      <c r="I733" s="235"/>
      <c r="J733" s="41"/>
      <c r="K733" s="41"/>
      <c r="L733" s="45"/>
      <c r="M733" s="236"/>
      <c r="N733" s="237"/>
      <c r="O733" s="92"/>
      <c r="P733" s="92"/>
      <c r="Q733" s="92"/>
      <c r="R733" s="92"/>
      <c r="S733" s="92"/>
      <c r="T733" s="93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192</v>
      </c>
      <c r="AU733" s="18" t="s">
        <v>86</v>
      </c>
    </row>
    <row r="734" s="14" customFormat="1">
      <c r="A734" s="14"/>
      <c r="B734" s="248"/>
      <c r="C734" s="249"/>
      <c r="D734" s="233" t="s">
        <v>194</v>
      </c>
      <c r="E734" s="250" t="s">
        <v>1</v>
      </c>
      <c r="F734" s="251" t="s">
        <v>1000</v>
      </c>
      <c r="G734" s="249"/>
      <c r="H734" s="252">
        <v>6.5519999999999996</v>
      </c>
      <c r="I734" s="253"/>
      <c r="J734" s="249"/>
      <c r="K734" s="249"/>
      <c r="L734" s="254"/>
      <c r="M734" s="255"/>
      <c r="N734" s="256"/>
      <c r="O734" s="256"/>
      <c r="P734" s="256"/>
      <c r="Q734" s="256"/>
      <c r="R734" s="256"/>
      <c r="S734" s="256"/>
      <c r="T734" s="257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8" t="s">
        <v>194</v>
      </c>
      <c r="AU734" s="258" t="s">
        <v>86</v>
      </c>
      <c r="AV734" s="14" t="s">
        <v>86</v>
      </c>
      <c r="AW734" s="14" t="s">
        <v>32</v>
      </c>
      <c r="AX734" s="14" t="s">
        <v>76</v>
      </c>
      <c r="AY734" s="258" t="s">
        <v>183</v>
      </c>
    </row>
    <row r="735" s="14" customFormat="1">
      <c r="A735" s="14"/>
      <c r="B735" s="248"/>
      <c r="C735" s="249"/>
      <c r="D735" s="233" t="s">
        <v>194</v>
      </c>
      <c r="E735" s="250" t="s">
        <v>1</v>
      </c>
      <c r="F735" s="251" t="s">
        <v>1001</v>
      </c>
      <c r="G735" s="249"/>
      <c r="H735" s="252">
        <v>-4.1369999999999996</v>
      </c>
      <c r="I735" s="253"/>
      <c r="J735" s="249"/>
      <c r="K735" s="249"/>
      <c r="L735" s="254"/>
      <c r="M735" s="255"/>
      <c r="N735" s="256"/>
      <c r="O735" s="256"/>
      <c r="P735" s="256"/>
      <c r="Q735" s="256"/>
      <c r="R735" s="256"/>
      <c r="S735" s="256"/>
      <c r="T735" s="257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8" t="s">
        <v>194</v>
      </c>
      <c r="AU735" s="258" t="s">
        <v>86</v>
      </c>
      <c r="AV735" s="14" t="s">
        <v>86</v>
      </c>
      <c r="AW735" s="14" t="s">
        <v>32</v>
      </c>
      <c r="AX735" s="14" t="s">
        <v>76</v>
      </c>
      <c r="AY735" s="258" t="s">
        <v>183</v>
      </c>
    </row>
    <row r="736" s="14" customFormat="1">
      <c r="A736" s="14"/>
      <c r="B736" s="248"/>
      <c r="C736" s="249"/>
      <c r="D736" s="233" t="s">
        <v>194</v>
      </c>
      <c r="E736" s="250" t="s">
        <v>1</v>
      </c>
      <c r="F736" s="251" t="s">
        <v>1002</v>
      </c>
      <c r="G736" s="249"/>
      <c r="H736" s="252">
        <v>9.702</v>
      </c>
      <c r="I736" s="253"/>
      <c r="J736" s="249"/>
      <c r="K736" s="249"/>
      <c r="L736" s="254"/>
      <c r="M736" s="255"/>
      <c r="N736" s="256"/>
      <c r="O736" s="256"/>
      <c r="P736" s="256"/>
      <c r="Q736" s="256"/>
      <c r="R736" s="256"/>
      <c r="S736" s="256"/>
      <c r="T736" s="257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8" t="s">
        <v>194</v>
      </c>
      <c r="AU736" s="258" t="s">
        <v>86</v>
      </c>
      <c r="AV736" s="14" t="s">
        <v>86</v>
      </c>
      <c r="AW736" s="14" t="s">
        <v>32</v>
      </c>
      <c r="AX736" s="14" t="s">
        <v>76</v>
      </c>
      <c r="AY736" s="258" t="s">
        <v>183</v>
      </c>
    </row>
    <row r="737" s="14" customFormat="1">
      <c r="A737" s="14"/>
      <c r="B737" s="248"/>
      <c r="C737" s="249"/>
      <c r="D737" s="233" t="s">
        <v>194</v>
      </c>
      <c r="E737" s="250" t="s">
        <v>1</v>
      </c>
      <c r="F737" s="251" t="s">
        <v>1003</v>
      </c>
      <c r="G737" s="249"/>
      <c r="H737" s="252">
        <v>-2.758</v>
      </c>
      <c r="I737" s="253"/>
      <c r="J737" s="249"/>
      <c r="K737" s="249"/>
      <c r="L737" s="254"/>
      <c r="M737" s="255"/>
      <c r="N737" s="256"/>
      <c r="O737" s="256"/>
      <c r="P737" s="256"/>
      <c r="Q737" s="256"/>
      <c r="R737" s="256"/>
      <c r="S737" s="256"/>
      <c r="T737" s="257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8" t="s">
        <v>194</v>
      </c>
      <c r="AU737" s="258" t="s">
        <v>86</v>
      </c>
      <c r="AV737" s="14" t="s">
        <v>86</v>
      </c>
      <c r="AW737" s="14" t="s">
        <v>32</v>
      </c>
      <c r="AX737" s="14" t="s">
        <v>76</v>
      </c>
      <c r="AY737" s="258" t="s">
        <v>183</v>
      </c>
    </row>
    <row r="738" s="14" customFormat="1">
      <c r="A738" s="14"/>
      <c r="B738" s="248"/>
      <c r="C738" s="249"/>
      <c r="D738" s="233" t="s">
        <v>194</v>
      </c>
      <c r="E738" s="250" t="s">
        <v>1</v>
      </c>
      <c r="F738" s="251" t="s">
        <v>1004</v>
      </c>
      <c r="G738" s="249"/>
      <c r="H738" s="252">
        <v>8.1479999999999997</v>
      </c>
      <c r="I738" s="253"/>
      <c r="J738" s="249"/>
      <c r="K738" s="249"/>
      <c r="L738" s="254"/>
      <c r="M738" s="255"/>
      <c r="N738" s="256"/>
      <c r="O738" s="256"/>
      <c r="P738" s="256"/>
      <c r="Q738" s="256"/>
      <c r="R738" s="256"/>
      <c r="S738" s="256"/>
      <c r="T738" s="257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8" t="s">
        <v>194</v>
      </c>
      <c r="AU738" s="258" t="s">
        <v>86</v>
      </c>
      <c r="AV738" s="14" t="s">
        <v>86</v>
      </c>
      <c r="AW738" s="14" t="s">
        <v>32</v>
      </c>
      <c r="AX738" s="14" t="s">
        <v>76</v>
      </c>
      <c r="AY738" s="258" t="s">
        <v>183</v>
      </c>
    </row>
    <row r="739" s="14" customFormat="1">
      <c r="A739" s="14"/>
      <c r="B739" s="248"/>
      <c r="C739" s="249"/>
      <c r="D739" s="233" t="s">
        <v>194</v>
      </c>
      <c r="E739" s="250" t="s">
        <v>1</v>
      </c>
      <c r="F739" s="251" t="s">
        <v>1005</v>
      </c>
      <c r="G739" s="249"/>
      <c r="H739" s="252">
        <v>-3.113</v>
      </c>
      <c r="I739" s="253"/>
      <c r="J739" s="249"/>
      <c r="K739" s="249"/>
      <c r="L739" s="254"/>
      <c r="M739" s="255"/>
      <c r="N739" s="256"/>
      <c r="O739" s="256"/>
      <c r="P739" s="256"/>
      <c r="Q739" s="256"/>
      <c r="R739" s="256"/>
      <c r="S739" s="256"/>
      <c r="T739" s="257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8" t="s">
        <v>194</v>
      </c>
      <c r="AU739" s="258" t="s">
        <v>86</v>
      </c>
      <c r="AV739" s="14" t="s">
        <v>86</v>
      </c>
      <c r="AW739" s="14" t="s">
        <v>32</v>
      </c>
      <c r="AX739" s="14" t="s">
        <v>76</v>
      </c>
      <c r="AY739" s="258" t="s">
        <v>183</v>
      </c>
    </row>
    <row r="740" s="14" customFormat="1">
      <c r="A740" s="14"/>
      <c r="B740" s="248"/>
      <c r="C740" s="249"/>
      <c r="D740" s="233" t="s">
        <v>194</v>
      </c>
      <c r="E740" s="250" t="s">
        <v>1</v>
      </c>
      <c r="F740" s="251" t="s">
        <v>1006</v>
      </c>
      <c r="G740" s="249"/>
      <c r="H740" s="252">
        <v>5.5650000000000004</v>
      </c>
      <c r="I740" s="253"/>
      <c r="J740" s="249"/>
      <c r="K740" s="249"/>
      <c r="L740" s="254"/>
      <c r="M740" s="255"/>
      <c r="N740" s="256"/>
      <c r="O740" s="256"/>
      <c r="P740" s="256"/>
      <c r="Q740" s="256"/>
      <c r="R740" s="256"/>
      <c r="S740" s="256"/>
      <c r="T740" s="257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8" t="s">
        <v>194</v>
      </c>
      <c r="AU740" s="258" t="s">
        <v>86</v>
      </c>
      <c r="AV740" s="14" t="s">
        <v>86</v>
      </c>
      <c r="AW740" s="14" t="s">
        <v>32</v>
      </c>
      <c r="AX740" s="14" t="s">
        <v>76</v>
      </c>
      <c r="AY740" s="258" t="s">
        <v>183</v>
      </c>
    </row>
    <row r="741" s="14" customFormat="1">
      <c r="A741" s="14"/>
      <c r="B741" s="248"/>
      <c r="C741" s="249"/>
      <c r="D741" s="233" t="s">
        <v>194</v>
      </c>
      <c r="E741" s="250" t="s">
        <v>1</v>
      </c>
      <c r="F741" s="251" t="s">
        <v>1007</v>
      </c>
      <c r="G741" s="249"/>
      <c r="H741" s="252">
        <v>-1.379</v>
      </c>
      <c r="I741" s="253"/>
      <c r="J741" s="249"/>
      <c r="K741" s="249"/>
      <c r="L741" s="254"/>
      <c r="M741" s="255"/>
      <c r="N741" s="256"/>
      <c r="O741" s="256"/>
      <c r="P741" s="256"/>
      <c r="Q741" s="256"/>
      <c r="R741" s="256"/>
      <c r="S741" s="256"/>
      <c r="T741" s="257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8" t="s">
        <v>194</v>
      </c>
      <c r="AU741" s="258" t="s">
        <v>86</v>
      </c>
      <c r="AV741" s="14" t="s">
        <v>86</v>
      </c>
      <c r="AW741" s="14" t="s">
        <v>32</v>
      </c>
      <c r="AX741" s="14" t="s">
        <v>76</v>
      </c>
      <c r="AY741" s="258" t="s">
        <v>183</v>
      </c>
    </row>
    <row r="742" s="14" customFormat="1">
      <c r="A742" s="14"/>
      <c r="B742" s="248"/>
      <c r="C742" s="249"/>
      <c r="D742" s="233" t="s">
        <v>194</v>
      </c>
      <c r="E742" s="250" t="s">
        <v>1</v>
      </c>
      <c r="F742" s="251" t="s">
        <v>1008</v>
      </c>
      <c r="G742" s="249"/>
      <c r="H742" s="252">
        <v>3.4649999999999999</v>
      </c>
      <c r="I742" s="253"/>
      <c r="J742" s="249"/>
      <c r="K742" s="249"/>
      <c r="L742" s="254"/>
      <c r="M742" s="255"/>
      <c r="N742" s="256"/>
      <c r="O742" s="256"/>
      <c r="P742" s="256"/>
      <c r="Q742" s="256"/>
      <c r="R742" s="256"/>
      <c r="S742" s="256"/>
      <c r="T742" s="257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8" t="s">
        <v>194</v>
      </c>
      <c r="AU742" s="258" t="s">
        <v>86</v>
      </c>
      <c r="AV742" s="14" t="s">
        <v>86</v>
      </c>
      <c r="AW742" s="14" t="s">
        <v>32</v>
      </c>
      <c r="AX742" s="14" t="s">
        <v>76</v>
      </c>
      <c r="AY742" s="258" t="s">
        <v>183</v>
      </c>
    </row>
    <row r="743" s="14" customFormat="1">
      <c r="A743" s="14"/>
      <c r="B743" s="248"/>
      <c r="C743" s="249"/>
      <c r="D743" s="233" t="s">
        <v>194</v>
      </c>
      <c r="E743" s="250" t="s">
        <v>1</v>
      </c>
      <c r="F743" s="251" t="s">
        <v>1007</v>
      </c>
      <c r="G743" s="249"/>
      <c r="H743" s="252">
        <v>-1.379</v>
      </c>
      <c r="I743" s="253"/>
      <c r="J743" s="249"/>
      <c r="K743" s="249"/>
      <c r="L743" s="254"/>
      <c r="M743" s="255"/>
      <c r="N743" s="256"/>
      <c r="O743" s="256"/>
      <c r="P743" s="256"/>
      <c r="Q743" s="256"/>
      <c r="R743" s="256"/>
      <c r="S743" s="256"/>
      <c r="T743" s="257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8" t="s">
        <v>194</v>
      </c>
      <c r="AU743" s="258" t="s">
        <v>86</v>
      </c>
      <c r="AV743" s="14" t="s">
        <v>86</v>
      </c>
      <c r="AW743" s="14" t="s">
        <v>32</v>
      </c>
      <c r="AX743" s="14" t="s">
        <v>76</v>
      </c>
      <c r="AY743" s="258" t="s">
        <v>183</v>
      </c>
    </row>
    <row r="744" s="15" customFormat="1">
      <c r="A744" s="15"/>
      <c r="B744" s="259"/>
      <c r="C744" s="260"/>
      <c r="D744" s="233" t="s">
        <v>194</v>
      </c>
      <c r="E744" s="261" t="s">
        <v>1</v>
      </c>
      <c r="F744" s="262" t="s">
        <v>225</v>
      </c>
      <c r="G744" s="260"/>
      <c r="H744" s="263">
        <v>20.666</v>
      </c>
      <c r="I744" s="264"/>
      <c r="J744" s="260"/>
      <c r="K744" s="260"/>
      <c r="L744" s="265"/>
      <c r="M744" s="266"/>
      <c r="N744" s="267"/>
      <c r="O744" s="267"/>
      <c r="P744" s="267"/>
      <c r="Q744" s="267"/>
      <c r="R744" s="267"/>
      <c r="S744" s="267"/>
      <c r="T744" s="268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69" t="s">
        <v>194</v>
      </c>
      <c r="AU744" s="269" t="s">
        <v>86</v>
      </c>
      <c r="AV744" s="15" t="s">
        <v>190</v>
      </c>
      <c r="AW744" s="15" t="s">
        <v>32</v>
      </c>
      <c r="AX744" s="15" t="s">
        <v>84</v>
      </c>
      <c r="AY744" s="269" t="s">
        <v>183</v>
      </c>
    </row>
    <row r="745" s="2" customFormat="1" ht="33" customHeight="1">
      <c r="A745" s="39"/>
      <c r="B745" s="40"/>
      <c r="C745" s="220" t="s">
        <v>1009</v>
      </c>
      <c r="D745" s="220" t="s">
        <v>185</v>
      </c>
      <c r="E745" s="221" t="s">
        <v>1010</v>
      </c>
      <c r="F745" s="222" t="s">
        <v>1011</v>
      </c>
      <c r="G745" s="223" t="s">
        <v>525</v>
      </c>
      <c r="H745" s="224">
        <v>9</v>
      </c>
      <c r="I745" s="225"/>
      <c r="J745" s="226">
        <f>ROUND(I745*H745,2)</f>
        <v>0</v>
      </c>
      <c r="K745" s="222" t="s">
        <v>189</v>
      </c>
      <c r="L745" s="45"/>
      <c r="M745" s="227" t="s">
        <v>1</v>
      </c>
      <c r="N745" s="228" t="s">
        <v>41</v>
      </c>
      <c r="O745" s="92"/>
      <c r="P745" s="229">
        <f>O745*H745</f>
        <v>0</v>
      </c>
      <c r="Q745" s="229">
        <v>0.025737530000000002</v>
      </c>
      <c r="R745" s="229">
        <f>Q745*H745</f>
        <v>0.23163777000000002</v>
      </c>
      <c r="S745" s="229">
        <v>0</v>
      </c>
      <c r="T745" s="230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31" t="s">
        <v>319</v>
      </c>
      <c r="AT745" s="231" t="s">
        <v>185</v>
      </c>
      <c r="AU745" s="231" t="s">
        <v>86</v>
      </c>
      <c r="AY745" s="18" t="s">
        <v>183</v>
      </c>
      <c r="BE745" s="232">
        <f>IF(N745="základní",J745,0)</f>
        <v>0</v>
      </c>
      <c r="BF745" s="232">
        <f>IF(N745="snížená",J745,0)</f>
        <v>0</v>
      </c>
      <c r="BG745" s="232">
        <f>IF(N745="zákl. přenesená",J745,0)</f>
        <v>0</v>
      </c>
      <c r="BH745" s="232">
        <f>IF(N745="sníž. přenesená",J745,0)</f>
        <v>0</v>
      </c>
      <c r="BI745" s="232">
        <f>IF(N745="nulová",J745,0)</f>
        <v>0</v>
      </c>
      <c r="BJ745" s="18" t="s">
        <v>84</v>
      </c>
      <c r="BK745" s="232">
        <f>ROUND(I745*H745,2)</f>
        <v>0</v>
      </c>
      <c r="BL745" s="18" t="s">
        <v>319</v>
      </c>
      <c r="BM745" s="231" t="s">
        <v>1012</v>
      </c>
    </row>
    <row r="746" s="2" customFormat="1">
      <c r="A746" s="39"/>
      <c r="B746" s="40"/>
      <c r="C746" s="41"/>
      <c r="D746" s="233" t="s">
        <v>192</v>
      </c>
      <c r="E746" s="41"/>
      <c r="F746" s="234" t="s">
        <v>1013</v>
      </c>
      <c r="G746" s="41"/>
      <c r="H746" s="41"/>
      <c r="I746" s="235"/>
      <c r="J746" s="41"/>
      <c r="K746" s="41"/>
      <c r="L746" s="45"/>
      <c r="M746" s="236"/>
      <c r="N746" s="237"/>
      <c r="O746" s="92"/>
      <c r="P746" s="92"/>
      <c r="Q746" s="92"/>
      <c r="R746" s="92"/>
      <c r="S746" s="92"/>
      <c r="T746" s="93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192</v>
      </c>
      <c r="AU746" s="18" t="s">
        <v>86</v>
      </c>
    </row>
    <row r="747" s="2" customFormat="1" ht="33" customHeight="1">
      <c r="A747" s="39"/>
      <c r="B747" s="40"/>
      <c r="C747" s="220" t="s">
        <v>1014</v>
      </c>
      <c r="D747" s="220" t="s">
        <v>185</v>
      </c>
      <c r="E747" s="221" t="s">
        <v>1015</v>
      </c>
      <c r="F747" s="222" t="s">
        <v>1016</v>
      </c>
      <c r="G747" s="223" t="s">
        <v>286</v>
      </c>
      <c r="H747" s="224">
        <v>1128.8199999999999</v>
      </c>
      <c r="I747" s="225"/>
      <c r="J747" s="226">
        <f>ROUND(I747*H747,2)</f>
        <v>0</v>
      </c>
      <c r="K747" s="222" t="s">
        <v>189</v>
      </c>
      <c r="L747" s="45"/>
      <c r="M747" s="227" t="s">
        <v>1</v>
      </c>
      <c r="N747" s="228" t="s">
        <v>41</v>
      </c>
      <c r="O747" s="92"/>
      <c r="P747" s="229">
        <f>O747*H747</f>
        <v>0</v>
      </c>
      <c r="Q747" s="229">
        <v>0.025570260000000001</v>
      </c>
      <c r="R747" s="229">
        <f>Q747*H747</f>
        <v>28.864220893199999</v>
      </c>
      <c r="S747" s="229">
        <v>0</v>
      </c>
      <c r="T747" s="230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31" t="s">
        <v>319</v>
      </c>
      <c r="AT747" s="231" t="s">
        <v>185</v>
      </c>
      <c r="AU747" s="231" t="s">
        <v>86</v>
      </c>
      <c r="AY747" s="18" t="s">
        <v>183</v>
      </c>
      <c r="BE747" s="232">
        <f>IF(N747="základní",J747,0)</f>
        <v>0</v>
      </c>
      <c r="BF747" s="232">
        <f>IF(N747="snížená",J747,0)</f>
        <v>0</v>
      </c>
      <c r="BG747" s="232">
        <f>IF(N747="zákl. přenesená",J747,0)</f>
        <v>0</v>
      </c>
      <c r="BH747" s="232">
        <f>IF(N747="sníž. přenesená",J747,0)</f>
        <v>0</v>
      </c>
      <c r="BI747" s="232">
        <f>IF(N747="nulová",J747,0)</f>
        <v>0</v>
      </c>
      <c r="BJ747" s="18" t="s">
        <v>84</v>
      </c>
      <c r="BK747" s="232">
        <f>ROUND(I747*H747,2)</f>
        <v>0</v>
      </c>
      <c r="BL747" s="18" t="s">
        <v>319</v>
      </c>
      <c r="BM747" s="231" t="s">
        <v>1017</v>
      </c>
    </row>
    <row r="748" s="2" customFormat="1">
      <c r="A748" s="39"/>
      <c r="B748" s="40"/>
      <c r="C748" s="41"/>
      <c r="D748" s="233" t="s">
        <v>192</v>
      </c>
      <c r="E748" s="41"/>
      <c r="F748" s="234" t="s">
        <v>1018</v>
      </c>
      <c r="G748" s="41"/>
      <c r="H748" s="41"/>
      <c r="I748" s="235"/>
      <c r="J748" s="41"/>
      <c r="K748" s="41"/>
      <c r="L748" s="45"/>
      <c r="M748" s="236"/>
      <c r="N748" s="237"/>
      <c r="O748" s="92"/>
      <c r="P748" s="92"/>
      <c r="Q748" s="92"/>
      <c r="R748" s="92"/>
      <c r="S748" s="92"/>
      <c r="T748" s="93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192</v>
      </c>
      <c r="AU748" s="18" t="s">
        <v>86</v>
      </c>
    </row>
    <row r="749" s="13" customFormat="1">
      <c r="A749" s="13"/>
      <c r="B749" s="238"/>
      <c r="C749" s="239"/>
      <c r="D749" s="233" t="s">
        <v>194</v>
      </c>
      <c r="E749" s="240" t="s">
        <v>1</v>
      </c>
      <c r="F749" s="241" t="s">
        <v>1019</v>
      </c>
      <c r="G749" s="239"/>
      <c r="H749" s="240" t="s">
        <v>1</v>
      </c>
      <c r="I749" s="242"/>
      <c r="J749" s="239"/>
      <c r="K749" s="239"/>
      <c r="L749" s="243"/>
      <c r="M749" s="244"/>
      <c r="N749" s="245"/>
      <c r="O749" s="245"/>
      <c r="P749" s="245"/>
      <c r="Q749" s="245"/>
      <c r="R749" s="245"/>
      <c r="S749" s="245"/>
      <c r="T749" s="246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7" t="s">
        <v>194</v>
      </c>
      <c r="AU749" s="247" t="s">
        <v>86</v>
      </c>
      <c r="AV749" s="13" t="s">
        <v>84</v>
      </c>
      <c r="AW749" s="13" t="s">
        <v>32</v>
      </c>
      <c r="AX749" s="13" t="s">
        <v>76</v>
      </c>
      <c r="AY749" s="247" t="s">
        <v>183</v>
      </c>
    </row>
    <row r="750" s="14" customFormat="1">
      <c r="A750" s="14"/>
      <c r="B750" s="248"/>
      <c r="C750" s="249"/>
      <c r="D750" s="233" t="s">
        <v>194</v>
      </c>
      <c r="E750" s="250" t="s">
        <v>1</v>
      </c>
      <c r="F750" s="251" t="s">
        <v>1020</v>
      </c>
      <c r="G750" s="249"/>
      <c r="H750" s="252">
        <v>948.82000000000005</v>
      </c>
      <c r="I750" s="253"/>
      <c r="J750" s="249"/>
      <c r="K750" s="249"/>
      <c r="L750" s="254"/>
      <c r="M750" s="255"/>
      <c r="N750" s="256"/>
      <c r="O750" s="256"/>
      <c r="P750" s="256"/>
      <c r="Q750" s="256"/>
      <c r="R750" s="256"/>
      <c r="S750" s="256"/>
      <c r="T750" s="257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8" t="s">
        <v>194</v>
      </c>
      <c r="AU750" s="258" t="s">
        <v>86</v>
      </c>
      <c r="AV750" s="14" t="s">
        <v>86</v>
      </c>
      <c r="AW750" s="14" t="s">
        <v>32</v>
      </c>
      <c r="AX750" s="14" t="s">
        <v>76</v>
      </c>
      <c r="AY750" s="258" t="s">
        <v>183</v>
      </c>
    </row>
    <row r="751" s="13" customFormat="1">
      <c r="A751" s="13"/>
      <c r="B751" s="238"/>
      <c r="C751" s="239"/>
      <c r="D751" s="233" t="s">
        <v>194</v>
      </c>
      <c r="E751" s="240" t="s">
        <v>1</v>
      </c>
      <c r="F751" s="241" t="s">
        <v>1021</v>
      </c>
      <c r="G751" s="239"/>
      <c r="H751" s="240" t="s">
        <v>1</v>
      </c>
      <c r="I751" s="242"/>
      <c r="J751" s="239"/>
      <c r="K751" s="239"/>
      <c r="L751" s="243"/>
      <c r="M751" s="244"/>
      <c r="N751" s="245"/>
      <c r="O751" s="245"/>
      <c r="P751" s="245"/>
      <c r="Q751" s="245"/>
      <c r="R751" s="245"/>
      <c r="S751" s="245"/>
      <c r="T751" s="246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7" t="s">
        <v>194</v>
      </c>
      <c r="AU751" s="247" t="s">
        <v>86</v>
      </c>
      <c r="AV751" s="13" t="s">
        <v>84</v>
      </c>
      <c r="AW751" s="13" t="s">
        <v>32</v>
      </c>
      <c r="AX751" s="13" t="s">
        <v>76</v>
      </c>
      <c r="AY751" s="247" t="s">
        <v>183</v>
      </c>
    </row>
    <row r="752" s="14" customFormat="1">
      <c r="A752" s="14"/>
      <c r="B752" s="248"/>
      <c r="C752" s="249"/>
      <c r="D752" s="233" t="s">
        <v>194</v>
      </c>
      <c r="E752" s="250" t="s">
        <v>1</v>
      </c>
      <c r="F752" s="251" t="s">
        <v>1022</v>
      </c>
      <c r="G752" s="249"/>
      <c r="H752" s="252">
        <v>180</v>
      </c>
      <c r="I752" s="253"/>
      <c r="J752" s="249"/>
      <c r="K752" s="249"/>
      <c r="L752" s="254"/>
      <c r="M752" s="255"/>
      <c r="N752" s="256"/>
      <c r="O752" s="256"/>
      <c r="P752" s="256"/>
      <c r="Q752" s="256"/>
      <c r="R752" s="256"/>
      <c r="S752" s="256"/>
      <c r="T752" s="257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8" t="s">
        <v>194</v>
      </c>
      <c r="AU752" s="258" t="s">
        <v>86</v>
      </c>
      <c r="AV752" s="14" t="s">
        <v>86</v>
      </c>
      <c r="AW752" s="14" t="s">
        <v>32</v>
      </c>
      <c r="AX752" s="14" t="s">
        <v>76</v>
      </c>
      <c r="AY752" s="258" t="s">
        <v>183</v>
      </c>
    </row>
    <row r="753" s="15" customFormat="1">
      <c r="A753" s="15"/>
      <c r="B753" s="259"/>
      <c r="C753" s="260"/>
      <c r="D753" s="233" t="s">
        <v>194</v>
      </c>
      <c r="E753" s="261" t="s">
        <v>1</v>
      </c>
      <c r="F753" s="262" t="s">
        <v>225</v>
      </c>
      <c r="G753" s="260"/>
      <c r="H753" s="263">
        <v>1128.8199999999999</v>
      </c>
      <c r="I753" s="264"/>
      <c r="J753" s="260"/>
      <c r="K753" s="260"/>
      <c r="L753" s="265"/>
      <c r="M753" s="266"/>
      <c r="N753" s="267"/>
      <c r="O753" s="267"/>
      <c r="P753" s="267"/>
      <c r="Q753" s="267"/>
      <c r="R753" s="267"/>
      <c r="S753" s="267"/>
      <c r="T753" s="268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69" t="s">
        <v>194</v>
      </c>
      <c r="AU753" s="269" t="s">
        <v>86</v>
      </c>
      <c r="AV753" s="15" t="s">
        <v>190</v>
      </c>
      <c r="AW753" s="15" t="s">
        <v>32</v>
      </c>
      <c r="AX753" s="15" t="s">
        <v>84</v>
      </c>
      <c r="AY753" s="269" t="s">
        <v>183</v>
      </c>
    </row>
    <row r="754" s="2" customFormat="1" ht="33" customHeight="1">
      <c r="A754" s="39"/>
      <c r="B754" s="40"/>
      <c r="C754" s="220" t="s">
        <v>1023</v>
      </c>
      <c r="D754" s="220" t="s">
        <v>185</v>
      </c>
      <c r="E754" s="221" t="s">
        <v>1024</v>
      </c>
      <c r="F754" s="222" t="s">
        <v>1025</v>
      </c>
      <c r="G754" s="223" t="s">
        <v>286</v>
      </c>
      <c r="H754" s="224">
        <v>24.18</v>
      </c>
      <c r="I754" s="225"/>
      <c r="J754" s="226">
        <f>ROUND(I754*H754,2)</f>
        <v>0</v>
      </c>
      <c r="K754" s="222" t="s">
        <v>189</v>
      </c>
      <c r="L754" s="45"/>
      <c r="M754" s="227" t="s">
        <v>1</v>
      </c>
      <c r="N754" s="228" t="s">
        <v>41</v>
      </c>
      <c r="O754" s="92"/>
      <c r="P754" s="229">
        <f>O754*H754</f>
        <v>0</v>
      </c>
      <c r="Q754" s="229">
        <v>0.031899660000000003</v>
      </c>
      <c r="R754" s="229">
        <f>Q754*H754</f>
        <v>0.77133377880000009</v>
      </c>
      <c r="S754" s="229">
        <v>0</v>
      </c>
      <c r="T754" s="230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31" t="s">
        <v>319</v>
      </c>
      <c r="AT754" s="231" t="s">
        <v>185</v>
      </c>
      <c r="AU754" s="231" t="s">
        <v>86</v>
      </c>
      <c r="AY754" s="18" t="s">
        <v>183</v>
      </c>
      <c r="BE754" s="232">
        <f>IF(N754="základní",J754,0)</f>
        <v>0</v>
      </c>
      <c r="BF754" s="232">
        <f>IF(N754="snížená",J754,0)</f>
        <v>0</v>
      </c>
      <c r="BG754" s="232">
        <f>IF(N754="zákl. přenesená",J754,0)</f>
        <v>0</v>
      </c>
      <c r="BH754" s="232">
        <f>IF(N754="sníž. přenesená",J754,0)</f>
        <v>0</v>
      </c>
      <c r="BI754" s="232">
        <f>IF(N754="nulová",J754,0)</f>
        <v>0</v>
      </c>
      <c r="BJ754" s="18" t="s">
        <v>84</v>
      </c>
      <c r="BK754" s="232">
        <f>ROUND(I754*H754,2)</f>
        <v>0</v>
      </c>
      <c r="BL754" s="18" t="s">
        <v>319</v>
      </c>
      <c r="BM754" s="231" t="s">
        <v>1026</v>
      </c>
    </row>
    <row r="755" s="2" customFormat="1">
      <c r="A755" s="39"/>
      <c r="B755" s="40"/>
      <c r="C755" s="41"/>
      <c r="D755" s="233" t="s">
        <v>192</v>
      </c>
      <c r="E755" s="41"/>
      <c r="F755" s="234" t="s">
        <v>1027</v>
      </c>
      <c r="G755" s="41"/>
      <c r="H755" s="41"/>
      <c r="I755" s="235"/>
      <c r="J755" s="41"/>
      <c r="K755" s="41"/>
      <c r="L755" s="45"/>
      <c r="M755" s="236"/>
      <c r="N755" s="237"/>
      <c r="O755" s="92"/>
      <c r="P755" s="92"/>
      <c r="Q755" s="92"/>
      <c r="R755" s="92"/>
      <c r="S755" s="92"/>
      <c r="T755" s="93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192</v>
      </c>
      <c r="AU755" s="18" t="s">
        <v>86</v>
      </c>
    </row>
    <row r="756" s="14" customFormat="1">
      <c r="A756" s="14"/>
      <c r="B756" s="248"/>
      <c r="C756" s="249"/>
      <c r="D756" s="233" t="s">
        <v>194</v>
      </c>
      <c r="E756" s="250" t="s">
        <v>1</v>
      </c>
      <c r="F756" s="251" t="s">
        <v>1028</v>
      </c>
      <c r="G756" s="249"/>
      <c r="H756" s="252">
        <v>24.18</v>
      </c>
      <c r="I756" s="253"/>
      <c r="J756" s="249"/>
      <c r="K756" s="249"/>
      <c r="L756" s="254"/>
      <c r="M756" s="255"/>
      <c r="N756" s="256"/>
      <c r="O756" s="256"/>
      <c r="P756" s="256"/>
      <c r="Q756" s="256"/>
      <c r="R756" s="256"/>
      <c r="S756" s="256"/>
      <c r="T756" s="257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8" t="s">
        <v>194</v>
      </c>
      <c r="AU756" s="258" t="s">
        <v>86</v>
      </c>
      <c r="AV756" s="14" t="s">
        <v>86</v>
      </c>
      <c r="AW756" s="14" t="s">
        <v>32</v>
      </c>
      <c r="AX756" s="14" t="s">
        <v>84</v>
      </c>
      <c r="AY756" s="258" t="s">
        <v>183</v>
      </c>
    </row>
    <row r="757" s="2" customFormat="1" ht="21.75" customHeight="1">
      <c r="A757" s="39"/>
      <c r="B757" s="40"/>
      <c r="C757" s="220" t="s">
        <v>1029</v>
      </c>
      <c r="D757" s="220" t="s">
        <v>185</v>
      </c>
      <c r="E757" s="221" t="s">
        <v>1030</v>
      </c>
      <c r="F757" s="222" t="s">
        <v>1031</v>
      </c>
      <c r="G757" s="223" t="s">
        <v>286</v>
      </c>
      <c r="H757" s="224">
        <v>60</v>
      </c>
      <c r="I757" s="225"/>
      <c r="J757" s="226">
        <f>ROUND(I757*H757,2)</f>
        <v>0</v>
      </c>
      <c r="K757" s="222" t="s">
        <v>189</v>
      </c>
      <c r="L757" s="45"/>
      <c r="M757" s="227" t="s">
        <v>1</v>
      </c>
      <c r="N757" s="228" t="s">
        <v>41</v>
      </c>
      <c r="O757" s="92"/>
      <c r="P757" s="229">
        <f>O757*H757</f>
        <v>0</v>
      </c>
      <c r="Q757" s="229">
        <v>0.0264257</v>
      </c>
      <c r="R757" s="229">
        <f>Q757*H757</f>
        <v>1.585542</v>
      </c>
      <c r="S757" s="229">
        <v>0</v>
      </c>
      <c r="T757" s="230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31" t="s">
        <v>319</v>
      </c>
      <c r="AT757" s="231" t="s">
        <v>185</v>
      </c>
      <c r="AU757" s="231" t="s">
        <v>86</v>
      </c>
      <c r="AY757" s="18" t="s">
        <v>183</v>
      </c>
      <c r="BE757" s="232">
        <f>IF(N757="základní",J757,0)</f>
        <v>0</v>
      </c>
      <c r="BF757" s="232">
        <f>IF(N757="snížená",J757,0)</f>
        <v>0</v>
      </c>
      <c r="BG757" s="232">
        <f>IF(N757="zákl. přenesená",J757,0)</f>
        <v>0</v>
      </c>
      <c r="BH757" s="232">
        <f>IF(N757="sníž. přenesená",J757,0)</f>
        <v>0</v>
      </c>
      <c r="BI757" s="232">
        <f>IF(N757="nulová",J757,0)</f>
        <v>0</v>
      </c>
      <c r="BJ757" s="18" t="s">
        <v>84</v>
      </c>
      <c r="BK757" s="232">
        <f>ROUND(I757*H757,2)</f>
        <v>0</v>
      </c>
      <c r="BL757" s="18" t="s">
        <v>319</v>
      </c>
      <c r="BM757" s="231" t="s">
        <v>1032</v>
      </c>
    </row>
    <row r="758" s="2" customFormat="1">
      <c r="A758" s="39"/>
      <c r="B758" s="40"/>
      <c r="C758" s="41"/>
      <c r="D758" s="233" t="s">
        <v>192</v>
      </c>
      <c r="E758" s="41"/>
      <c r="F758" s="234" t="s">
        <v>1033</v>
      </c>
      <c r="G758" s="41"/>
      <c r="H758" s="41"/>
      <c r="I758" s="235"/>
      <c r="J758" s="41"/>
      <c r="K758" s="41"/>
      <c r="L758" s="45"/>
      <c r="M758" s="236"/>
      <c r="N758" s="237"/>
      <c r="O758" s="92"/>
      <c r="P758" s="92"/>
      <c r="Q758" s="92"/>
      <c r="R758" s="92"/>
      <c r="S758" s="92"/>
      <c r="T758" s="93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18" t="s">
        <v>192</v>
      </c>
      <c r="AU758" s="18" t="s">
        <v>86</v>
      </c>
    </row>
    <row r="759" s="13" customFormat="1">
      <c r="A759" s="13"/>
      <c r="B759" s="238"/>
      <c r="C759" s="239"/>
      <c r="D759" s="233" t="s">
        <v>194</v>
      </c>
      <c r="E759" s="240" t="s">
        <v>1</v>
      </c>
      <c r="F759" s="241" t="s">
        <v>1034</v>
      </c>
      <c r="G759" s="239"/>
      <c r="H759" s="240" t="s">
        <v>1</v>
      </c>
      <c r="I759" s="242"/>
      <c r="J759" s="239"/>
      <c r="K759" s="239"/>
      <c r="L759" s="243"/>
      <c r="M759" s="244"/>
      <c r="N759" s="245"/>
      <c r="O759" s="245"/>
      <c r="P759" s="245"/>
      <c r="Q759" s="245"/>
      <c r="R759" s="245"/>
      <c r="S759" s="245"/>
      <c r="T759" s="246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7" t="s">
        <v>194</v>
      </c>
      <c r="AU759" s="247" t="s">
        <v>86</v>
      </c>
      <c r="AV759" s="13" t="s">
        <v>84</v>
      </c>
      <c r="AW759" s="13" t="s">
        <v>32</v>
      </c>
      <c r="AX759" s="13" t="s">
        <v>76</v>
      </c>
      <c r="AY759" s="247" t="s">
        <v>183</v>
      </c>
    </row>
    <row r="760" s="14" customFormat="1">
      <c r="A760" s="14"/>
      <c r="B760" s="248"/>
      <c r="C760" s="249"/>
      <c r="D760" s="233" t="s">
        <v>194</v>
      </c>
      <c r="E760" s="250" t="s">
        <v>1</v>
      </c>
      <c r="F760" s="251" t="s">
        <v>1035</v>
      </c>
      <c r="G760" s="249"/>
      <c r="H760" s="252">
        <v>60</v>
      </c>
      <c r="I760" s="253"/>
      <c r="J760" s="249"/>
      <c r="K760" s="249"/>
      <c r="L760" s="254"/>
      <c r="M760" s="255"/>
      <c r="N760" s="256"/>
      <c r="O760" s="256"/>
      <c r="P760" s="256"/>
      <c r="Q760" s="256"/>
      <c r="R760" s="256"/>
      <c r="S760" s="256"/>
      <c r="T760" s="257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8" t="s">
        <v>194</v>
      </c>
      <c r="AU760" s="258" t="s">
        <v>86</v>
      </c>
      <c r="AV760" s="14" t="s">
        <v>86</v>
      </c>
      <c r="AW760" s="14" t="s">
        <v>32</v>
      </c>
      <c r="AX760" s="14" t="s">
        <v>84</v>
      </c>
      <c r="AY760" s="258" t="s">
        <v>183</v>
      </c>
    </row>
    <row r="761" s="2" customFormat="1" ht="33" customHeight="1">
      <c r="A761" s="39"/>
      <c r="B761" s="40"/>
      <c r="C761" s="220" t="s">
        <v>1036</v>
      </c>
      <c r="D761" s="220" t="s">
        <v>185</v>
      </c>
      <c r="E761" s="221" t="s">
        <v>1037</v>
      </c>
      <c r="F761" s="222" t="s">
        <v>1038</v>
      </c>
      <c r="G761" s="223" t="s">
        <v>286</v>
      </c>
      <c r="H761" s="224">
        <v>309.12</v>
      </c>
      <c r="I761" s="225"/>
      <c r="J761" s="226">
        <f>ROUND(I761*H761,2)</f>
        <v>0</v>
      </c>
      <c r="K761" s="222" t="s">
        <v>189</v>
      </c>
      <c r="L761" s="45"/>
      <c r="M761" s="227" t="s">
        <v>1</v>
      </c>
      <c r="N761" s="228" t="s">
        <v>41</v>
      </c>
      <c r="O761" s="92"/>
      <c r="P761" s="229">
        <f>O761*H761</f>
        <v>0</v>
      </c>
      <c r="Q761" s="229">
        <v>0.00125314</v>
      </c>
      <c r="R761" s="229">
        <f>Q761*H761</f>
        <v>0.3873706368</v>
      </c>
      <c r="S761" s="229">
        <v>0</v>
      </c>
      <c r="T761" s="230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31" t="s">
        <v>190</v>
      </c>
      <c r="AT761" s="231" t="s">
        <v>185</v>
      </c>
      <c r="AU761" s="231" t="s">
        <v>86</v>
      </c>
      <c r="AY761" s="18" t="s">
        <v>183</v>
      </c>
      <c r="BE761" s="232">
        <f>IF(N761="základní",J761,0)</f>
        <v>0</v>
      </c>
      <c r="BF761" s="232">
        <f>IF(N761="snížená",J761,0)</f>
        <v>0</v>
      </c>
      <c r="BG761" s="232">
        <f>IF(N761="zákl. přenesená",J761,0)</f>
        <v>0</v>
      </c>
      <c r="BH761" s="232">
        <f>IF(N761="sníž. přenesená",J761,0)</f>
        <v>0</v>
      </c>
      <c r="BI761" s="232">
        <f>IF(N761="nulová",J761,0)</f>
        <v>0</v>
      </c>
      <c r="BJ761" s="18" t="s">
        <v>84</v>
      </c>
      <c r="BK761" s="232">
        <f>ROUND(I761*H761,2)</f>
        <v>0</v>
      </c>
      <c r="BL761" s="18" t="s">
        <v>190</v>
      </c>
      <c r="BM761" s="231" t="s">
        <v>1039</v>
      </c>
    </row>
    <row r="762" s="2" customFormat="1">
      <c r="A762" s="39"/>
      <c r="B762" s="40"/>
      <c r="C762" s="41"/>
      <c r="D762" s="233" t="s">
        <v>192</v>
      </c>
      <c r="E762" s="41"/>
      <c r="F762" s="234" t="s">
        <v>1040</v>
      </c>
      <c r="G762" s="41"/>
      <c r="H762" s="41"/>
      <c r="I762" s="235"/>
      <c r="J762" s="41"/>
      <c r="K762" s="41"/>
      <c r="L762" s="45"/>
      <c r="M762" s="236"/>
      <c r="N762" s="237"/>
      <c r="O762" s="92"/>
      <c r="P762" s="92"/>
      <c r="Q762" s="92"/>
      <c r="R762" s="92"/>
      <c r="S762" s="92"/>
      <c r="T762" s="93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192</v>
      </c>
      <c r="AU762" s="18" t="s">
        <v>86</v>
      </c>
    </row>
    <row r="763" s="13" customFormat="1">
      <c r="A763" s="13"/>
      <c r="B763" s="238"/>
      <c r="C763" s="239"/>
      <c r="D763" s="233" t="s">
        <v>194</v>
      </c>
      <c r="E763" s="240" t="s">
        <v>1</v>
      </c>
      <c r="F763" s="241" t="s">
        <v>1041</v>
      </c>
      <c r="G763" s="239"/>
      <c r="H763" s="240" t="s">
        <v>1</v>
      </c>
      <c r="I763" s="242"/>
      <c r="J763" s="239"/>
      <c r="K763" s="239"/>
      <c r="L763" s="243"/>
      <c r="M763" s="244"/>
      <c r="N763" s="245"/>
      <c r="O763" s="245"/>
      <c r="P763" s="245"/>
      <c r="Q763" s="245"/>
      <c r="R763" s="245"/>
      <c r="S763" s="245"/>
      <c r="T763" s="24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7" t="s">
        <v>194</v>
      </c>
      <c r="AU763" s="247" t="s">
        <v>86</v>
      </c>
      <c r="AV763" s="13" t="s">
        <v>84</v>
      </c>
      <c r="AW763" s="13" t="s">
        <v>32</v>
      </c>
      <c r="AX763" s="13" t="s">
        <v>76</v>
      </c>
      <c r="AY763" s="247" t="s">
        <v>183</v>
      </c>
    </row>
    <row r="764" s="14" customFormat="1">
      <c r="A764" s="14"/>
      <c r="B764" s="248"/>
      <c r="C764" s="249"/>
      <c r="D764" s="233" t="s">
        <v>194</v>
      </c>
      <c r="E764" s="250" t="s">
        <v>1</v>
      </c>
      <c r="F764" s="251" t="s">
        <v>1042</v>
      </c>
      <c r="G764" s="249"/>
      <c r="H764" s="252">
        <v>98.840000000000003</v>
      </c>
      <c r="I764" s="253"/>
      <c r="J764" s="249"/>
      <c r="K764" s="249"/>
      <c r="L764" s="254"/>
      <c r="M764" s="255"/>
      <c r="N764" s="256"/>
      <c r="O764" s="256"/>
      <c r="P764" s="256"/>
      <c r="Q764" s="256"/>
      <c r="R764" s="256"/>
      <c r="S764" s="256"/>
      <c r="T764" s="257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8" t="s">
        <v>194</v>
      </c>
      <c r="AU764" s="258" t="s">
        <v>86</v>
      </c>
      <c r="AV764" s="14" t="s">
        <v>86</v>
      </c>
      <c r="AW764" s="14" t="s">
        <v>32</v>
      </c>
      <c r="AX764" s="14" t="s">
        <v>76</v>
      </c>
      <c r="AY764" s="258" t="s">
        <v>183</v>
      </c>
    </row>
    <row r="765" s="13" customFormat="1">
      <c r="A765" s="13"/>
      <c r="B765" s="238"/>
      <c r="C765" s="239"/>
      <c r="D765" s="233" t="s">
        <v>194</v>
      </c>
      <c r="E765" s="240" t="s">
        <v>1</v>
      </c>
      <c r="F765" s="241" t="s">
        <v>1043</v>
      </c>
      <c r="G765" s="239"/>
      <c r="H765" s="240" t="s">
        <v>1</v>
      </c>
      <c r="I765" s="242"/>
      <c r="J765" s="239"/>
      <c r="K765" s="239"/>
      <c r="L765" s="243"/>
      <c r="M765" s="244"/>
      <c r="N765" s="245"/>
      <c r="O765" s="245"/>
      <c r="P765" s="245"/>
      <c r="Q765" s="245"/>
      <c r="R765" s="245"/>
      <c r="S765" s="245"/>
      <c r="T765" s="246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7" t="s">
        <v>194</v>
      </c>
      <c r="AU765" s="247" t="s">
        <v>86</v>
      </c>
      <c r="AV765" s="13" t="s">
        <v>84</v>
      </c>
      <c r="AW765" s="13" t="s">
        <v>32</v>
      </c>
      <c r="AX765" s="13" t="s">
        <v>76</v>
      </c>
      <c r="AY765" s="247" t="s">
        <v>183</v>
      </c>
    </row>
    <row r="766" s="14" customFormat="1">
      <c r="A766" s="14"/>
      <c r="B766" s="248"/>
      <c r="C766" s="249"/>
      <c r="D766" s="233" t="s">
        <v>194</v>
      </c>
      <c r="E766" s="250" t="s">
        <v>1</v>
      </c>
      <c r="F766" s="251" t="s">
        <v>1044</v>
      </c>
      <c r="G766" s="249"/>
      <c r="H766" s="252">
        <v>21</v>
      </c>
      <c r="I766" s="253"/>
      <c r="J766" s="249"/>
      <c r="K766" s="249"/>
      <c r="L766" s="254"/>
      <c r="M766" s="255"/>
      <c r="N766" s="256"/>
      <c r="O766" s="256"/>
      <c r="P766" s="256"/>
      <c r="Q766" s="256"/>
      <c r="R766" s="256"/>
      <c r="S766" s="256"/>
      <c r="T766" s="257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8" t="s">
        <v>194</v>
      </c>
      <c r="AU766" s="258" t="s">
        <v>86</v>
      </c>
      <c r="AV766" s="14" t="s">
        <v>86</v>
      </c>
      <c r="AW766" s="14" t="s">
        <v>32</v>
      </c>
      <c r="AX766" s="14" t="s">
        <v>76</v>
      </c>
      <c r="AY766" s="258" t="s">
        <v>183</v>
      </c>
    </row>
    <row r="767" s="13" customFormat="1">
      <c r="A767" s="13"/>
      <c r="B767" s="238"/>
      <c r="C767" s="239"/>
      <c r="D767" s="233" t="s">
        <v>194</v>
      </c>
      <c r="E767" s="240" t="s">
        <v>1</v>
      </c>
      <c r="F767" s="241" t="s">
        <v>1045</v>
      </c>
      <c r="G767" s="239"/>
      <c r="H767" s="240" t="s">
        <v>1</v>
      </c>
      <c r="I767" s="242"/>
      <c r="J767" s="239"/>
      <c r="K767" s="239"/>
      <c r="L767" s="243"/>
      <c r="M767" s="244"/>
      <c r="N767" s="245"/>
      <c r="O767" s="245"/>
      <c r="P767" s="245"/>
      <c r="Q767" s="245"/>
      <c r="R767" s="245"/>
      <c r="S767" s="245"/>
      <c r="T767" s="246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7" t="s">
        <v>194</v>
      </c>
      <c r="AU767" s="247" t="s">
        <v>86</v>
      </c>
      <c r="AV767" s="13" t="s">
        <v>84</v>
      </c>
      <c r="AW767" s="13" t="s">
        <v>32</v>
      </c>
      <c r="AX767" s="13" t="s">
        <v>76</v>
      </c>
      <c r="AY767" s="247" t="s">
        <v>183</v>
      </c>
    </row>
    <row r="768" s="14" customFormat="1">
      <c r="A768" s="14"/>
      <c r="B768" s="248"/>
      <c r="C768" s="249"/>
      <c r="D768" s="233" t="s">
        <v>194</v>
      </c>
      <c r="E768" s="250" t="s">
        <v>1</v>
      </c>
      <c r="F768" s="251" t="s">
        <v>1046</v>
      </c>
      <c r="G768" s="249"/>
      <c r="H768" s="252">
        <v>20.469999999999999</v>
      </c>
      <c r="I768" s="253"/>
      <c r="J768" s="249"/>
      <c r="K768" s="249"/>
      <c r="L768" s="254"/>
      <c r="M768" s="255"/>
      <c r="N768" s="256"/>
      <c r="O768" s="256"/>
      <c r="P768" s="256"/>
      <c r="Q768" s="256"/>
      <c r="R768" s="256"/>
      <c r="S768" s="256"/>
      <c r="T768" s="257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8" t="s">
        <v>194</v>
      </c>
      <c r="AU768" s="258" t="s">
        <v>86</v>
      </c>
      <c r="AV768" s="14" t="s">
        <v>86</v>
      </c>
      <c r="AW768" s="14" t="s">
        <v>32</v>
      </c>
      <c r="AX768" s="14" t="s">
        <v>76</v>
      </c>
      <c r="AY768" s="258" t="s">
        <v>183</v>
      </c>
    </row>
    <row r="769" s="13" customFormat="1">
      <c r="A769" s="13"/>
      <c r="B769" s="238"/>
      <c r="C769" s="239"/>
      <c r="D769" s="233" t="s">
        <v>194</v>
      </c>
      <c r="E769" s="240" t="s">
        <v>1</v>
      </c>
      <c r="F769" s="241" t="s">
        <v>1047</v>
      </c>
      <c r="G769" s="239"/>
      <c r="H769" s="240" t="s">
        <v>1</v>
      </c>
      <c r="I769" s="242"/>
      <c r="J769" s="239"/>
      <c r="K769" s="239"/>
      <c r="L769" s="243"/>
      <c r="M769" s="244"/>
      <c r="N769" s="245"/>
      <c r="O769" s="245"/>
      <c r="P769" s="245"/>
      <c r="Q769" s="245"/>
      <c r="R769" s="245"/>
      <c r="S769" s="245"/>
      <c r="T769" s="246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7" t="s">
        <v>194</v>
      </c>
      <c r="AU769" s="247" t="s">
        <v>86</v>
      </c>
      <c r="AV769" s="13" t="s">
        <v>84</v>
      </c>
      <c r="AW769" s="13" t="s">
        <v>32</v>
      </c>
      <c r="AX769" s="13" t="s">
        <v>76</v>
      </c>
      <c r="AY769" s="247" t="s">
        <v>183</v>
      </c>
    </row>
    <row r="770" s="14" customFormat="1">
      <c r="A770" s="14"/>
      <c r="B770" s="248"/>
      <c r="C770" s="249"/>
      <c r="D770" s="233" t="s">
        <v>194</v>
      </c>
      <c r="E770" s="250" t="s">
        <v>1</v>
      </c>
      <c r="F770" s="251" t="s">
        <v>1048</v>
      </c>
      <c r="G770" s="249"/>
      <c r="H770" s="252">
        <v>18.420000000000002</v>
      </c>
      <c r="I770" s="253"/>
      <c r="J770" s="249"/>
      <c r="K770" s="249"/>
      <c r="L770" s="254"/>
      <c r="M770" s="255"/>
      <c r="N770" s="256"/>
      <c r="O770" s="256"/>
      <c r="P770" s="256"/>
      <c r="Q770" s="256"/>
      <c r="R770" s="256"/>
      <c r="S770" s="256"/>
      <c r="T770" s="257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8" t="s">
        <v>194</v>
      </c>
      <c r="AU770" s="258" t="s">
        <v>86</v>
      </c>
      <c r="AV770" s="14" t="s">
        <v>86</v>
      </c>
      <c r="AW770" s="14" t="s">
        <v>32</v>
      </c>
      <c r="AX770" s="14" t="s">
        <v>76</v>
      </c>
      <c r="AY770" s="258" t="s">
        <v>183</v>
      </c>
    </row>
    <row r="771" s="13" customFormat="1">
      <c r="A771" s="13"/>
      <c r="B771" s="238"/>
      <c r="C771" s="239"/>
      <c r="D771" s="233" t="s">
        <v>194</v>
      </c>
      <c r="E771" s="240" t="s">
        <v>1</v>
      </c>
      <c r="F771" s="241" t="s">
        <v>1049</v>
      </c>
      <c r="G771" s="239"/>
      <c r="H771" s="240" t="s">
        <v>1</v>
      </c>
      <c r="I771" s="242"/>
      <c r="J771" s="239"/>
      <c r="K771" s="239"/>
      <c r="L771" s="243"/>
      <c r="M771" s="244"/>
      <c r="N771" s="245"/>
      <c r="O771" s="245"/>
      <c r="P771" s="245"/>
      <c r="Q771" s="245"/>
      <c r="R771" s="245"/>
      <c r="S771" s="245"/>
      <c r="T771" s="246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7" t="s">
        <v>194</v>
      </c>
      <c r="AU771" s="247" t="s">
        <v>86</v>
      </c>
      <c r="AV771" s="13" t="s">
        <v>84</v>
      </c>
      <c r="AW771" s="13" t="s">
        <v>32</v>
      </c>
      <c r="AX771" s="13" t="s">
        <v>76</v>
      </c>
      <c r="AY771" s="247" t="s">
        <v>183</v>
      </c>
    </row>
    <row r="772" s="14" customFormat="1">
      <c r="A772" s="14"/>
      <c r="B772" s="248"/>
      <c r="C772" s="249"/>
      <c r="D772" s="233" t="s">
        <v>194</v>
      </c>
      <c r="E772" s="250" t="s">
        <v>1</v>
      </c>
      <c r="F772" s="251" t="s">
        <v>1050</v>
      </c>
      <c r="G772" s="249"/>
      <c r="H772" s="252">
        <v>14.449999999999999</v>
      </c>
      <c r="I772" s="253"/>
      <c r="J772" s="249"/>
      <c r="K772" s="249"/>
      <c r="L772" s="254"/>
      <c r="M772" s="255"/>
      <c r="N772" s="256"/>
      <c r="O772" s="256"/>
      <c r="P772" s="256"/>
      <c r="Q772" s="256"/>
      <c r="R772" s="256"/>
      <c r="S772" s="256"/>
      <c r="T772" s="257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8" t="s">
        <v>194</v>
      </c>
      <c r="AU772" s="258" t="s">
        <v>86</v>
      </c>
      <c r="AV772" s="14" t="s">
        <v>86</v>
      </c>
      <c r="AW772" s="14" t="s">
        <v>32</v>
      </c>
      <c r="AX772" s="14" t="s">
        <v>76</v>
      </c>
      <c r="AY772" s="258" t="s">
        <v>183</v>
      </c>
    </row>
    <row r="773" s="13" customFormat="1">
      <c r="A773" s="13"/>
      <c r="B773" s="238"/>
      <c r="C773" s="239"/>
      <c r="D773" s="233" t="s">
        <v>194</v>
      </c>
      <c r="E773" s="240" t="s">
        <v>1</v>
      </c>
      <c r="F773" s="241" t="s">
        <v>604</v>
      </c>
      <c r="G773" s="239"/>
      <c r="H773" s="240" t="s">
        <v>1</v>
      </c>
      <c r="I773" s="242"/>
      <c r="J773" s="239"/>
      <c r="K773" s="239"/>
      <c r="L773" s="243"/>
      <c r="M773" s="244"/>
      <c r="N773" s="245"/>
      <c r="O773" s="245"/>
      <c r="P773" s="245"/>
      <c r="Q773" s="245"/>
      <c r="R773" s="245"/>
      <c r="S773" s="245"/>
      <c r="T773" s="246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7" t="s">
        <v>194</v>
      </c>
      <c r="AU773" s="247" t="s">
        <v>86</v>
      </c>
      <c r="AV773" s="13" t="s">
        <v>84</v>
      </c>
      <c r="AW773" s="13" t="s">
        <v>32</v>
      </c>
      <c r="AX773" s="13" t="s">
        <v>76</v>
      </c>
      <c r="AY773" s="247" t="s">
        <v>183</v>
      </c>
    </row>
    <row r="774" s="14" customFormat="1">
      <c r="A774" s="14"/>
      <c r="B774" s="248"/>
      <c r="C774" s="249"/>
      <c r="D774" s="233" t="s">
        <v>194</v>
      </c>
      <c r="E774" s="250" t="s">
        <v>1</v>
      </c>
      <c r="F774" s="251" t="s">
        <v>1051</v>
      </c>
      <c r="G774" s="249"/>
      <c r="H774" s="252">
        <v>9.1099999999999994</v>
      </c>
      <c r="I774" s="253"/>
      <c r="J774" s="249"/>
      <c r="K774" s="249"/>
      <c r="L774" s="254"/>
      <c r="M774" s="255"/>
      <c r="N774" s="256"/>
      <c r="O774" s="256"/>
      <c r="P774" s="256"/>
      <c r="Q774" s="256"/>
      <c r="R774" s="256"/>
      <c r="S774" s="256"/>
      <c r="T774" s="257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8" t="s">
        <v>194</v>
      </c>
      <c r="AU774" s="258" t="s">
        <v>86</v>
      </c>
      <c r="AV774" s="14" t="s">
        <v>86</v>
      </c>
      <c r="AW774" s="14" t="s">
        <v>32</v>
      </c>
      <c r="AX774" s="14" t="s">
        <v>76</v>
      </c>
      <c r="AY774" s="258" t="s">
        <v>183</v>
      </c>
    </row>
    <row r="775" s="13" customFormat="1">
      <c r="A775" s="13"/>
      <c r="B775" s="238"/>
      <c r="C775" s="239"/>
      <c r="D775" s="233" t="s">
        <v>194</v>
      </c>
      <c r="E775" s="240" t="s">
        <v>1</v>
      </c>
      <c r="F775" s="241" t="s">
        <v>1052</v>
      </c>
      <c r="G775" s="239"/>
      <c r="H775" s="240" t="s">
        <v>1</v>
      </c>
      <c r="I775" s="242"/>
      <c r="J775" s="239"/>
      <c r="K775" s="239"/>
      <c r="L775" s="243"/>
      <c r="M775" s="244"/>
      <c r="N775" s="245"/>
      <c r="O775" s="245"/>
      <c r="P775" s="245"/>
      <c r="Q775" s="245"/>
      <c r="R775" s="245"/>
      <c r="S775" s="245"/>
      <c r="T775" s="246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7" t="s">
        <v>194</v>
      </c>
      <c r="AU775" s="247" t="s">
        <v>86</v>
      </c>
      <c r="AV775" s="13" t="s">
        <v>84</v>
      </c>
      <c r="AW775" s="13" t="s">
        <v>32</v>
      </c>
      <c r="AX775" s="13" t="s">
        <v>76</v>
      </c>
      <c r="AY775" s="247" t="s">
        <v>183</v>
      </c>
    </row>
    <row r="776" s="14" customFormat="1">
      <c r="A776" s="14"/>
      <c r="B776" s="248"/>
      <c r="C776" s="249"/>
      <c r="D776" s="233" t="s">
        <v>194</v>
      </c>
      <c r="E776" s="250" t="s">
        <v>1</v>
      </c>
      <c r="F776" s="251" t="s">
        <v>1053</v>
      </c>
      <c r="G776" s="249"/>
      <c r="H776" s="252">
        <v>22.219999999999999</v>
      </c>
      <c r="I776" s="253"/>
      <c r="J776" s="249"/>
      <c r="K776" s="249"/>
      <c r="L776" s="254"/>
      <c r="M776" s="255"/>
      <c r="N776" s="256"/>
      <c r="O776" s="256"/>
      <c r="P776" s="256"/>
      <c r="Q776" s="256"/>
      <c r="R776" s="256"/>
      <c r="S776" s="256"/>
      <c r="T776" s="257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8" t="s">
        <v>194</v>
      </c>
      <c r="AU776" s="258" t="s">
        <v>86</v>
      </c>
      <c r="AV776" s="14" t="s">
        <v>86</v>
      </c>
      <c r="AW776" s="14" t="s">
        <v>32</v>
      </c>
      <c r="AX776" s="14" t="s">
        <v>76</v>
      </c>
      <c r="AY776" s="258" t="s">
        <v>183</v>
      </c>
    </row>
    <row r="777" s="13" customFormat="1">
      <c r="A777" s="13"/>
      <c r="B777" s="238"/>
      <c r="C777" s="239"/>
      <c r="D777" s="233" t="s">
        <v>194</v>
      </c>
      <c r="E777" s="240" t="s">
        <v>1</v>
      </c>
      <c r="F777" s="241" t="s">
        <v>1054</v>
      </c>
      <c r="G777" s="239"/>
      <c r="H777" s="240" t="s">
        <v>1</v>
      </c>
      <c r="I777" s="242"/>
      <c r="J777" s="239"/>
      <c r="K777" s="239"/>
      <c r="L777" s="243"/>
      <c r="M777" s="244"/>
      <c r="N777" s="245"/>
      <c r="O777" s="245"/>
      <c r="P777" s="245"/>
      <c r="Q777" s="245"/>
      <c r="R777" s="245"/>
      <c r="S777" s="245"/>
      <c r="T777" s="246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7" t="s">
        <v>194</v>
      </c>
      <c r="AU777" s="247" t="s">
        <v>86</v>
      </c>
      <c r="AV777" s="13" t="s">
        <v>84</v>
      </c>
      <c r="AW777" s="13" t="s">
        <v>32</v>
      </c>
      <c r="AX777" s="13" t="s">
        <v>76</v>
      </c>
      <c r="AY777" s="247" t="s">
        <v>183</v>
      </c>
    </row>
    <row r="778" s="14" customFormat="1">
      <c r="A778" s="14"/>
      <c r="B778" s="248"/>
      <c r="C778" s="249"/>
      <c r="D778" s="233" t="s">
        <v>194</v>
      </c>
      <c r="E778" s="250" t="s">
        <v>1</v>
      </c>
      <c r="F778" s="251" t="s">
        <v>1055</v>
      </c>
      <c r="G778" s="249"/>
      <c r="H778" s="252">
        <v>22.52</v>
      </c>
      <c r="I778" s="253"/>
      <c r="J778" s="249"/>
      <c r="K778" s="249"/>
      <c r="L778" s="254"/>
      <c r="M778" s="255"/>
      <c r="N778" s="256"/>
      <c r="O778" s="256"/>
      <c r="P778" s="256"/>
      <c r="Q778" s="256"/>
      <c r="R778" s="256"/>
      <c r="S778" s="256"/>
      <c r="T778" s="257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8" t="s">
        <v>194</v>
      </c>
      <c r="AU778" s="258" t="s">
        <v>86</v>
      </c>
      <c r="AV778" s="14" t="s">
        <v>86</v>
      </c>
      <c r="AW778" s="14" t="s">
        <v>32</v>
      </c>
      <c r="AX778" s="14" t="s">
        <v>76</v>
      </c>
      <c r="AY778" s="258" t="s">
        <v>183</v>
      </c>
    </row>
    <row r="779" s="13" customFormat="1">
      <c r="A779" s="13"/>
      <c r="B779" s="238"/>
      <c r="C779" s="239"/>
      <c r="D779" s="233" t="s">
        <v>194</v>
      </c>
      <c r="E779" s="240" t="s">
        <v>1</v>
      </c>
      <c r="F779" s="241" t="s">
        <v>1056</v>
      </c>
      <c r="G779" s="239"/>
      <c r="H779" s="240" t="s">
        <v>1</v>
      </c>
      <c r="I779" s="242"/>
      <c r="J779" s="239"/>
      <c r="K779" s="239"/>
      <c r="L779" s="243"/>
      <c r="M779" s="244"/>
      <c r="N779" s="245"/>
      <c r="O779" s="245"/>
      <c r="P779" s="245"/>
      <c r="Q779" s="245"/>
      <c r="R779" s="245"/>
      <c r="S779" s="245"/>
      <c r="T779" s="246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7" t="s">
        <v>194</v>
      </c>
      <c r="AU779" s="247" t="s">
        <v>86</v>
      </c>
      <c r="AV779" s="13" t="s">
        <v>84</v>
      </c>
      <c r="AW779" s="13" t="s">
        <v>32</v>
      </c>
      <c r="AX779" s="13" t="s">
        <v>76</v>
      </c>
      <c r="AY779" s="247" t="s">
        <v>183</v>
      </c>
    </row>
    <row r="780" s="14" customFormat="1">
      <c r="A780" s="14"/>
      <c r="B780" s="248"/>
      <c r="C780" s="249"/>
      <c r="D780" s="233" t="s">
        <v>194</v>
      </c>
      <c r="E780" s="250" t="s">
        <v>1</v>
      </c>
      <c r="F780" s="251" t="s">
        <v>1057</v>
      </c>
      <c r="G780" s="249"/>
      <c r="H780" s="252">
        <v>82.090000000000003</v>
      </c>
      <c r="I780" s="253"/>
      <c r="J780" s="249"/>
      <c r="K780" s="249"/>
      <c r="L780" s="254"/>
      <c r="M780" s="255"/>
      <c r="N780" s="256"/>
      <c r="O780" s="256"/>
      <c r="P780" s="256"/>
      <c r="Q780" s="256"/>
      <c r="R780" s="256"/>
      <c r="S780" s="256"/>
      <c r="T780" s="257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8" t="s">
        <v>194</v>
      </c>
      <c r="AU780" s="258" t="s">
        <v>86</v>
      </c>
      <c r="AV780" s="14" t="s">
        <v>86</v>
      </c>
      <c r="AW780" s="14" t="s">
        <v>32</v>
      </c>
      <c r="AX780" s="14" t="s">
        <v>76</v>
      </c>
      <c r="AY780" s="258" t="s">
        <v>183</v>
      </c>
    </row>
    <row r="781" s="15" customFormat="1">
      <c r="A781" s="15"/>
      <c r="B781" s="259"/>
      <c r="C781" s="260"/>
      <c r="D781" s="233" t="s">
        <v>194</v>
      </c>
      <c r="E781" s="261" t="s">
        <v>1</v>
      </c>
      <c r="F781" s="262" t="s">
        <v>225</v>
      </c>
      <c r="G781" s="260"/>
      <c r="H781" s="263">
        <v>309.12</v>
      </c>
      <c r="I781" s="264"/>
      <c r="J781" s="260"/>
      <c r="K781" s="260"/>
      <c r="L781" s="265"/>
      <c r="M781" s="266"/>
      <c r="N781" s="267"/>
      <c r="O781" s="267"/>
      <c r="P781" s="267"/>
      <c r="Q781" s="267"/>
      <c r="R781" s="267"/>
      <c r="S781" s="267"/>
      <c r="T781" s="268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69" t="s">
        <v>194</v>
      </c>
      <c r="AU781" s="269" t="s">
        <v>86</v>
      </c>
      <c r="AV781" s="15" t="s">
        <v>190</v>
      </c>
      <c r="AW781" s="15" t="s">
        <v>32</v>
      </c>
      <c r="AX781" s="15" t="s">
        <v>84</v>
      </c>
      <c r="AY781" s="269" t="s">
        <v>183</v>
      </c>
    </row>
    <row r="782" s="2" customFormat="1" ht="24.15" customHeight="1">
      <c r="A782" s="39"/>
      <c r="B782" s="40"/>
      <c r="C782" s="270" t="s">
        <v>1058</v>
      </c>
      <c r="D782" s="270" t="s">
        <v>259</v>
      </c>
      <c r="E782" s="271" t="s">
        <v>1059</v>
      </c>
      <c r="F782" s="272" t="s">
        <v>1060</v>
      </c>
      <c r="G782" s="273" t="s">
        <v>286</v>
      </c>
      <c r="H782" s="274">
        <v>324.57600000000002</v>
      </c>
      <c r="I782" s="275"/>
      <c r="J782" s="276">
        <f>ROUND(I782*H782,2)</f>
        <v>0</v>
      </c>
      <c r="K782" s="272" t="s">
        <v>189</v>
      </c>
      <c r="L782" s="277"/>
      <c r="M782" s="278" t="s">
        <v>1</v>
      </c>
      <c r="N782" s="279" t="s">
        <v>41</v>
      </c>
      <c r="O782" s="92"/>
      <c r="P782" s="229">
        <f>O782*H782</f>
        <v>0</v>
      </c>
      <c r="Q782" s="229">
        <v>0.0080000000000000002</v>
      </c>
      <c r="R782" s="229">
        <f>Q782*H782</f>
        <v>2.5966080000000002</v>
      </c>
      <c r="S782" s="229">
        <v>0</v>
      </c>
      <c r="T782" s="230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1" t="s">
        <v>243</v>
      </c>
      <c r="AT782" s="231" t="s">
        <v>259</v>
      </c>
      <c r="AU782" s="231" t="s">
        <v>86</v>
      </c>
      <c r="AY782" s="18" t="s">
        <v>183</v>
      </c>
      <c r="BE782" s="232">
        <f>IF(N782="základní",J782,0)</f>
        <v>0</v>
      </c>
      <c r="BF782" s="232">
        <f>IF(N782="snížená",J782,0)</f>
        <v>0</v>
      </c>
      <c r="BG782" s="232">
        <f>IF(N782="zákl. přenesená",J782,0)</f>
        <v>0</v>
      </c>
      <c r="BH782" s="232">
        <f>IF(N782="sníž. přenesená",J782,0)</f>
        <v>0</v>
      </c>
      <c r="BI782" s="232">
        <f>IF(N782="nulová",J782,0)</f>
        <v>0</v>
      </c>
      <c r="BJ782" s="18" t="s">
        <v>84</v>
      </c>
      <c r="BK782" s="232">
        <f>ROUND(I782*H782,2)</f>
        <v>0</v>
      </c>
      <c r="BL782" s="18" t="s">
        <v>190</v>
      </c>
      <c r="BM782" s="231" t="s">
        <v>1061</v>
      </c>
    </row>
    <row r="783" s="2" customFormat="1">
      <c r="A783" s="39"/>
      <c r="B783" s="40"/>
      <c r="C783" s="41"/>
      <c r="D783" s="233" t="s">
        <v>192</v>
      </c>
      <c r="E783" s="41"/>
      <c r="F783" s="234" t="s">
        <v>1060</v>
      </c>
      <c r="G783" s="41"/>
      <c r="H783" s="41"/>
      <c r="I783" s="235"/>
      <c r="J783" s="41"/>
      <c r="K783" s="41"/>
      <c r="L783" s="45"/>
      <c r="M783" s="236"/>
      <c r="N783" s="237"/>
      <c r="O783" s="92"/>
      <c r="P783" s="92"/>
      <c r="Q783" s="92"/>
      <c r="R783" s="92"/>
      <c r="S783" s="92"/>
      <c r="T783" s="93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192</v>
      </c>
      <c r="AU783" s="18" t="s">
        <v>86</v>
      </c>
    </row>
    <row r="784" s="14" customFormat="1">
      <c r="A784" s="14"/>
      <c r="B784" s="248"/>
      <c r="C784" s="249"/>
      <c r="D784" s="233" t="s">
        <v>194</v>
      </c>
      <c r="E784" s="249"/>
      <c r="F784" s="251" t="s">
        <v>1062</v>
      </c>
      <c r="G784" s="249"/>
      <c r="H784" s="252">
        <v>324.57600000000002</v>
      </c>
      <c r="I784" s="253"/>
      <c r="J784" s="249"/>
      <c r="K784" s="249"/>
      <c r="L784" s="254"/>
      <c r="M784" s="255"/>
      <c r="N784" s="256"/>
      <c r="O784" s="256"/>
      <c r="P784" s="256"/>
      <c r="Q784" s="256"/>
      <c r="R784" s="256"/>
      <c r="S784" s="256"/>
      <c r="T784" s="257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8" t="s">
        <v>194</v>
      </c>
      <c r="AU784" s="258" t="s">
        <v>86</v>
      </c>
      <c r="AV784" s="14" t="s">
        <v>86</v>
      </c>
      <c r="AW784" s="14" t="s">
        <v>4</v>
      </c>
      <c r="AX784" s="14" t="s">
        <v>84</v>
      </c>
      <c r="AY784" s="258" t="s">
        <v>183</v>
      </c>
    </row>
    <row r="785" s="2" customFormat="1" ht="33" customHeight="1">
      <c r="A785" s="39"/>
      <c r="B785" s="40"/>
      <c r="C785" s="220" t="s">
        <v>1063</v>
      </c>
      <c r="D785" s="220" t="s">
        <v>185</v>
      </c>
      <c r="E785" s="221" t="s">
        <v>1037</v>
      </c>
      <c r="F785" s="222" t="s">
        <v>1038</v>
      </c>
      <c r="G785" s="223" t="s">
        <v>286</v>
      </c>
      <c r="H785" s="224">
        <v>100.23</v>
      </c>
      <c r="I785" s="225"/>
      <c r="J785" s="226">
        <f>ROUND(I785*H785,2)</f>
        <v>0</v>
      </c>
      <c r="K785" s="222" t="s">
        <v>189</v>
      </c>
      <c r="L785" s="45"/>
      <c r="M785" s="227" t="s">
        <v>1</v>
      </c>
      <c r="N785" s="228" t="s">
        <v>41</v>
      </c>
      <c r="O785" s="92"/>
      <c r="P785" s="229">
        <f>O785*H785</f>
        <v>0</v>
      </c>
      <c r="Q785" s="229">
        <v>0.00125314</v>
      </c>
      <c r="R785" s="229">
        <f>Q785*H785</f>
        <v>0.1256022222</v>
      </c>
      <c r="S785" s="229">
        <v>0</v>
      </c>
      <c r="T785" s="230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31" t="s">
        <v>319</v>
      </c>
      <c r="AT785" s="231" t="s">
        <v>185</v>
      </c>
      <c r="AU785" s="231" t="s">
        <v>86</v>
      </c>
      <c r="AY785" s="18" t="s">
        <v>183</v>
      </c>
      <c r="BE785" s="232">
        <f>IF(N785="základní",J785,0)</f>
        <v>0</v>
      </c>
      <c r="BF785" s="232">
        <f>IF(N785="snížená",J785,0)</f>
        <v>0</v>
      </c>
      <c r="BG785" s="232">
        <f>IF(N785="zákl. přenesená",J785,0)</f>
        <v>0</v>
      </c>
      <c r="BH785" s="232">
        <f>IF(N785="sníž. přenesená",J785,0)</f>
        <v>0</v>
      </c>
      <c r="BI785" s="232">
        <f>IF(N785="nulová",J785,0)</f>
        <v>0</v>
      </c>
      <c r="BJ785" s="18" t="s">
        <v>84</v>
      </c>
      <c r="BK785" s="232">
        <f>ROUND(I785*H785,2)</f>
        <v>0</v>
      </c>
      <c r="BL785" s="18" t="s">
        <v>319</v>
      </c>
      <c r="BM785" s="231" t="s">
        <v>1064</v>
      </c>
    </row>
    <row r="786" s="2" customFormat="1">
      <c r="A786" s="39"/>
      <c r="B786" s="40"/>
      <c r="C786" s="41"/>
      <c r="D786" s="233" t="s">
        <v>192</v>
      </c>
      <c r="E786" s="41"/>
      <c r="F786" s="234" t="s">
        <v>1040</v>
      </c>
      <c r="G786" s="41"/>
      <c r="H786" s="41"/>
      <c r="I786" s="235"/>
      <c r="J786" s="41"/>
      <c r="K786" s="41"/>
      <c r="L786" s="45"/>
      <c r="M786" s="236"/>
      <c r="N786" s="237"/>
      <c r="O786" s="92"/>
      <c r="P786" s="92"/>
      <c r="Q786" s="92"/>
      <c r="R786" s="92"/>
      <c r="S786" s="92"/>
      <c r="T786" s="93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T786" s="18" t="s">
        <v>192</v>
      </c>
      <c r="AU786" s="18" t="s">
        <v>86</v>
      </c>
    </row>
    <row r="787" s="13" customFormat="1">
      <c r="A787" s="13"/>
      <c r="B787" s="238"/>
      <c r="C787" s="239"/>
      <c r="D787" s="233" t="s">
        <v>194</v>
      </c>
      <c r="E787" s="240" t="s">
        <v>1</v>
      </c>
      <c r="F787" s="241" t="s">
        <v>1065</v>
      </c>
      <c r="G787" s="239"/>
      <c r="H787" s="240" t="s">
        <v>1</v>
      </c>
      <c r="I787" s="242"/>
      <c r="J787" s="239"/>
      <c r="K787" s="239"/>
      <c r="L787" s="243"/>
      <c r="M787" s="244"/>
      <c r="N787" s="245"/>
      <c r="O787" s="245"/>
      <c r="P787" s="245"/>
      <c r="Q787" s="245"/>
      <c r="R787" s="245"/>
      <c r="S787" s="245"/>
      <c r="T787" s="246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7" t="s">
        <v>194</v>
      </c>
      <c r="AU787" s="247" t="s">
        <v>86</v>
      </c>
      <c r="AV787" s="13" t="s">
        <v>84</v>
      </c>
      <c r="AW787" s="13" t="s">
        <v>32</v>
      </c>
      <c r="AX787" s="13" t="s">
        <v>76</v>
      </c>
      <c r="AY787" s="247" t="s">
        <v>183</v>
      </c>
    </row>
    <row r="788" s="14" customFormat="1">
      <c r="A788" s="14"/>
      <c r="B788" s="248"/>
      <c r="C788" s="249"/>
      <c r="D788" s="233" t="s">
        <v>194</v>
      </c>
      <c r="E788" s="250" t="s">
        <v>1</v>
      </c>
      <c r="F788" s="251" t="s">
        <v>1066</v>
      </c>
      <c r="G788" s="249"/>
      <c r="H788" s="252">
        <v>31.899999999999999</v>
      </c>
      <c r="I788" s="253"/>
      <c r="J788" s="249"/>
      <c r="K788" s="249"/>
      <c r="L788" s="254"/>
      <c r="M788" s="255"/>
      <c r="N788" s="256"/>
      <c r="O788" s="256"/>
      <c r="P788" s="256"/>
      <c r="Q788" s="256"/>
      <c r="R788" s="256"/>
      <c r="S788" s="256"/>
      <c r="T788" s="257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8" t="s">
        <v>194</v>
      </c>
      <c r="AU788" s="258" t="s">
        <v>86</v>
      </c>
      <c r="AV788" s="14" t="s">
        <v>86</v>
      </c>
      <c r="AW788" s="14" t="s">
        <v>32</v>
      </c>
      <c r="AX788" s="14" t="s">
        <v>76</v>
      </c>
      <c r="AY788" s="258" t="s">
        <v>183</v>
      </c>
    </row>
    <row r="789" s="13" customFormat="1">
      <c r="A789" s="13"/>
      <c r="B789" s="238"/>
      <c r="C789" s="239"/>
      <c r="D789" s="233" t="s">
        <v>194</v>
      </c>
      <c r="E789" s="240" t="s">
        <v>1</v>
      </c>
      <c r="F789" s="241" t="s">
        <v>1067</v>
      </c>
      <c r="G789" s="239"/>
      <c r="H789" s="240" t="s">
        <v>1</v>
      </c>
      <c r="I789" s="242"/>
      <c r="J789" s="239"/>
      <c r="K789" s="239"/>
      <c r="L789" s="243"/>
      <c r="M789" s="244"/>
      <c r="N789" s="245"/>
      <c r="O789" s="245"/>
      <c r="P789" s="245"/>
      <c r="Q789" s="245"/>
      <c r="R789" s="245"/>
      <c r="S789" s="245"/>
      <c r="T789" s="246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7" t="s">
        <v>194</v>
      </c>
      <c r="AU789" s="247" t="s">
        <v>86</v>
      </c>
      <c r="AV789" s="13" t="s">
        <v>84</v>
      </c>
      <c r="AW789" s="13" t="s">
        <v>32</v>
      </c>
      <c r="AX789" s="13" t="s">
        <v>76</v>
      </c>
      <c r="AY789" s="247" t="s">
        <v>183</v>
      </c>
    </row>
    <row r="790" s="14" customFormat="1">
      <c r="A790" s="14"/>
      <c r="B790" s="248"/>
      <c r="C790" s="249"/>
      <c r="D790" s="233" t="s">
        <v>194</v>
      </c>
      <c r="E790" s="250" t="s">
        <v>1</v>
      </c>
      <c r="F790" s="251" t="s">
        <v>1068</v>
      </c>
      <c r="G790" s="249"/>
      <c r="H790" s="252">
        <v>6.6100000000000003</v>
      </c>
      <c r="I790" s="253"/>
      <c r="J790" s="249"/>
      <c r="K790" s="249"/>
      <c r="L790" s="254"/>
      <c r="M790" s="255"/>
      <c r="N790" s="256"/>
      <c r="O790" s="256"/>
      <c r="P790" s="256"/>
      <c r="Q790" s="256"/>
      <c r="R790" s="256"/>
      <c r="S790" s="256"/>
      <c r="T790" s="257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8" t="s">
        <v>194</v>
      </c>
      <c r="AU790" s="258" t="s">
        <v>86</v>
      </c>
      <c r="AV790" s="14" t="s">
        <v>86</v>
      </c>
      <c r="AW790" s="14" t="s">
        <v>32</v>
      </c>
      <c r="AX790" s="14" t="s">
        <v>76</v>
      </c>
      <c r="AY790" s="258" t="s">
        <v>183</v>
      </c>
    </row>
    <row r="791" s="13" customFormat="1">
      <c r="A791" s="13"/>
      <c r="B791" s="238"/>
      <c r="C791" s="239"/>
      <c r="D791" s="233" t="s">
        <v>194</v>
      </c>
      <c r="E791" s="240" t="s">
        <v>1</v>
      </c>
      <c r="F791" s="241" t="s">
        <v>1069</v>
      </c>
      <c r="G791" s="239"/>
      <c r="H791" s="240" t="s">
        <v>1</v>
      </c>
      <c r="I791" s="242"/>
      <c r="J791" s="239"/>
      <c r="K791" s="239"/>
      <c r="L791" s="243"/>
      <c r="M791" s="244"/>
      <c r="N791" s="245"/>
      <c r="O791" s="245"/>
      <c r="P791" s="245"/>
      <c r="Q791" s="245"/>
      <c r="R791" s="245"/>
      <c r="S791" s="245"/>
      <c r="T791" s="246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7" t="s">
        <v>194</v>
      </c>
      <c r="AU791" s="247" t="s">
        <v>86</v>
      </c>
      <c r="AV791" s="13" t="s">
        <v>84</v>
      </c>
      <c r="AW791" s="13" t="s">
        <v>32</v>
      </c>
      <c r="AX791" s="13" t="s">
        <v>76</v>
      </c>
      <c r="AY791" s="247" t="s">
        <v>183</v>
      </c>
    </row>
    <row r="792" s="14" customFormat="1">
      <c r="A792" s="14"/>
      <c r="B792" s="248"/>
      <c r="C792" s="249"/>
      <c r="D792" s="233" t="s">
        <v>194</v>
      </c>
      <c r="E792" s="250" t="s">
        <v>1</v>
      </c>
      <c r="F792" s="251" t="s">
        <v>1070</v>
      </c>
      <c r="G792" s="249"/>
      <c r="H792" s="252">
        <v>18.489999999999998</v>
      </c>
      <c r="I792" s="253"/>
      <c r="J792" s="249"/>
      <c r="K792" s="249"/>
      <c r="L792" s="254"/>
      <c r="M792" s="255"/>
      <c r="N792" s="256"/>
      <c r="O792" s="256"/>
      <c r="P792" s="256"/>
      <c r="Q792" s="256"/>
      <c r="R792" s="256"/>
      <c r="S792" s="256"/>
      <c r="T792" s="257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8" t="s">
        <v>194</v>
      </c>
      <c r="AU792" s="258" t="s">
        <v>86</v>
      </c>
      <c r="AV792" s="14" t="s">
        <v>86</v>
      </c>
      <c r="AW792" s="14" t="s">
        <v>32</v>
      </c>
      <c r="AX792" s="14" t="s">
        <v>76</v>
      </c>
      <c r="AY792" s="258" t="s">
        <v>183</v>
      </c>
    </row>
    <row r="793" s="13" customFormat="1">
      <c r="A793" s="13"/>
      <c r="B793" s="238"/>
      <c r="C793" s="239"/>
      <c r="D793" s="233" t="s">
        <v>194</v>
      </c>
      <c r="E793" s="240" t="s">
        <v>1</v>
      </c>
      <c r="F793" s="241" t="s">
        <v>1071</v>
      </c>
      <c r="G793" s="239"/>
      <c r="H793" s="240" t="s">
        <v>1</v>
      </c>
      <c r="I793" s="242"/>
      <c r="J793" s="239"/>
      <c r="K793" s="239"/>
      <c r="L793" s="243"/>
      <c r="M793" s="244"/>
      <c r="N793" s="245"/>
      <c r="O793" s="245"/>
      <c r="P793" s="245"/>
      <c r="Q793" s="245"/>
      <c r="R793" s="245"/>
      <c r="S793" s="245"/>
      <c r="T793" s="24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7" t="s">
        <v>194</v>
      </c>
      <c r="AU793" s="247" t="s">
        <v>86</v>
      </c>
      <c r="AV793" s="13" t="s">
        <v>84</v>
      </c>
      <c r="AW793" s="13" t="s">
        <v>32</v>
      </c>
      <c r="AX793" s="13" t="s">
        <v>76</v>
      </c>
      <c r="AY793" s="247" t="s">
        <v>183</v>
      </c>
    </row>
    <row r="794" s="14" customFormat="1">
      <c r="A794" s="14"/>
      <c r="B794" s="248"/>
      <c r="C794" s="249"/>
      <c r="D794" s="233" t="s">
        <v>194</v>
      </c>
      <c r="E794" s="250" t="s">
        <v>1</v>
      </c>
      <c r="F794" s="251" t="s">
        <v>1072</v>
      </c>
      <c r="G794" s="249"/>
      <c r="H794" s="252">
        <v>3.3300000000000001</v>
      </c>
      <c r="I794" s="253"/>
      <c r="J794" s="249"/>
      <c r="K794" s="249"/>
      <c r="L794" s="254"/>
      <c r="M794" s="255"/>
      <c r="N794" s="256"/>
      <c r="O794" s="256"/>
      <c r="P794" s="256"/>
      <c r="Q794" s="256"/>
      <c r="R794" s="256"/>
      <c r="S794" s="256"/>
      <c r="T794" s="257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8" t="s">
        <v>194</v>
      </c>
      <c r="AU794" s="258" t="s">
        <v>86</v>
      </c>
      <c r="AV794" s="14" t="s">
        <v>86</v>
      </c>
      <c r="AW794" s="14" t="s">
        <v>32</v>
      </c>
      <c r="AX794" s="14" t="s">
        <v>76</v>
      </c>
      <c r="AY794" s="258" t="s">
        <v>183</v>
      </c>
    </row>
    <row r="795" s="13" customFormat="1">
      <c r="A795" s="13"/>
      <c r="B795" s="238"/>
      <c r="C795" s="239"/>
      <c r="D795" s="233" t="s">
        <v>194</v>
      </c>
      <c r="E795" s="240" t="s">
        <v>1</v>
      </c>
      <c r="F795" s="241" t="s">
        <v>1073</v>
      </c>
      <c r="G795" s="239"/>
      <c r="H795" s="240" t="s">
        <v>1</v>
      </c>
      <c r="I795" s="242"/>
      <c r="J795" s="239"/>
      <c r="K795" s="239"/>
      <c r="L795" s="243"/>
      <c r="M795" s="244"/>
      <c r="N795" s="245"/>
      <c r="O795" s="245"/>
      <c r="P795" s="245"/>
      <c r="Q795" s="245"/>
      <c r="R795" s="245"/>
      <c r="S795" s="245"/>
      <c r="T795" s="246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7" t="s">
        <v>194</v>
      </c>
      <c r="AU795" s="247" t="s">
        <v>86</v>
      </c>
      <c r="AV795" s="13" t="s">
        <v>84</v>
      </c>
      <c r="AW795" s="13" t="s">
        <v>32</v>
      </c>
      <c r="AX795" s="13" t="s">
        <v>76</v>
      </c>
      <c r="AY795" s="247" t="s">
        <v>183</v>
      </c>
    </row>
    <row r="796" s="14" customFormat="1">
      <c r="A796" s="14"/>
      <c r="B796" s="248"/>
      <c r="C796" s="249"/>
      <c r="D796" s="233" t="s">
        <v>194</v>
      </c>
      <c r="E796" s="250" t="s">
        <v>1</v>
      </c>
      <c r="F796" s="251" t="s">
        <v>1074</v>
      </c>
      <c r="G796" s="249"/>
      <c r="H796" s="252">
        <v>5.2999999999999998</v>
      </c>
      <c r="I796" s="253"/>
      <c r="J796" s="249"/>
      <c r="K796" s="249"/>
      <c r="L796" s="254"/>
      <c r="M796" s="255"/>
      <c r="N796" s="256"/>
      <c r="O796" s="256"/>
      <c r="P796" s="256"/>
      <c r="Q796" s="256"/>
      <c r="R796" s="256"/>
      <c r="S796" s="256"/>
      <c r="T796" s="257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8" t="s">
        <v>194</v>
      </c>
      <c r="AU796" s="258" t="s">
        <v>86</v>
      </c>
      <c r="AV796" s="14" t="s">
        <v>86</v>
      </c>
      <c r="AW796" s="14" t="s">
        <v>32</v>
      </c>
      <c r="AX796" s="14" t="s">
        <v>76</v>
      </c>
      <c r="AY796" s="258" t="s">
        <v>183</v>
      </c>
    </row>
    <row r="797" s="13" customFormat="1">
      <c r="A797" s="13"/>
      <c r="B797" s="238"/>
      <c r="C797" s="239"/>
      <c r="D797" s="233" t="s">
        <v>194</v>
      </c>
      <c r="E797" s="240" t="s">
        <v>1</v>
      </c>
      <c r="F797" s="241" t="s">
        <v>1075</v>
      </c>
      <c r="G797" s="239"/>
      <c r="H797" s="240" t="s">
        <v>1</v>
      </c>
      <c r="I797" s="242"/>
      <c r="J797" s="239"/>
      <c r="K797" s="239"/>
      <c r="L797" s="243"/>
      <c r="M797" s="244"/>
      <c r="N797" s="245"/>
      <c r="O797" s="245"/>
      <c r="P797" s="245"/>
      <c r="Q797" s="245"/>
      <c r="R797" s="245"/>
      <c r="S797" s="245"/>
      <c r="T797" s="246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7" t="s">
        <v>194</v>
      </c>
      <c r="AU797" s="247" t="s">
        <v>86</v>
      </c>
      <c r="AV797" s="13" t="s">
        <v>84</v>
      </c>
      <c r="AW797" s="13" t="s">
        <v>32</v>
      </c>
      <c r="AX797" s="13" t="s">
        <v>76</v>
      </c>
      <c r="AY797" s="247" t="s">
        <v>183</v>
      </c>
    </row>
    <row r="798" s="14" customFormat="1">
      <c r="A798" s="14"/>
      <c r="B798" s="248"/>
      <c r="C798" s="249"/>
      <c r="D798" s="233" t="s">
        <v>194</v>
      </c>
      <c r="E798" s="250" t="s">
        <v>1</v>
      </c>
      <c r="F798" s="251" t="s">
        <v>1074</v>
      </c>
      <c r="G798" s="249"/>
      <c r="H798" s="252">
        <v>5.2999999999999998</v>
      </c>
      <c r="I798" s="253"/>
      <c r="J798" s="249"/>
      <c r="K798" s="249"/>
      <c r="L798" s="254"/>
      <c r="M798" s="255"/>
      <c r="N798" s="256"/>
      <c r="O798" s="256"/>
      <c r="P798" s="256"/>
      <c r="Q798" s="256"/>
      <c r="R798" s="256"/>
      <c r="S798" s="256"/>
      <c r="T798" s="257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8" t="s">
        <v>194</v>
      </c>
      <c r="AU798" s="258" t="s">
        <v>86</v>
      </c>
      <c r="AV798" s="14" t="s">
        <v>86</v>
      </c>
      <c r="AW798" s="14" t="s">
        <v>32</v>
      </c>
      <c r="AX798" s="14" t="s">
        <v>76</v>
      </c>
      <c r="AY798" s="258" t="s">
        <v>183</v>
      </c>
    </row>
    <row r="799" s="13" customFormat="1">
      <c r="A799" s="13"/>
      <c r="B799" s="238"/>
      <c r="C799" s="239"/>
      <c r="D799" s="233" t="s">
        <v>194</v>
      </c>
      <c r="E799" s="240" t="s">
        <v>1</v>
      </c>
      <c r="F799" s="241" t="s">
        <v>1076</v>
      </c>
      <c r="G799" s="239"/>
      <c r="H799" s="240" t="s">
        <v>1</v>
      </c>
      <c r="I799" s="242"/>
      <c r="J799" s="239"/>
      <c r="K799" s="239"/>
      <c r="L799" s="243"/>
      <c r="M799" s="244"/>
      <c r="N799" s="245"/>
      <c r="O799" s="245"/>
      <c r="P799" s="245"/>
      <c r="Q799" s="245"/>
      <c r="R799" s="245"/>
      <c r="S799" s="245"/>
      <c r="T799" s="246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7" t="s">
        <v>194</v>
      </c>
      <c r="AU799" s="247" t="s">
        <v>86</v>
      </c>
      <c r="AV799" s="13" t="s">
        <v>84</v>
      </c>
      <c r="AW799" s="13" t="s">
        <v>32</v>
      </c>
      <c r="AX799" s="13" t="s">
        <v>76</v>
      </c>
      <c r="AY799" s="247" t="s">
        <v>183</v>
      </c>
    </row>
    <row r="800" s="14" customFormat="1">
      <c r="A800" s="14"/>
      <c r="B800" s="248"/>
      <c r="C800" s="249"/>
      <c r="D800" s="233" t="s">
        <v>194</v>
      </c>
      <c r="E800" s="250" t="s">
        <v>1</v>
      </c>
      <c r="F800" s="251" t="s">
        <v>1077</v>
      </c>
      <c r="G800" s="249"/>
      <c r="H800" s="252">
        <v>11.75</v>
      </c>
      <c r="I800" s="253"/>
      <c r="J800" s="249"/>
      <c r="K800" s="249"/>
      <c r="L800" s="254"/>
      <c r="M800" s="255"/>
      <c r="N800" s="256"/>
      <c r="O800" s="256"/>
      <c r="P800" s="256"/>
      <c r="Q800" s="256"/>
      <c r="R800" s="256"/>
      <c r="S800" s="256"/>
      <c r="T800" s="257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8" t="s">
        <v>194</v>
      </c>
      <c r="AU800" s="258" t="s">
        <v>86</v>
      </c>
      <c r="AV800" s="14" t="s">
        <v>86</v>
      </c>
      <c r="AW800" s="14" t="s">
        <v>32</v>
      </c>
      <c r="AX800" s="14" t="s">
        <v>76</v>
      </c>
      <c r="AY800" s="258" t="s">
        <v>183</v>
      </c>
    </row>
    <row r="801" s="13" customFormat="1">
      <c r="A801" s="13"/>
      <c r="B801" s="238"/>
      <c r="C801" s="239"/>
      <c r="D801" s="233" t="s">
        <v>194</v>
      </c>
      <c r="E801" s="240" t="s">
        <v>1</v>
      </c>
      <c r="F801" s="241" t="s">
        <v>1078</v>
      </c>
      <c r="G801" s="239"/>
      <c r="H801" s="240" t="s">
        <v>1</v>
      </c>
      <c r="I801" s="242"/>
      <c r="J801" s="239"/>
      <c r="K801" s="239"/>
      <c r="L801" s="243"/>
      <c r="M801" s="244"/>
      <c r="N801" s="245"/>
      <c r="O801" s="245"/>
      <c r="P801" s="245"/>
      <c r="Q801" s="245"/>
      <c r="R801" s="245"/>
      <c r="S801" s="245"/>
      <c r="T801" s="246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7" t="s">
        <v>194</v>
      </c>
      <c r="AU801" s="247" t="s">
        <v>86</v>
      </c>
      <c r="AV801" s="13" t="s">
        <v>84</v>
      </c>
      <c r="AW801" s="13" t="s">
        <v>32</v>
      </c>
      <c r="AX801" s="13" t="s">
        <v>76</v>
      </c>
      <c r="AY801" s="247" t="s">
        <v>183</v>
      </c>
    </row>
    <row r="802" s="14" customFormat="1">
      <c r="A802" s="14"/>
      <c r="B802" s="248"/>
      <c r="C802" s="249"/>
      <c r="D802" s="233" t="s">
        <v>194</v>
      </c>
      <c r="E802" s="250" t="s">
        <v>1</v>
      </c>
      <c r="F802" s="251" t="s">
        <v>1079</v>
      </c>
      <c r="G802" s="249"/>
      <c r="H802" s="252">
        <v>14.1</v>
      </c>
      <c r="I802" s="253"/>
      <c r="J802" s="249"/>
      <c r="K802" s="249"/>
      <c r="L802" s="254"/>
      <c r="M802" s="255"/>
      <c r="N802" s="256"/>
      <c r="O802" s="256"/>
      <c r="P802" s="256"/>
      <c r="Q802" s="256"/>
      <c r="R802" s="256"/>
      <c r="S802" s="256"/>
      <c r="T802" s="257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8" t="s">
        <v>194</v>
      </c>
      <c r="AU802" s="258" t="s">
        <v>86</v>
      </c>
      <c r="AV802" s="14" t="s">
        <v>86</v>
      </c>
      <c r="AW802" s="14" t="s">
        <v>32</v>
      </c>
      <c r="AX802" s="14" t="s">
        <v>76</v>
      </c>
      <c r="AY802" s="258" t="s">
        <v>183</v>
      </c>
    </row>
    <row r="803" s="13" customFormat="1">
      <c r="A803" s="13"/>
      <c r="B803" s="238"/>
      <c r="C803" s="239"/>
      <c r="D803" s="233" t="s">
        <v>194</v>
      </c>
      <c r="E803" s="240" t="s">
        <v>1</v>
      </c>
      <c r="F803" s="241" t="s">
        <v>1080</v>
      </c>
      <c r="G803" s="239"/>
      <c r="H803" s="240" t="s">
        <v>1</v>
      </c>
      <c r="I803" s="242"/>
      <c r="J803" s="239"/>
      <c r="K803" s="239"/>
      <c r="L803" s="243"/>
      <c r="M803" s="244"/>
      <c r="N803" s="245"/>
      <c r="O803" s="245"/>
      <c r="P803" s="245"/>
      <c r="Q803" s="245"/>
      <c r="R803" s="245"/>
      <c r="S803" s="245"/>
      <c r="T803" s="246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7" t="s">
        <v>194</v>
      </c>
      <c r="AU803" s="247" t="s">
        <v>86</v>
      </c>
      <c r="AV803" s="13" t="s">
        <v>84</v>
      </c>
      <c r="AW803" s="13" t="s">
        <v>32</v>
      </c>
      <c r="AX803" s="13" t="s">
        <v>76</v>
      </c>
      <c r="AY803" s="247" t="s">
        <v>183</v>
      </c>
    </row>
    <row r="804" s="14" customFormat="1">
      <c r="A804" s="14"/>
      <c r="B804" s="248"/>
      <c r="C804" s="249"/>
      <c r="D804" s="233" t="s">
        <v>194</v>
      </c>
      <c r="E804" s="250" t="s">
        <v>1</v>
      </c>
      <c r="F804" s="251" t="s">
        <v>1081</v>
      </c>
      <c r="G804" s="249"/>
      <c r="H804" s="252">
        <v>3.4500000000000002</v>
      </c>
      <c r="I804" s="253"/>
      <c r="J804" s="249"/>
      <c r="K804" s="249"/>
      <c r="L804" s="254"/>
      <c r="M804" s="255"/>
      <c r="N804" s="256"/>
      <c r="O804" s="256"/>
      <c r="P804" s="256"/>
      <c r="Q804" s="256"/>
      <c r="R804" s="256"/>
      <c r="S804" s="256"/>
      <c r="T804" s="257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8" t="s">
        <v>194</v>
      </c>
      <c r="AU804" s="258" t="s">
        <v>86</v>
      </c>
      <c r="AV804" s="14" t="s">
        <v>86</v>
      </c>
      <c r="AW804" s="14" t="s">
        <v>32</v>
      </c>
      <c r="AX804" s="14" t="s">
        <v>76</v>
      </c>
      <c r="AY804" s="258" t="s">
        <v>183</v>
      </c>
    </row>
    <row r="805" s="15" customFormat="1">
      <c r="A805" s="15"/>
      <c r="B805" s="259"/>
      <c r="C805" s="260"/>
      <c r="D805" s="233" t="s">
        <v>194</v>
      </c>
      <c r="E805" s="261" t="s">
        <v>1</v>
      </c>
      <c r="F805" s="262" t="s">
        <v>225</v>
      </c>
      <c r="G805" s="260"/>
      <c r="H805" s="263">
        <v>100.23</v>
      </c>
      <c r="I805" s="264"/>
      <c r="J805" s="260"/>
      <c r="K805" s="260"/>
      <c r="L805" s="265"/>
      <c r="M805" s="266"/>
      <c r="N805" s="267"/>
      <c r="O805" s="267"/>
      <c r="P805" s="267"/>
      <c r="Q805" s="267"/>
      <c r="R805" s="267"/>
      <c r="S805" s="267"/>
      <c r="T805" s="268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69" t="s">
        <v>194</v>
      </c>
      <c r="AU805" s="269" t="s">
        <v>86</v>
      </c>
      <c r="AV805" s="15" t="s">
        <v>190</v>
      </c>
      <c r="AW805" s="15" t="s">
        <v>32</v>
      </c>
      <c r="AX805" s="15" t="s">
        <v>84</v>
      </c>
      <c r="AY805" s="269" t="s">
        <v>183</v>
      </c>
    </row>
    <row r="806" s="2" customFormat="1" ht="24.15" customHeight="1">
      <c r="A806" s="39"/>
      <c r="B806" s="40"/>
      <c r="C806" s="270" t="s">
        <v>1082</v>
      </c>
      <c r="D806" s="270" t="s">
        <v>259</v>
      </c>
      <c r="E806" s="271" t="s">
        <v>1083</v>
      </c>
      <c r="F806" s="272" t="s">
        <v>1084</v>
      </c>
      <c r="G806" s="273" t="s">
        <v>286</v>
      </c>
      <c r="H806" s="274">
        <v>105.242</v>
      </c>
      <c r="I806" s="275"/>
      <c r="J806" s="276">
        <f>ROUND(I806*H806,2)</f>
        <v>0</v>
      </c>
      <c r="K806" s="272" t="s">
        <v>1</v>
      </c>
      <c r="L806" s="277"/>
      <c r="M806" s="278" t="s">
        <v>1</v>
      </c>
      <c r="N806" s="279" t="s">
        <v>41</v>
      </c>
      <c r="O806" s="92"/>
      <c r="P806" s="229">
        <f>O806*H806</f>
        <v>0</v>
      </c>
      <c r="Q806" s="229">
        <v>0.0080000000000000002</v>
      </c>
      <c r="R806" s="229">
        <f>Q806*H806</f>
        <v>0.84193600000000002</v>
      </c>
      <c r="S806" s="229">
        <v>0</v>
      </c>
      <c r="T806" s="230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31" t="s">
        <v>436</v>
      </c>
      <c r="AT806" s="231" t="s">
        <v>259</v>
      </c>
      <c r="AU806" s="231" t="s">
        <v>86</v>
      </c>
      <c r="AY806" s="18" t="s">
        <v>183</v>
      </c>
      <c r="BE806" s="232">
        <f>IF(N806="základní",J806,0)</f>
        <v>0</v>
      </c>
      <c r="BF806" s="232">
        <f>IF(N806="snížená",J806,0)</f>
        <v>0</v>
      </c>
      <c r="BG806" s="232">
        <f>IF(N806="zákl. přenesená",J806,0)</f>
        <v>0</v>
      </c>
      <c r="BH806" s="232">
        <f>IF(N806="sníž. přenesená",J806,0)</f>
        <v>0</v>
      </c>
      <c r="BI806" s="232">
        <f>IF(N806="nulová",J806,0)</f>
        <v>0</v>
      </c>
      <c r="BJ806" s="18" t="s">
        <v>84</v>
      </c>
      <c r="BK806" s="232">
        <f>ROUND(I806*H806,2)</f>
        <v>0</v>
      </c>
      <c r="BL806" s="18" t="s">
        <v>319</v>
      </c>
      <c r="BM806" s="231" t="s">
        <v>1085</v>
      </c>
    </row>
    <row r="807" s="2" customFormat="1">
      <c r="A807" s="39"/>
      <c r="B807" s="40"/>
      <c r="C807" s="41"/>
      <c r="D807" s="233" t="s">
        <v>192</v>
      </c>
      <c r="E807" s="41"/>
      <c r="F807" s="234" t="s">
        <v>1084</v>
      </c>
      <c r="G807" s="41"/>
      <c r="H807" s="41"/>
      <c r="I807" s="235"/>
      <c r="J807" s="41"/>
      <c r="K807" s="41"/>
      <c r="L807" s="45"/>
      <c r="M807" s="236"/>
      <c r="N807" s="237"/>
      <c r="O807" s="92"/>
      <c r="P807" s="92"/>
      <c r="Q807" s="92"/>
      <c r="R807" s="92"/>
      <c r="S807" s="92"/>
      <c r="T807" s="93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192</v>
      </c>
      <c r="AU807" s="18" t="s">
        <v>86</v>
      </c>
    </row>
    <row r="808" s="14" customFormat="1">
      <c r="A808" s="14"/>
      <c r="B808" s="248"/>
      <c r="C808" s="249"/>
      <c r="D808" s="233" t="s">
        <v>194</v>
      </c>
      <c r="E808" s="249"/>
      <c r="F808" s="251" t="s">
        <v>1086</v>
      </c>
      <c r="G808" s="249"/>
      <c r="H808" s="252">
        <v>105.242</v>
      </c>
      <c r="I808" s="253"/>
      <c r="J808" s="249"/>
      <c r="K808" s="249"/>
      <c r="L808" s="254"/>
      <c r="M808" s="255"/>
      <c r="N808" s="256"/>
      <c r="O808" s="256"/>
      <c r="P808" s="256"/>
      <c r="Q808" s="256"/>
      <c r="R808" s="256"/>
      <c r="S808" s="256"/>
      <c r="T808" s="257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8" t="s">
        <v>194</v>
      </c>
      <c r="AU808" s="258" t="s">
        <v>86</v>
      </c>
      <c r="AV808" s="14" t="s">
        <v>86</v>
      </c>
      <c r="AW808" s="14" t="s">
        <v>4</v>
      </c>
      <c r="AX808" s="14" t="s">
        <v>84</v>
      </c>
      <c r="AY808" s="258" t="s">
        <v>183</v>
      </c>
    </row>
    <row r="809" s="2" customFormat="1" ht="24.15" customHeight="1">
      <c r="A809" s="39"/>
      <c r="B809" s="40"/>
      <c r="C809" s="220" t="s">
        <v>1087</v>
      </c>
      <c r="D809" s="220" t="s">
        <v>185</v>
      </c>
      <c r="E809" s="221" t="s">
        <v>1088</v>
      </c>
      <c r="F809" s="222" t="s">
        <v>1089</v>
      </c>
      <c r="G809" s="223" t="s">
        <v>208</v>
      </c>
      <c r="H809" s="224">
        <v>104.199</v>
      </c>
      <c r="I809" s="225"/>
      <c r="J809" s="226">
        <f>ROUND(I809*H809,2)</f>
        <v>0</v>
      </c>
      <c r="K809" s="222" t="s">
        <v>189</v>
      </c>
      <c r="L809" s="45"/>
      <c r="M809" s="227" t="s">
        <v>1</v>
      </c>
      <c r="N809" s="228" t="s">
        <v>41</v>
      </c>
      <c r="O809" s="92"/>
      <c r="P809" s="229">
        <f>O809*H809</f>
        <v>0</v>
      </c>
      <c r="Q809" s="229">
        <v>0</v>
      </c>
      <c r="R809" s="229">
        <f>Q809*H809</f>
        <v>0</v>
      </c>
      <c r="S809" s="229">
        <v>0</v>
      </c>
      <c r="T809" s="230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31" t="s">
        <v>319</v>
      </c>
      <c r="AT809" s="231" t="s">
        <v>185</v>
      </c>
      <c r="AU809" s="231" t="s">
        <v>86</v>
      </c>
      <c r="AY809" s="18" t="s">
        <v>183</v>
      </c>
      <c r="BE809" s="232">
        <f>IF(N809="základní",J809,0)</f>
        <v>0</v>
      </c>
      <c r="BF809" s="232">
        <f>IF(N809="snížená",J809,0)</f>
        <v>0</v>
      </c>
      <c r="BG809" s="232">
        <f>IF(N809="zákl. přenesená",J809,0)</f>
        <v>0</v>
      </c>
      <c r="BH809" s="232">
        <f>IF(N809="sníž. přenesená",J809,0)</f>
        <v>0</v>
      </c>
      <c r="BI809" s="232">
        <f>IF(N809="nulová",J809,0)</f>
        <v>0</v>
      </c>
      <c r="BJ809" s="18" t="s">
        <v>84</v>
      </c>
      <c r="BK809" s="232">
        <f>ROUND(I809*H809,2)</f>
        <v>0</v>
      </c>
      <c r="BL809" s="18" t="s">
        <v>319</v>
      </c>
      <c r="BM809" s="231" t="s">
        <v>1090</v>
      </c>
    </row>
    <row r="810" s="2" customFormat="1">
      <c r="A810" s="39"/>
      <c r="B810" s="40"/>
      <c r="C810" s="41"/>
      <c r="D810" s="233" t="s">
        <v>192</v>
      </c>
      <c r="E810" s="41"/>
      <c r="F810" s="234" t="s">
        <v>1091</v>
      </c>
      <c r="G810" s="41"/>
      <c r="H810" s="41"/>
      <c r="I810" s="235"/>
      <c r="J810" s="41"/>
      <c r="K810" s="41"/>
      <c r="L810" s="45"/>
      <c r="M810" s="236"/>
      <c r="N810" s="237"/>
      <c r="O810" s="92"/>
      <c r="P810" s="92"/>
      <c r="Q810" s="92"/>
      <c r="R810" s="92"/>
      <c r="S810" s="92"/>
      <c r="T810" s="93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192</v>
      </c>
      <c r="AU810" s="18" t="s">
        <v>86</v>
      </c>
    </row>
    <row r="811" s="12" customFormat="1" ht="22.8" customHeight="1">
      <c r="A811" s="12"/>
      <c r="B811" s="204"/>
      <c r="C811" s="205"/>
      <c r="D811" s="206" t="s">
        <v>75</v>
      </c>
      <c r="E811" s="218" t="s">
        <v>1092</v>
      </c>
      <c r="F811" s="218" t="s">
        <v>1093</v>
      </c>
      <c r="G811" s="205"/>
      <c r="H811" s="205"/>
      <c r="I811" s="208"/>
      <c r="J811" s="219">
        <f>BK811</f>
        <v>0</v>
      </c>
      <c r="K811" s="205"/>
      <c r="L811" s="210"/>
      <c r="M811" s="211"/>
      <c r="N811" s="212"/>
      <c r="O811" s="212"/>
      <c r="P811" s="213">
        <f>SUM(P812:P826)</f>
        <v>0</v>
      </c>
      <c r="Q811" s="212"/>
      <c r="R811" s="213">
        <f>SUM(R812:R826)</f>
        <v>0.52860062036</v>
      </c>
      <c r="S811" s="212"/>
      <c r="T811" s="214">
        <f>SUM(T812:T826)</f>
        <v>0.10936829999999999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215" t="s">
        <v>86</v>
      </c>
      <c r="AT811" s="216" t="s">
        <v>75</v>
      </c>
      <c r="AU811" s="216" t="s">
        <v>84</v>
      </c>
      <c r="AY811" s="215" t="s">
        <v>183</v>
      </c>
      <c r="BK811" s="217">
        <f>SUM(BK812:BK826)</f>
        <v>0</v>
      </c>
    </row>
    <row r="812" s="2" customFormat="1" ht="16.5" customHeight="1">
      <c r="A812" s="39"/>
      <c r="B812" s="40"/>
      <c r="C812" s="220" t="s">
        <v>1094</v>
      </c>
      <c r="D812" s="220" t="s">
        <v>185</v>
      </c>
      <c r="E812" s="221" t="s">
        <v>1095</v>
      </c>
      <c r="F812" s="222" t="s">
        <v>1096</v>
      </c>
      <c r="G812" s="223" t="s">
        <v>252</v>
      </c>
      <c r="H812" s="224">
        <v>65.489999999999995</v>
      </c>
      <c r="I812" s="225"/>
      <c r="J812" s="226">
        <f>ROUND(I812*H812,2)</f>
        <v>0</v>
      </c>
      <c r="K812" s="222" t="s">
        <v>189</v>
      </c>
      <c r="L812" s="45"/>
      <c r="M812" s="227" t="s">
        <v>1</v>
      </c>
      <c r="N812" s="228" t="s">
        <v>41</v>
      </c>
      <c r="O812" s="92"/>
      <c r="P812" s="229">
        <f>O812*H812</f>
        <v>0</v>
      </c>
      <c r="Q812" s="229">
        <v>0</v>
      </c>
      <c r="R812" s="229">
        <f>Q812*H812</f>
        <v>0</v>
      </c>
      <c r="S812" s="229">
        <v>0.00167</v>
      </c>
      <c r="T812" s="230">
        <f>S812*H812</f>
        <v>0.10936829999999999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31" t="s">
        <v>319</v>
      </c>
      <c r="AT812" s="231" t="s">
        <v>185</v>
      </c>
      <c r="AU812" s="231" t="s">
        <v>86</v>
      </c>
      <c r="AY812" s="18" t="s">
        <v>183</v>
      </c>
      <c r="BE812" s="232">
        <f>IF(N812="základní",J812,0)</f>
        <v>0</v>
      </c>
      <c r="BF812" s="232">
        <f>IF(N812="snížená",J812,0)</f>
        <v>0</v>
      </c>
      <c r="BG812" s="232">
        <f>IF(N812="zákl. přenesená",J812,0)</f>
        <v>0</v>
      </c>
      <c r="BH812" s="232">
        <f>IF(N812="sníž. přenesená",J812,0)</f>
        <v>0</v>
      </c>
      <c r="BI812" s="232">
        <f>IF(N812="nulová",J812,0)</f>
        <v>0</v>
      </c>
      <c r="BJ812" s="18" t="s">
        <v>84</v>
      </c>
      <c r="BK812" s="232">
        <f>ROUND(I812*H812,2)</f>
        <v>0</v>
      </c>
      <c r="BL812" s="18" t="s">
        <v>319</v>
      </c>
      <c r="BM812" s="231" t="s">
        <v>1097</v>
      </c>
    </row>
    <row r="813" s="2" customFormat="1">
      <c r="A813" s="39"/>
      <c r="B813" s="40"/>
      <c r="C813" s="41"/>
      <c r="D813" s="233" t="s">
        <v>192</v>
      </c>
      <c r="E813" s="41"/>
      <c r="F813" s="234" t="s">
        <v>1098</v>
      </c>
      <c r="G813" s="41"/>
      <c r="H813" s="41"/>
      <c r="I813" s="235"/>
      <c r="J813" s="41"/>
      <c r="K813" s="41"/>
      <c r="L813" s="45"/>
      <c r="M813" s="236"/>
      <c r="N813" s="237"/>
      <c r="O813" s="92"/>
      <c r="P813" s="92"/>
      <c r="Q813" s="92"/>
      <c r="R813" s="92"/>
      <c r="S813" s="92"/>
      <c r="T813" s="93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192</v>
      </c>
      <c r="AU813" s="18" t="s">
        <v>86</v>
      </c>
    </row>
    <row r="814" s="14" customFormat="1">
      <c r="A814" s="14"/>
      <c r="B814" s="248"/>
      <c r="C814" s="249"/>
      <c r="D814" s="233" t="s">
        <v>194</v>
      </c>
      <c r="E814" s="250" t="s">
        <v>1</v>
      </c>
      <c r="F814" s="251" t="s">
        <v>1099</v>
      </c>
      <c r="G814" s="249"/>
      <c r="H814" s="252">
        <v>65.489999999999995</v>
      </c>
      <c r="I814" s="253"/>
      <c r="J814" s="249"/>
      <c r="K814" s="249"/>
      <c r="L814" s="254"/>
      <c r="M814" s="255"/>
      <c r="N814" s="256"/>
      <c r="O814" s="256"/>
      <c r="P814" s="256"/>
      <c r="Q814" s="256"/>
      <c r="R814" s="256"/>
      <c r="S814" s="256"/>
      <c r="T814" s="257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8" t="s">
        <v>194</v>
      </c>
      <c r="AU814" s="258" t="s">
        <v>86</v>
      </c>
      <c r="AV814" s="14" t="s">
        <v>86</v>
      </c>
      <c r="AW814" s="14" t="s">
        <v>32</v>
      </c>
      <c r="AX814" s="14" t="s">
        <v>84</v>
      </c>
      <c r="AY814" s="258" t="s">
        <v>183</v>
      </c>
    </row>
    <row r="815" s="2" customFormat="1" ht="24.15" customHeight="1">
      <c r="A815" s="39"/>
      <c r="B815" s="40"/>
      <c r="C815" s="220" t="s">
        <v>1100</v>
      </c>
      <c r="D815" s="220" t="s">
        <v>185</v>
      </c>
      <c r="E815" s="221" t="s">
        <v>1101</v>
      </c>
      <c r="F815" s="222" t="s">
        <v>1102</v>
      </c>
      <c r="G815" s="223" t="s">
        <v>252</v>
      </c>
      <c r="H815" s="224">
        <v>71.459999999999994</v>
      </c>
      <c r="I815" s="225"/>
      <c r="J815" s="226">
        <f>ROUND(I815*H815,2)</f>
        <v>0</v>
      </c>
      <c r="K815" s="222" t="s">
        <v>189</v>
      </c>
      <c r="L815" s="45"/>
      <c r="M815" s="227" t="s">
        <v>1</v>
      </c>
      <c r="N815" s="228" t="s">
        <v>41</v>
      </c>
      <c r="O815" s="92"/>
      <c r="P815" s="229">
        <f>O815*H815</f>
        <v>0</v>
      </c>
      <c r="Q815" s="229">
        <v>0.0029114660000000001</v>
      </c>
      <c r="R815" s="229">
        <f>Q815*H815</f>
        <v>0.20805336036</v>
      </c>
      <c r="S815" s="229">
        <v>0</v>
      </c>
      <c r="T815" s="230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31" t="s">
        <v>319</v>
      </c>
      <c r="AT815" s="231" t="s">
        <v>185</v>
      </c>
      <c r="AU815" s="231" t="s">
        <v>86</v>
      </c>
      <c r="AY815" s="18" t="s">
        <v>183</v>
      </c>
      <c r="BE815" s="232">
        <f>IF(N815="základní",J815,0)</f>
        <v>0</v>
      </c>
      <c r="BF815" s="232">
        <f>IF(N815="snížená",J815,0)</f>
        <v>0</v>
      </c>
      <c r="BG815" s="232">
        <f>IF(N815="zákl. přenesená",J815,0)</f>
        <v>0</v>
      </c>
      <c r="BH815" s="232">
        <f>IF(N815="sníž. přenesená",J815,0)</f>
        <v>0</v>
      </c>
      <c r="BI815" s="232">
        <f>IF(N815="nulová",J815,0)</f>
        <v>0</v>
      </c>
      <c r="BJ815" s="18" t="s">
        <v>84</v>
      </c>
      <c r="BK815" s="232">
        <f>ROUND(I815*H815,2)</f>
        <v>0</v>
      </c>
      <c r="BL815" s="18" t="s">
        <v>319</v>
      </c>
      <c r="BM815" s="231" t="s">
        <v>1103</v>
      </c>
    </row>
    <row r="816" s="2" customFormat="1">
      <c r="A816" s="39"/>
      <c r="B816" s="40"/>
      <c r="C816" s="41"/>
      <c r="D816" s="233" t="s">
        <v>192</v>
      </c>
      <c r="E816" s="41"/>
      <c r="F816" s="234" t="s">
        <v>1104</v>
      </c>
      <c r="G816" s="41"/>
      <c r="H816" s="41"/>
      <c r="I816" s="235"/>
      <c r="J816" s="41"/>
      <c r="K816" s="41"/>
      <c r="L816" s="45"/>
      <c r="M816" s="236"/>
      <c r="N816" s="237"/>
      <c r="O816" s="92"/>
      <c r="P816" s="92"/>
      <c r="Q816" s="92"/>
      <c r="R816" s="92"/>
      <c r="S816" s="92"/>
      <c r="T816" s="93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192</v>
      </c>
      <c r="AU816" s="18" t="s">
        <v>86</v>
      </c>
    </row>
    <row r="817" s="13" customFormat="1">
      <c r="A817" s="13"/>
      <c r="B817" s="238"/>
      <c r="C817" s="239"/>
      <c r="D817" s="233" t="s">
        <v>194</v>
      </c>
      <c r="E817" s="240" t="s">
        <v>1</v>
      </c>
      <c r="F817" s="241" t="s">
        <v>1105</v>
      </c>
      <c r="G817" s="239"/>
      <c r="H817" s="240" t="s">
        <v>1</v>
      </c>
      <c r="I817" s="242"/>
      <c r="J817" s="239"/>
      <c r="K817" s="239"/>
      <c r="L817" s="243"/>
      <c r="M817" s="244"/>
      <c r="N817" s="245"/>
      <c r="O817" s="245"/>
      <c r="P817" s="245"/>
      <c r="Q817" s="245"/>
      <c r="R817" s="245"/>
      <c r="S817" s="245"/>
      <c r="T817" s="246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7" t="s">
        <v>194</v>
      </c>
      <c r="AU817" s="247" t="s">
        <v>86</v>
      </c>
      <c r="AV817" s="13" t="s">
        <v>84</v>
      </c>
      <c r="AW817" s="13" t="s">
        <v>32</v>
      </c>
      <c r="AX817" s="13" t="s">
        <v>76</v>
      </c>
      <c r="AY817" s="247" t="s">
        <v>183</v>
      </c>
    </row>
    <row r="818" s="14" customFormat="1">
      <c r="A818" s="14"/>
      <c r="B818" s="248"/>
      <c r="C818" s="249"/>
      <c r="D818" s="233" t="s">
        <v>194</v>
      </c>
      <c r="E818" s="250" t="s">
        <v>1</v>
      </c>
      <c r="F818" s="251" t="s">
        <v>1106</v>
      </c>
      <c r="G818" s="249"/>
      <c r="H818" s="252">
        <v>64.799999999999997</v>
      </c>
      <c r="I818" s="253"/>
      <c r="J818" s="249"/>
      <c r="K818" s="249"/>
      <c r="L818" s="254"/>
      <c r="M818" s="255"/>
      <c r="N818" s="256"/>
      <c r="O818" s="256"/>
      <c r="P818" s="256"/>
      <c r="Q818" s="256"/>
      <c r="R818" s="256"/>
      <c r="S818" s="256"/>
      <c r="T818" s="257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8" t="s">
        <v>194</v>
      </c>
      <c r="AU818" s="258" t="s">
        <v>86</v>
      </c>
      <c r="AV818" s="14" t="s">
        <v>86</v>
      </c>
      <c r="AW818" s="14" t="s">
        <v>32</v>
      </c>
      <c r="AX818" s="14" t="s">
        <v>76</v>
      </c>
      <c r="AY818" s="258" t="s">
        <v>183</v>
      </c>
    </row>
    <row r="819" s="14" customFormat="1">
      <c r="A819" s="14"/>
      <c r="B819" s="248"/>
      <c r="C819" s="249"/>
      <c r="D819" s="233" t="s">
        <v>194</v>
      </c>
      <c r="E819" s="250" t="s">
        <v>1</v>
      </c>
      <c r="F819" s="251" t="s">
        <v>430</v>
      </c>
      <c r="G819" s="249"/>
      <c r="H819" s="252">
        <v>6.6600000000000001</v>
      </c>
      <c r="I819" s="253"/>
      <c r="J819" s="249"/>
      <c r="K819" s="249"/>
      <c r="L819" s="254"/>
      <c r="M819" s="255"/>
      <c r="N819" s="256"/>
      <c r="O819" s="256"/>
      <c r="P819" s="256"/>
      <c r="Q819" s="256"/>
      <c r="R819" s="256"/>
      <c r="S819" s="256"/>
      <c r="T819" s="257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8" t="s">
        <v>194</v>
      </c>
      <c r="AU819" s="258" t="s">
        <v>86</v>
      </c>
      <c r="AV819" s="14" t="s">
        <v>86</v>
      </c>
      <c r="AW819" s="14" t="s">
        <v>32</v>
      </c>
      <c r="AX819" s="14" t="s">
        <v>76</v>
      </c>
      <c r="AY819" s="258" t="s">
        <v>183</v>
      </c>
    </row>
    <row r="820" s="15" customFormat="1">
      <c r="A820" s="15"/>
      <c r="B820" s="259"/>
      <c r="C820" s="260"/>
      <c r="D820" s="233" t="s">
        <v>194</v>
      </c>
      <c r="E820" s="261" t="s">
        <v>1</v>
      </c>
      <c r="F820" s="262" t="s">
        <v>225</v>
      </c>
      <c r="G820" s="260"/>
      <c r="H820" s="263">
        <v>71.459999999999994</v>
      </c>
      <c r="I820" s="264"/>
      <c r="J820" s="260"/>
      <c r="K820" s="260"/>
      <c r="L820" s="265"/>
      <c r="M820" s="266"/>
      <c r="N820" s="267"/>
      <c r="O820" s="267"/>
      <c r="P820" s="267"/>
      <c r="Q820" s="267"/>
      <c r="R820" s="267"/>
      <c r="S820" s="267"/>
      <c r="T820" s="268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69" t="s">
        <v>194</v>
      </c>
      <c r="AU820" s="269" t="s">
        <v>86</v>
      </c>
      <c r="AV820" s="15" t="s">
        <v>190</v>
      </c>
      <c r="AW820" s="15" t="s">
        <v>32</v>
      </c>
      <c r="AX820" s="15" t="s">
        <v>84</v>
      </c>
      <c r="AY820" s="269" t="s">
        <v>183</v>
      </c>
    </row>
    <row r="821" s="2" customFormat="1" ht="24.15" customHeight="1">
      <c r="A821" s="39"/>
      <c r="B821" s="40"/>
      <c r="C821" s="220" t="s">
        <v>1107</v>
      </c>
      <c r="D821" s="220" t="s">
        <v>185</v>
      </c>
      <c r="E821" s="221" t="s">
        <v>1108</v>
      </c>
      <c r="F821" s="222" t="s">
        <v>1109</v>
      </c>
      <c r="G821" s="223" t="s">
        <v>252</v>
      </c>
      <c r="H821" s="224">
        <v>110</v>
      </c>
      <c r="I821" s="225"/>
      <c r="J821" s="226">
        <f>ROUND(I821*H821,2)</f>
        <v>0</v>
      </c>
      <c r="K821" s="222" t="s">
        <v>189</v>
      </c>
      <c r="L821" s="45"/>
      <c r="M821" s="227" t="s">
        <v>1</v>
      </c>
      <c r="N821" s="228" t="s">
        <v>41</v>
      </c>
      <c r="O821" s="92"/>
      <c r="P821" s="229">
        <f>O821*H821</f>
        <v>0</v>
      </c>
      <c r="Q821" s="229">
        <v>0.0029140659999999999</v>
      </c>
      <c r="R821" s="229">
        <f>Q821*H821</f>
        <v>0.32054726</v>
      </c>
      <c r="S821" s="229">
        <v>0</v>
      </c>
      <c r="T821" s="230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31" t="s">
        <v>319</v>
      </c>
      <c r="AT821" s="231" t="s">
        <v>185</v>
      </c>
      <c r="AU821" s="231" t="s">
        <v>86</v>
      </c>
      <c r="AY821" s="18" t="s">
        <v>183</v>
      </c>
      <c r="BE821" s="232">
        <f>IF(N821="základní",J821,0)</f>
        <v>0</v>
      </c>
      <c r="BF821" s="232">
        <f>IF(N821="snížená",J821,0)</f>
        <v>0</v>
      </c>
      <c r="BG821" s="232">
        <f>IF(N821="zákl. přenesená",J821,0)</f>
        <v>0</v>
      </c>
      <c r="BH821" s="232">
        <f>IF(N821="sníž. přenesená",J821,0)</f>
        <v>0</v>
      </c>
      <c r="BI821" s="232">
        <f>IF(N821="nulová",J821,0)</f>
        <v>0</v>
      </c>
      <c r="BJ821" s="18" t="s">
        <v>84</v>
      </c>
      <c r="BK821" s="232">
        <f>ROUND(I821*H821,2)</f>
        <v>0</v>
      </c>
      <c r="BL821" s="18" t="s">
        <v>319</v>
      </c>
      <c r="BM821" s="231" t="s">
        <v>1110</v>
      </c>
    </row>
    <row r="822" s="2" customFormat="1">
      <c r="A822" s="39"/>
      <c r="B822" s="40"/>
      <c r="C822" s="41"/>
      <c r="D822" s="233" t="s">
        <v>192</v>
      </c>
      <c r="E822" s="41"/>
      <c r="F822" s="234" t="s">
        <v>1111</v>
      </c>
      <c r="G822" s="41"/>
      <c r="H822" s="41"/>
      <c r="I822" s="235"/>
      <c r="J822" s="41"/>
      <c r="K822" s="41"/>
      <c r="L822" s="45"/>
      <c r="M822" s="236"/>
      <c r="N822" s="237"/>
      <c r="O822" s="92"/>
      <c r="P822" s="92"/>
      <c r="Q822" s="92"/>
      <c r="R822" s="92"/>
      <c r="S822" s="92"/>
      <c r="T822" s="93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192</v>
      </c>
      <c r="AU822" s="18" t="s">
        <v>86</v>
      </c>
    </row>
    <row r="823" s="13" customFormat="1">
      <c r="A823" s="13"/>
      <c r="B823" s="238"/>
      <c r="C823" s="239"/>
      <c r="D823" s="233" t="s">
        <v>194</v>
      </c>
      <c r="E823" s="240" t="s">
        <v>1</v>
      </c>
      <c r="F823" s="241" t="s">
        <v>1112</v>
      </c>
      <c r="G823" s="239"/>
      <c r="H823" s="240" t="s">
        <v>1</v>
      </c>
      <c r="I823" s="242"/>
      <c r="J823" s="239"/>
      <c r="K823" s="239"/>
      <c r="L823" s="243"/>
      <c r="M823" s="244"/>
      <c r="N823" s="245"/>
      <c r="O823" s="245"/>
      <c r="P823" s="245"/>
      <c r="Q823" s="245"/>
      <c r="R823" s="245"/>
      <c r="S823" s="245"/>
      <c r="T823" s="246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7" t="s">
        <v>194</v>
      </c>
      <c r="AU823" s="247" t="s">
        <v>86</v>
      </c>
      <c r="AV823" s="13" t="s">
        <v>84</v>
      </c>
      <c r="AW823" s="13" t="s">
        <v>32</v>
      </c>
      <c r="AX823" s="13" t="s">
        <v>76</v>
      </c>
      <c r="AY823" s="247" t="s">
        <v>183</v>
      </c>
    </row>
    <row r="824" s="14" customFormat="1">
      <c r="A824" s="14"/>
      <c r="B824" s="248"/>
      <c r="C824" s="249"/>
      <c r="D824" s="233" t="s">
        <v>194</v>
      </c>
      <c r="E824" s="250" t="s">
        <v>1</v>
      </c>
      <c r="F824" s="251" t="s">
        <v>1113</v>
      </c>
      <c r="G824" s="249"/>
      <c r="H824" s="252">
        <v>110</v>
      </c>
      <c r="I824" s="253"/>
      <c r="J824" s="249"/>
      <c r="K824" s="249"/>
      <c r="L824" s="254"/>
      <c r="M824" s="255"/>
      <c r="N824" s="256"/>
      <c r="O824" s="256"/>
      <c r="P824" s="256"/>
      <c r="Q824" s="256"/>
      <c r="R824" s="256"/>
      <c r="S824" s="256"/>
      <c r="T824" s="257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8" t="s">
        <v>194</v>
      </c>
      <c r="AU824" s="258" t="s">
        <v>86</v>
      </c>
      <c r="AV824" s="14" t="s">
        <v>86</v>
      </c>
      <c r="AW824" s="14" t="s">
        <v>32</v>
      </c>
      <c r="AX824" s="14" t="s">
        <v>84</v>
      </c>
      <c r="AY824" s="258" t="s">
        <v>183</v>
      </c>
    </row>
    <row r="825" s="2" customFormat="1" ht="24.15" customHeight="1">
      <c r="A825" s="39"/>
      <c r="B825" s="40"/>
      <c r="C825" s="220" t="s">
        <v>1114</v>
      </c>
      <c r="D825" s="220" t="s">
        <v>185</v>
      </c>
      <c r="E825" s="221" t="s">
        <v>1115</v>
      </c>
      <c r="F825" s="222" t="s">
        <v>1116</v>
      </c>
      <c r="G825" s="223" t="s">
        <v>208</v>
      </c>
      <c r="H825" s="224">
        <v>0.52900000000000003</v>
      </c>
      <c r="I825" s="225"/>
      <c r="J825" s="226">
        <f>ROUND(I825*H825,2)</f>
        <v>0</v>
      </c>
      <c r="K825" s="222" t="s">
        <v>189</v>
      </c>
      <c r="L825" s="45"/>
      <c r="M825" s="227" t="s">
        <v>1</v>
      </c>
      <c r="N825" s="228" t="s">
        <v>41</v>
      </c>
      <c r="O825" s="92"/>
      <c r="P825" s="229">
        <f>O825*H825</f>
        <v>0</v>
      </c>
      <c r="Q825" s="229">
        <v>0</v>
      </c>
      <c r="R825" s="229">
        <f>Q825*H825</f>
        <v>0</v>
      </c>
      <c r="S825" s="229">
        <v>0</v>
      </c>
      <c r="T825" s="230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31" t="s">
        <v>319</v>
      </c>
      <c r="AT825" s="231" t="s">
        <v>185</v>
      </c>
      <c r="AU825" s="231" t="s">
        <v>86</v>
      </c>
      <c r="AY825" s="18" t="s">
        <v>183</v>
      </c>
      <c r="BE825" s="232">
        <f>IF(N825="základní",J825,0)</f>
        <v>0</v>
      </c>
      <c r="BF825" s="232">
        <f>IF(N825="snížená",J825,0)</f>
        <v>0</v>
      </c>
      <c r="BG825" s="232">
        <f>IF(N825="zákl. přenesená",J825,0)</f>
        <v>0</v>
      </c>
      <c r="BH825" s="232">
        <f>IF(N825="sníž. přenesená",J825,0)</f>
        <v>0</v>
      </c>
      <c r="BI825" s="232">
        <f>IF(N825="nulová",J825,0)</f>
        <v>0</v>
      </c>
      <c r="BJ825" s="18" t="s">
        <v>84</v>
      </c>
      <c r="BK825" s="232">
        <f>ROUND(I825*H825,2)</f>
        <v>0</v>
      </c>
      <c r="BL825" s="18" t="s">
        <v>319</v>
      </c>
      <c r="BM825" s="231" t="s">
        <v>1117</v>
      </c>
    </row>
    <row r="826" s="2" customFormat="1">
      <c r="A826" s="39"/>
      <c r="B826" s="40"/>
      <c r="C826" s="41"/>
      <c r="D826" s="233" t="s">
        <v>192</v>
      </c>
      <c r="E826" s="41"/>
      <c r="F826" s="234" t="s">
        <v>1118</v>
      </c>
      <c r="G826" s="41"/>
      <c r="H826" s="41"/>
      <c r="I826" s="235"/>
      <c r="J826" s="41"/>
      <c r="K826" s="41"/>
      <c r="L826" s="45"/>
      <c r="M826" s="236"/>
      <c r="N826" s="237"/>
      <c r="O826" s="92"/>
      <c r="P826" s="92"/>
      <c r="Q826" s="92"/>
      <c r="R826" s="92"/>
      <c r="S826" s="92"/>
      <c r="T826" s="93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192</v>
      </c>
      <c r="AU826" s="18" t="s">
        <v>86</v>
      </c>
    </row>
    <row r="827" s="12" customFormat="1" ht="22.8" customHeight="1">
      <c r="A827" s="12"/>
      <c r="B827" s="204"/>
      <c r="C827" s="205"/>
      <c r="D827" s="206" t="s">
        <v>75</v>
      </c>
      <c r="E827" s="218" t="s">
        <v>1119</v>
      </c>
      <c r="F827" s="218" t="s">
        <v>1120</v>
      </c>
      <c r="G827" s="205"/>
      <c r="H827" s="205"/>
      <c r="I827" s="208"/>
      <c r="J827" s="219">
        <f>BK827</f>
        <v>0</v>
      </c>
      <c r="K827" s="205"/>
      <c r="L827" s="210"/>
      <c r="M827" s="211"/>
      <c r="N827" s="212"/>
      <c r="O827" s="212"/>
      <c r="P827" s="213">
        <f>SUM(P828:P892)</f>
        <v>0</v>
      </c>
      <c r="Q827" s="212"/>
      <c r="R827" s="213">
        <f>SUM(R828:R892)</f>
        <v>3.4370459999999996</v>
      </c>
      <c r="S827" s="212"/>
      <c r="T827" s="214">
        <f>SUM(T828:T892)</f>
        <v>1.0351537</v>
      </c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R827" s="215" t="s">
        <v>86</v>
      </c>
      <c r="AT827" s="216" t="s">
        <v>75</v>
      </c>
      <c r="AU827" s="216" t="s">
        <v>84</v>
      </c>
      <c r="AY827" s="215" t="s">
        <v>183</v>
      </c>
      <c r="BK827" s="217">
        <f>SUM(BK828:BK892)</f>
        <v>0</v>
      </c>
    </row>
    <row r="828" s="2" customFormat="1" ht="24.15" customHeight="1">
      <c r="A828" s="39"/>
      <c r="B828" s="40"/>
      <c r="C828" s="220" t="s">
        <v>1121</v>
      </c>
      <c r="D828" s="220" t="s">
        <v>185</v>
      </c>
      <c r="E828" s="221" t="s">
        <v>1122</v>
      </c>
      <c r="F828" s="222" t="s">
        <v>1123</v>
      </c>
      <c r="G828" s="223" t="s">
        <v>1124</v>
      </c>
      <c r="H828" s="224">
        <v>7</v>
      </c>
      <c r="I828" s="225"/>
      <c r="J828" s="226">
        <f>ROUND(I828*H828,2)</f>
        <v>0</v>
      </c>
      <c r="K828" s="222" t="s">
        <v>1</v>
      </c>
      <c r="L828" s="45"/>
      <c r="M828" s="227" t="s">
        <v>1</v>
      </c>
      <c r="N828" s="228" t="s">
        <v>41</v>
      </c>
      <c r="O828" s="92"/>
      <c r="P828" s="229">
        <f>O828*H828</f>
        <v>0</v>
      </c>
      <c r="Q828" s="229">
        <v>0.025000000000000001</v>
      </c>
      <c r="R828" s="229">
        <f>Q828*H828</f>
        <v>0.17500000000000002</v>
      </c>
      <c r="S828" s="229">
        <v>0</v>
      </c>
      <c r="T828" s="230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31" t="s">
        <v>319</v>
      </c>
      <c r="AT828" s="231" t="s">
        <v>185</v>
      </c>
      <c r="AU828" s="231" t="s">
        <v>86</v>
      </c>
      <c r="AY828" s="18" t="s">
        <v>183</v>
      </c>
      <c r="BE828" s="232">
        <f>IF(N828="základní",J828,0)</f>
        <v>0</v>
      </c>
      <c r="BF828" s="232">
        <f>IF(N828="snížená",J828,0)</f>
        <v>0</v>
      </c>
      <c r="BG828" s="232">
        <f>IF(N828="zákl. přenesená",J828,0)</f>
        <v>0</v>
      </c>
      <c r="BH828" s="232">
        <f>IF(N828="sníž. přenesená",J828,0)</f>
        <v>0</v>
      </c>
      <c r="BI828" s="232">
        <f>IF(N828="nulová",J828,0)</f>
        <v>0</v>
      </c>
      <c r="BJ828" s="18" t="s">
        <v>84</v>
      </c>
      <c r="BK828" s="232">
        <f>ROUND(I828*H828,2)</f>
        <v>0</v>
      </c>
      <c r="BL828" s="18" t="s">
        <v>319</v>
      </c>
      <c r="BM828" s="231" t="s">
        <v>1125</v>
      </c>
    </row>
    <row r="829" s="2" customFormat="1">
      <c r="A829" s="39"/>
      <c r="B829" s="40"/>
      <c r="C829" s="41"/>
      <c r="D829" s="233" t="s">
        <v>192</v>
      </c>
      <c r="E829" s="41"/>
      <c r="F829" s="234" t="s">
        <v>1126</v>
      </c>
      <c r="G829" s="41"/>
      <c r="H829" s="41"/>
      <c r="I829" s="235"/>
      <c r="J829" s="41"/>
      <c r="K829" s="41"/>
      <c r="L829" s="45"/>
      <c r="M829" s="236"/>
      <c r="N829" s="237"/>
      <c r="O829" s="92"/>
      <c r="P829" s="92"/>
      <c r="Q829" s="92"/>
      <c r="R829" s="92"/>
      <c r="S829" s="92"/>
      <c r="T829" s="93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192</v>
      </c>
      <c r="AU829" s="18" t="s">
        <v>86</v>
      </c>
    </row>
    <row r="830" s="2" customFormat="1" ht="24.15" customHeight="1">
      <c r="A830" s="39"/>
      <c r="B830" s="40"/>
      <c r="C830" s="220" t="s">
        <v>1127</v>
      </c>
      <c r="D830" s="220" t="s">
        <v>185</v>
      </c>
      <c r="E830" s="221" t="s">
        <v>1128</v>
      </c>
      <c r="F830" s="222" t="s">
        <v>1129</v>
      </c>
      <c r="G830" s="223" t="s">
        <v>1124</v>
      </c>
      <c r="H830" s="224">
        <v>2</v>
      </c>
      <c r="I830" s="225"/>
      <c r="J830" s="226">
        <f>ROUND(I830*H830,2)</f>
        <v>0</v>
      </c>
      <c r="K830" s="222" t="s">
        <v>1</v>
      </c>
      <c r="L830" s="45"/>
      <c r="M830" s="227" t="s">
        <v>1</v>
      </c>
      <c r="N830" s="228" t="s">
        <v>41</v>
      </c>
      <c r="O830" s="92"/>
      <c r="P830" s="229">
        <f>O830*H830</f>
        <v>0</v>
      </c>
      <c r="Q830" s="229">
        <v>0.025000000000000001</v>
      </c>
      <c r="R830" s="229">
        <f>Q830*H830</f>
        <v>0.050000000000000003</v>
      </c>
      <c r="S830" s="229">
        <v>0</v>
      </c>
      <c r="T830" s="230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31" t="s">
        <v>319</v>
      </c>
      <c r="AT830" s="231" t="s">
        <v>185</v>
      </c>
      <c r="AU830" s="231" t="s">
        <v>86</v>
      </c>
      <c r="AY830" s="18" t="s">
        <v>183</v>
      </c>
      <c r="BE830" s="232">
        <f>IF(N830="základní",J830,0)</f>
        <v>0</v>
      </c>
      <c r="BF830" s="232">
        <f>IF(N830="snížená",J830,0)</f>
        <v>0</v>
      </c>
      <c r="BG830" s="232">
        <f>IF(N830="zákl. přenesená",J830,0)</f>
        <v>0</v>
      </c>
      <c r="BH830" s="232">
        <f>IF(N830="sníž. přenesená",J830,0)</f>
        <v>0</v>
      </c>
      <c r="BI830" s="232">
        <f>IF(N830="nulová",J830,0)</f>
        <v>0</v>
      </c>
      <c r="BJ830" s="18" t="s">
        <v>84</v>
      </c>
      <c r="BK830" s="232">
        <f>ROUND(I830*H830,2)</f>
        <v>0</v>
      </c>
      <c r="BL830" s="18" t="s">
        <v>319</v>
      </c>
      <c r="BM830" s="231" t="s">
        <v>1130</v>
      </c>
    </row>
    <row r="831" s="2" customFormat="1">
      <c r="A831" s="39"/>
      <c r="B831" s="40"/>
      <c r="C831" s="41"/>
      <c r="D831" s="233" t="s">
        <v>192</v>
      </c>
      <c r="E831" s="41"/>
      <c r="F831" s="234" t="s">
        <v>1126</v>
      </c>
      <c r="G831" s="41"/>
      <c r="H831" s="41"/>
      <c r="I831" s="235"/>
      <c r="J831" s="41"/>
      <c r="K831" s="41"/>
      <c r="L831" s="45"/>
      <c r="M831" s="236"/>
      <c r="N831" s="237"/>
      <c r="O831" s="92"/>
      <c r="P831" s="92"/>
      <c r="Q831" s="92"/>
      <c r="R831" s="92"/>
      <c r="S831" s="92"/>
      <c r="T831" s="93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192</v>
      </c>
      <c r="AU831" s="18" t="s">
        <v>86</v>
      </c>
    </row>
    <row r="832" s="2" customFormat="1" ht="24.15" customHeight="1">
      <c r="A832" s="39"/>
      <c r="B832" s="40"/>
      <c r="C832" s="220" t="s">
        <v>1131</v>
      </c>
      <c r="D832" s="220" t="s">
        <v>185</v>
      </c>
      <c r="E832" s="221" t="s">
        <v>1132</v>
      </c>
      <c r="F832" s="222" t="s">
        <v>1133</v>
      </c>
      <c r="G832" s="223" t="s">
        <v>1124</v>
      </c>
      <c r="H832" s="224">
        <v>9</v>
      </c>
      <c r="I832" s="225"/>
      <c r="J832" s="226">
        <f>ROUND(I832*H832,2)</f>
        <v>0</v>
      </c>
      <c r="K832" s="222" t="s">
        <v>1</v>
      </c>
      <c r="L832" s="45"/>
      <c r="M832" s="227" t="s">
        <v>1</v>
      </c>
      <c r="N832" s="228" t="s">
        <v>41</v>
      </c>
      <c r="O832" s="92"/>
      <c r="P832" s="229">
        <f>O832*H832</f>
        <v>0</v>
      </c>
      <c r="Q832" s="229">
        <v>0.025000000000000001</v>
      </c>
      <c r="R832" s="229">
        <f>Q832*H832</f>
        <v>0.22500000000000001</v>
      </c>
      <c r="S832" s="229">
        <v>0</v>
      </c>
      <c r="T832" s="230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31" t="s">
        <v>319</v>
      </c>
      <c r="AT832" s="231" t="s">
        <v>185</v>
      </c>
      <c r="AU832" s="231" t="s">
        <v>86</v>
      </c>
      <c r="AY832" s="18" t="s">
        <v>183</v>
      </c>
      <c r="BE832" s="232">
        <f>IF(N832="základní",J832,0)</f>
        <v>0</v>
      </c>
      <c r="BF832" s="232">
        <f>IF(N832="snížená",J832,0)</f>
        <v>0</v>
      </c>
      <c r="BG832" s="232">
        <f>IF(N832="zákl. přenesená",J832,0)</f>
        <v>0</v>
      </c>
      <c r="BH832" s="232">
        <f>IF(N832="sníž. přenesená",J832,0)</f>
        <v>0</v>
      </c>
      <c r="BI832" s="232">
        <f>IF(N832="nulová",J832,0)</f>
        <v>0</v>
      </c>
      <c r="BJ832" s="18" t="s">
        <v>84</v>
      </c>
      <c r="BK832" s="232">
        <f>ROUND(I832*H832,2)</f>
        <v>0</v>
      </c>
      <c r="BL832" s="18" t="s">
        <v>319</v>
      </c>
      <c r="BM832" s="231" t="s">
        <v>1134</v>
      </c>
    </row>
    <row r="833" s="2" customFormat="1">
      <c r="A833" s="39"/>
      <c r="B833" s="40"/>
      <c r="C833" s="41"/>
      <c r="D833" s="233" t="s">
        <v>192</v>
      </c>
      <c r="E833" s="41"/>
      <c r="F833" s="234" t="s">
        <v>1126</v>
      </c>
      <c r="G833" s="41"/>
      <c r="H833" s="41"/>
      <c r="I833" s="235"/>
      <c r="J833" s="41"/>
      <c r="K833" s="41"/>
      <c r="L833" s="45"/>
      <c r="M833" s="236"/>
      <c r="N833" s="237"/>
      <c r="O833" s="92"/>
      <c r="P833" s="92"/>
      <c r="Q833" s="92"/>
      <c r="R833" s="92"/>
      <c r="S833" s="92"/>
      <c r="T833" s="93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T833" s="18" t="s">
        <v>192</v>
      </c>
      <c r="AU833" s="18" t="s">
        <v>86</v>
      </c>
    </row>
    <row r="834" s="2" customFormat="1" ht="33" customHeight="1">
      <c r="A834" s="39"/>
      <c r="B834" s="40"/>
      <c r="C834" s="220" t="s">
        <v>1135</v>
      </c>
      <c r="D834" s="220" t="s">
        <v>185</v>
      </c>
      <c r="E834" s="221" t="s">
        <v>1136</v>
      </c>
      <c r="F834" s="222" t="s">
        <v>1137</v>
      </c>
      <c r="G834" s="223" t="s">
        <v>1124</v>
      </c>
      <c r="H834" s="224">
        <v>1</v>
      </c>
      <c r="I834" s="225"/>
      <c r="J834" s="226">
        <f>ROUND(I834*H834,2)</f>
        <v>0</v>
      </c>
      <c r="K834" s="222" t="s">
        <v>1</v>
      </c>
      <c r="L834" s="45"/>
      <c r="M834" s="227" t="s">
        <v>1</v>
      </c>
      <c r="N834" s="228" t="s">
        <v>41</v>
      </c>
      <c r="O834" s="92"/>
      <c r="P834" s="229">
        <f>O834*H834</f>
        <v>0</v>
      </c>
      <c r="Q834" s="229">
        <v>0.025000000000000001</v>
      </c>
      <c r="R834" s="229">
        <f>Q834*H834</f>
        <v>0.025000000000000001</v>
      </c>
      <c r="S834" s="229">
        <v>0</v>
      </c>
      <c r="T834" s="230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31" t="s">
        <v>319</v>
      </c>
      <c r="AT834" s="231" t="s">
        <v>185</v>
      </c>
      <c r="AU834" s="231" t="s">
        <v>86</v>
      </c>
      <c r="AY834" s="18" t="s">
        <v>183</v>
      </c>
      <c r="BE834" s="232">
        <f>IF(N834="základní",J834,0)</f>
        <v>0</v>
      </c>
      <c r="BF834" s="232">
        <f>IF(N834="snížená",J834,0)</f>
        <v>0</v>
      </c>
      <c r="BG834" s="232">
        <f>IF(N834="zákl. přenesená",J834,0)</f>
        <v>0</v>
      </c>
      <c r="BH834" s="232">
        <f>IF(N834="sníž. přenesená",J834,0)</f>
        <v>0</v>
      </c>
      <c r="BI834" s="232">
        <f>IF(N834="nulová",J834,0)</f>
        <v>0</v>
      </c>
      <c r="BJ834" s="18" t="s">
        <v>84</v>
      </c>
      <c r="BK834" s="232">
        <f>ROUND(I834*H834,2)</f>
        <v>0</v>
      </c>
      <c r="BL834" s="18" t="s">
        <v>319</v>
      </c>
      <c r="BM834" s="231" t="s">
        <v>1138</v>
      </c>
    </row>
    <row r="835" s="2" customFormat="1">
      <c r="A835" s="39"/>
      <c r="B835" s="40"/>
      <c r="C835" s="41"/>
      <c r="D835" s="233" t="s">
        <v>192</v>
      </c>
      <c r="E835" s="41"/>
      <c r="F835" s="234" t="s">
        <v>1126</v>
      </c>
      <c r="G835" s="41"/>
      <c r="H835" s="41"/>
      <c r="I835" s="235"/>
      <c r="J835" s="41"/>
      <c r="K835" s="41"/>
      <c r="L835" s="45"/>
      <c r="M835" s="236"/>
      <c r="N835" s="237"/>
      <c r="O835" s="92"/>
      <c r="P835" s="92"/>
      <c r="Q835" s="92"/>
      <c r="R835" s="92"/>
      <c r="S835" s="92"/>
      <c r="T835" s="93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192</v>
      </c>
      <c r="AU835" s="18" t="s">
        <v>86</v>
      </c>
    </row>
    <row r="836" s="2" customFormat="1" ht="37.8" customHeight="1">
      <c r="A836" s="39"/>
      <c r="B836" s="40"/>
      <c r="C836" s="220" t="s">
        <v>1139</v>
      </c>
      <c r="D836" s="220" t="s">
        <v>185</v>
      </c>
      <c r="E836" s="221" t="s">
        <v>1140</v>
      </c>
      <c r="F836" s="222" t="s">
        <v>1141</v>
      </c>
      <c r="G836" s="223" t="s">
        <v>1124</v>
      </c>
      <c r="H836" s="224">
        <v>4</v>
      </c>
      <c r="I836" s="225"/>
      <c r="J836" s="226">
        <f>ROUND(I836*H836,2)</f>
        <v>0</v>
      </c>
      <c r="K836" s="222" t="s">
        <v>1</v>
      </c>
      <c r="L836" s="45"/>
      <c r="M836" s="227" t="s">
        <v>1</v>
      </c>
      <c r="N836" s="228" t="s">
        <v>41</v>
      </c>
      <c r="O836" s="92"/>
      <c r="P836" s="229">
        <f>O836*H836</f>
        <v>0</v>
      </c>
      <c r="Q836" s="229">
        <v>0.025000000000000001</v>
      </c>
      <c r="R836" s="229">
        <f>Q836*H836</f>
        <v>0.10000000000000001</v>
      </c>
      <c r="S836" s="229">
        <v>0</v>
      </c>
      <c r="T836" s="230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31" t="s">
        <v>319</v>
      </c>
      <c r="AT836" s="231" t="s">
        <v>185</v>
      </c>
      <c r="AU836" s="231" t="s">
        <v>86</v>
      </c>
      <c r="AY836" s="18" t="s">
        <v>183</v>
      </c>
      <c r="BE836" s="232">
        <f>IF(N836="základní",J836,0)</f>
        <v>0</v>
      </c>
      <c r="BF836" s="232">
        <f>IF(N836="snížená",J836,0)</f>
        <v>0</v>
      </c>
      <c r="BG836" s="232">
        <f>IF(N836="zákl. přenesená",J836,0)</f>
        <v>0</v>
      </c>
      <c r="BH836" s="232">
        <f>IF(N836="sníž. přenesená",J836,0)</f>
        <v>0</v>
      </c>
      <c r="BI836" s="232">
        <f>IF(N836="nulová",J836,0)</f>
        <v>0</v>
      </c>
      <c r="BJ836" s="18" t="s">
        <v>84</v>
      </c>
      <c r="BK836" s="232">
        <f>ROUND(I836*H836,2)</f>
        <v>0</v>
      </c>
      <c r="BL836" s="18" t="s">
        <v>319</v>
      </c>
      <c r="BM836" s="231" t="s">
        <v>1142</v>
      </c>
    </row>
    <row r="837" s="2" customFormat="1">
      <c r="A837" s="39"/>
      <c r="B837" s="40"/>
      <c r="C837" s="41"/>
      <c r="D837" s="233" t="s">
        <v>192</v>
      </c>
      <c r="E837" s="41"/>
      <c r="F837" s="234" t="s">
        <v>1126</v>
      </c>
      <c r="G837" s="41"/>
      <c r="H837" s="41"/>
      <c r="I837" s="235"/>
      <c r="J837" s="41"/>
      <c r="K837" s="41"/>
      <c r="L837" s="45"/>
      <c r="M837" s="236"/>
      <c r="N837" s="237"/>
      <c r="O837" s="92"/>
      <c r="P837" s="92"/>
      <c r="Q837" s="92"/>
      <c r="R837" s="92"/>
      <c r="S837" s="92"/>
      <c r="T837" s="93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T837" s="18" t="s">
        <v>192</v>
      </c>
      <c r="AU837" s="18" t="s">
        <v>86</v>
      </c>
    </row>
    <row r="838" s="2" customFormat="1" ht="55.5" customHeight="1">
      <c r="A838" s="39"/>
      <c r="B838" s="40"/>
      <c r="C838" s="220" t="s">
        <v>1143</v>
      </c>
      <c r="D838" s="220" t="s">
        <v>185</v>
      </c>
      <c r="E838" s="221" t="s">
        <v>1144</v>
      </c>
      <c r="F838" s="222" t="s">
        <v>1145</v>
      </c>
      <c r="G838" s="223" t="s">
        <v>1124</v>
      </c>
      <c r="H838" s="224">
        <v>1</v>
      </c>
      <c r="I838" s="225"/>
      <c r="J838" s="226">
        <f>ROUND(I838*H838,2)</f>
        <v>0</v>
      </c>
      <c r="K838" s="222" t="s">
        <v>1</v>
      </c>
      <c r="L838" s="45"/>
      <c r="M838" s="227" t="s">
        <v>1</v>
      </c>
      <c r="N838" s="228" t="s">
        <v>41</v>
      </c>
      <c r="O838" s="92"/>
      <c r="P838" s="229">
        <f>O838*H838</f>
        <v>0</v>
      </c>
      <c r="Q838" s="229">
        <v>0.025000000000000001</v>
      </c>
      <c r="R838" s="229">
        <f>Q838*H838</f>
        <v>0.025000000000000001</v>
      </c>
      <c r="S838" s="229">
        <v>0</v>
      </c>
      <c r="T838" s="230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31" t="s">
        <v>319</v>
      </c>
      <c r="AT838" s="231" t="s">
        <v>185</v>
      </c>
      <c r="AU838" s="231" t="s">
        <v>86</v>
      </c>
      <c r="AY838" s="18" t="s">
        <v>183</v>
      </c>
      <c r="BE838" s="232">
        <f>IF(N838="základní",J838,0)</f>
        <v>0</v>
      </c>
      <c r="BF838" s="232">
        <f>IF(N838="snížená",J838,0)</f>
        <v>0</v>
      </c>
      <c r="BG838" s="232">
        <f>IF(N838="zákl. přenesená",J838,0)</f>
        <v>0</v>
      </c>
      <c r="BH838" s="232">
        <f>IF(N838="sníž. přenesená",J838,0)</f>
        <v>0</v>
      </c>
      <c r="BI838" s="232">
        <f>IF(N838="nulová",J838,0)</f>
        <v>0</v>
      </c>
      <c r="BJ838" s="18" t="s">
        <v>84</v>
      </c>
      <c r="BK838" s="232">
        <f>ROUND(I838*H838,2)</f>
        <v>0</v>
      </c>
      <c r="BL838" s="18" t="s">
        <v>319</v>
      </c>
      <c r="BM838" s="231" t="s">
        <v>1146</v>
      </c>
    </row>
    <row r="839" s="2" customFormat="1">
      <c r="A839" s="39"/>
      <c r="B839" s="40"/>
      <c r="C839" s="41"/>
      <c r="D839" s="233" t="s">
        <v>192</v>
      </c>
      <c r="E839" s="41"/>
      <c r="F839" s="234" t="s">
        <v>1147</v>
      </c>
      <c r="G839" s="41"/>
      <c r="H839" s="41"/>
      <c r="I839" s="235"/>
      <c r="J839" s="41"/>
      <c r="K839" s="41"/>
      <c r="L839" s="45"/>
      <c r="M839" s="236"/>
      <c r="N839" s="237"/>
      <c r="O839" s="92"/>
      <c r="P839" s="92"/>
      <c r="Q839" s="92"/>
      <c r="R839" s="92"/>
      <c r="S839" s="92"/>
      <c r="T839" s="93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T839" s="18" t="s">
        <v>192</v>
      </c>
      <c r="AU839" s="18" t="s">
        <v>86</v>
      </c>
    </row>
    <row r="840" s="2" customFormat="1" ht="24.15" customHeight="1">
      <c r="A840" s="39"/>
      <c r="B840" s="40"/>
      <c r="C840" s="220" t="s">
        <v>1148</v>
      </c>
      <c r="D840" s="220" t="s">
        <v>185</v>
      </c>
      <c r="E840" s="221" t="s">
        <v>1149</v>
      </c>
      <c r="F840" s="222" t="s">
        <v>1150</v>
      </c>
      <c r="G840" s="223" t="s">
        <v>1124</v>
      </c>
      <c r="H840" s="224">
        <v>1</v>
      </c>
      <c r="I840" s="225"/>
      <c r="J840" s="226">
        <f>ROUND(I840*H840,2)</f>
        <v>0</v>
      </c>
      <c r="K840" s="222" t="s">
        <v>1</v>
      </c>
      <c r="L840" s="45"/>
      <c r="M840" s="227" t="s">
        <v>1</v>
      </c>
      <c r="N840" s="228" t="s">
        <v>41</v>
      </c>
      <c r="O840" s="92"/>
      <c r="P840" s="229">
        <f>O840*H840</f>
        <v>0</v>
      </c>
      <c r="Q840" s="229">
        <v>0.025000000000000001</v>
      </c>
      <c r="R840" s="229">
        <f>Q840*H840</f>
        <v>0.025000000000000001</v>
      </c>
      <c r="S840" s="229">
        <v>0</v>
      </c>
      <c r="T840" s="230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31" t="s">
        <v>319</v>
      </c>
      <c r="AT840" s="231" t="s">
        <v>185</v>
      </c>
      <c r="AU840" s="231" t="s">
        <v>86</v>
      </c>
      <c r="AY840" s="18" t="s">
        <v>183</v>
      </c>
      <c r="BE840" s="232">
        <f>IF(N840="základní",J840,0)</f>
        <v>0</v>
      </c>
      <c r="BF840" s="232">
        <f>IF(N840="snížená",J840,0)</f>
        <v>0</v>
      </c>
      <c r="BG840" s="232">
        <f>IF(N840="zákl. přenesená",J840,0)</f>
        <v>0</v>
      </c>
      <c r="BH840" s="232">
        <f>IF(N840="sníž. přenesená",J840,0)</f>
        <v>0</v>
      </c>
      <c r="BI840" s="232">
        <f>IF(N840="nulová",J840,0)</f>
        <v>0</v>
      </c>
      <c r="BJ840" s="18" t="s">
        <v>84</v>
      </c>
      <c r="BK840" s="232">
        <f>ROUND(I840*H840,2)</f>
        <v>0</v>
      </c>
      <c r="BL840" s="18" t="s">
        <v>319</v>
      </c>
      <c r="BM840" s="231" t="s">
        <v>1151</v>
      </c>
    </row>
    <row r="841" s="2" customFormat="1">
      <c r="A841" s="39"/>
      <c r="B841" s="40"/>
      <c r="C841" s="41"/>
      <c r="D841" s="233" t="s">
        <v>192</v>
      </c>
      <c r="E841" s="41"/>
      <c r="F841" s="234" t="s">
        <v>1126</v>
      </c>
      <c r="G841" s="41"/>
      <c r="H841" s="41"/>
      <c r="I841" s="235"/>
      <c r="J841" s="41"/>
      <c r="K841" s="41"/>
      <c r="L841" s="45"/>
      <c r="M841" s="236"/>
      <c r="N841" s="237"/>
      <c r="O841" s="92"/>
      <c r="P841" s="92"/>
      <c r="Q841" s="92"/>
      <c r="R841" s="92"/>
      <c r="S841" s="92"/>
      <c r="T841" s="93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T841" s="18" t="s">
        <v>192</v>
      </c>
      <c r="AU841" s="18" t="s">
        <v>86</v>
      </c>
    </row>
    <row r="842" s="2" customFormat="1" ht="37.8" customHeight="1">
      <c r="A842" s="39"/>
      <c r="B842" s="40"/>
      <c r="C842" s="220" t="s">
        <v>1152</v>
      </c>
      <c r="D842" s="220" t="s">
        <v>185</v>
      </c>
      <c r="E842" s="221" t="s">
        <v>1153</v>
      </c>
      <c r="F842" s="222" t="s">
        <v>1154</v>
      </c>
      <c r="G842" s="223" t="s">
        <v>1124</v>
      </c>
      <c r="H842" s="224">
        <v>1</v>
      </c>
      <c r="I842" s="225"/>
      <c r="J842" s="226">
        <f>ROUND(I842*H842,2)</f>
        <v>0</v>
      </c>
      <c r="K842" s="222" t="s">
        <v>1</v>
      </c>
      <c r="L842" s="45"/>
      <c r="M842" s="227" t="s">
        <v>1</v>
      </c>
      <c r="N842" s="228" t="s">
        <v>41</v>
      </c>
      <c r="O842" s="92"/>
      <c r="P842" s="229">
        <f>O842*H842</f>
        <v>0</v>
      </c>
      <c r="Q842" s="229">
        <v>0.025000000000000001</v>
      </c>
      <c r="R842" s="229">
        <f>Q842*H842</f>
        <v>0.025000000000000001</v>
      </c>
      <c r="S842" s="229">
        <v>0</v>
      </c>
      <c r="T842" s="230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31" t="s">
        <v>319</v>
      </c>
      <c r="AT842" s="231" t="s">
        <v>185</v>
      </c>
      <c r="AU842" s="231" t="s">
        <v>86</v>
      </c>
      <c r="AY842" s="18" t="s">
        <v>183</v>
      </c>
      <c r="BE842" s="232">
        <f>IF(N842="základní",J842,0)</f>
        <v>0</v>
      </c>
      <c r="BF842" s="232">
        <f>IF(N842="snížená",J842,0)</f>
        <v>0</v>
      </c>
      <c r="BG842" s="232">
        <f>IF(N842="zákl. přenesená",J842,0)</f>
        <v>0</v>
      </c>
      <c r="BH842" s="232">
        <f>IF(N842="sníž. přenesená",J842,0)</f>
        <v>0</v>
      </c>
      <c r="BI842" s="232">
        <f>IF(N842="nulová",J842,0)</f>
        <v>0</v>
      </c>
      <c r="BJ842" s="18" t="s">
        <v>84</v>
      </c>
      <c r="BK842" s="232">
        <f>ROUND(I842*H842,2)</f>
        <v>0</v>
      </c>
      <c r="BL842" s="18" t="s">
        <v>319</v>
      </c>
      <c r="BM842" s="231" t="s">
        <v>1155</v>
      </c>
    </row>
    <row r="843" s="2" customFormat="1">
      <c r="A843" s="39"/>
      <c r="B843" s="40"/>
      <c r="C843" s="41"/>
      <c r="D843" s="233" t="s">
        <v>192</v>
      </c>
      <c r="E843" s="41"/>
      <c r="F843" s="234" t="s">
        <v>1147</v>
      </c>
      <c r="G843" s="41"/>
      <c r="H843" s="41"/>
      <c r="I843" s="235"/>
      <c r="J843" s="41"/>
      <c r="K843" s="41"/>
      <c r="L843" s="45"/>
      <c r="M843" s="236"/>
      <c r="N843" s="237"/>
      <c r="O843" s="92"/>
      <c r="P843" s="92"/>
      <c r="Q843" s="92"/>
      <c r="R843" s="92"/>
      <c r="S843" s="92"/>
      <c r="T843" s="93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T843" s="18" t="s">
        <v>192</v>
      </c>
      <c r="AU843" s="18" t="s">
        <v>86</v>
      </c>
    </row>
    <row r="844" s="2" customFormat="1" ht="24.15" customHeight="1">
      <c r="A844" s="39"/>
      <c r="B844" s="40"/>
      <c r="C844" s="220" t="s">
        <v>1156</v>
      </c>
      <c r="D844" s="220" t="s">
        <v>185</v>
      </c>
      <c r="E844" s="221" t="s">
        <v>1157</v>
      </c>
      <c r="F844" s="222" t="s">
        <v>1158</v>
      </c>
      <c r="G844" s="223" t="s">
        <v>1124</v>
      </c>
      <c r="H844" s="224">
        <v>1</v>
      </c>
      <c r="I844" s="225"/>
      <c r="J844" s="226">
        <f>ROUND(I844*H844,2)</f>
        <v>0</v>
      </c>
      <c r="K844" s="222" t="s">
        <v>1</v>
      </c>
      <c r="L844" s="45"/>
      <c r="M844" s="227" t="s">
        <v>1</v>
      </c>
      <c r="N844" s="228" t="s">
        <v>41</v>
      </c>
      <c r="O844" s="92"/>
      <c r="P844" s="229">
        <f>O844*H844</f>
        <v>0</v>
      </c>
      <c r="Q844" s="229">
        <v>0.025000000000000001</v>
      </c>
      <c r="R844" s="229">
        <f>Q844*H844</f>
        <v>0.025000000000000001</v>
      </c>
      <c r="S844" s="229">
        <v>0</v>
      </c>
      <c r="T844" s="230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31" t="s">
        <v>319</v>
      </c>
      <c r="AT844" s="231" t="s">
        <v>185</v>
      </c>
      <c r="AU844" s="231" t="s">
        <v>86</v>
      </c>
      <c r="AY844" s="18" t="s">
        <v>183</v>
      </c>
      <c r="BE844" s="232">
        <f>IF(N844="základní",J844,0)</f>
        <v>0</v>
      </c>
      <c r="BF844" s="232">
        <f>IF(N844="snížená",J844,0)</f>
        <v>0</v>
      </c>
      <c r="BG844" s="232">
        <f>IF(N844="zákl. přenesená",J844,0)</f>
        <v>0</v>
      </c>
      <c r="BH844" s="232">
        <f>IF(N844="sníž. přenesená",J844,0)</f>
        <v>0</v>
      </c>
      <c r="BI844" s="232">
        <f>IF(N844="nulová",J844,0)</f>
        <v>0</v>
      </c>
      <c r="BJ844" s="18" t="s">
        <v>84</v>
      </c>
      <c r="BK844" s="232">
        <f>ROUND(I844*H844,2)</f>
        <v>0</v>
      </c>
      <c r="BL844" s="18" t="s">
        <v>319</v>
      </c>
      <c r="BM844" s="231" t="s">
        <v>1159</v>
      </c>
    </row>
    <row r="845" s="2" customFormat="1">
      <c r="A845" s="39"/>
      <c r="B845" s="40"/>
      <c r="C845" s="41"/>
      <c r="D845" s="233" t="s">
        <v>192</v>
      </c>
      <c r="E845" s="41"/>
      <c r="F845" s="234" t="s">
        <v>1147</v>
      </c>
      <c r="G845" s="41"/>
      <c r="H845" s="41"/>
      <c r="I845" s="235"/>
      <c r="J845" s="41"/>
      <c r="K845" s="41"/>
      <c r="L845" s="45"/>
      <c r="M845" s="236"/>
      <c r="N845" s="237"/>
      <c r="O845" s="92"/>
      <c r="P845" s="92"/>
      <c r="Q845" s="92"/>
      <c r="R845" s="92"/>
      <c r="S845" s="92"/>
      <c r="T845" s="93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T845" s="18" t="s">
        <v>192</v>
      </c>
      <c r="AU845" s="18" t="s">
        <v>86</v>
      </c>
    </row>
    <row r="846" s="2" customFormat="1" ht="16.5" customHeight="1">
      <c r="A846" s="39"/>
      <c r="B846" s="40"/>
      <c r="C846" s="220" t="s">
        <v>1160</v>
      </c>
      <c r="D846" s="220" t="s">
        <v>185</v>
      </c>
      <c r="E846" s="221" t="s">
        <v>1161</v>
      </c>
      <c r="F846" s="222" t="s">
        <v>1162</v>
      </c>
      <c r="G846" s="223" t="s">
        <v>1124</v>
      </c>
      <c r="H846" s="224">
        <v>1</v>
      </c>
      <c r="I846" s="225"/>
      <c r="J846" s="226">
        <f>ROUND(I846*H846,2)</f>
        <v>0</v>
      </c>
      <c r="K846" s="222" t="s">
        <v>1</v>
      </c>
      <c r="L846" s="45"/>
      <c r="M846" s="227" t="s">
        <v>1</v>
      </c>
      <c r="N846" s="228" t="s">
        <v>41</v>
      </c>
      <c r="O846" s="92"/>
      <c r="P846" s="229">
        <f>O846*H846</f>
        <v>0</v>
      </c>
      <c r="Q846" s="229">
        <v>0.025000000000000001</v>
      </c>
      <c r="R846" s="229">
        <f>Q846*H846</f>
        <v>0.025000000000000001</v>
      </c>
      <c r="S846" s="229">
        <v>0</v>
      </c>
      <c r="T846" s="230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31" t="s">
        <v>319</v>
      </c>
      <c r="AT846" s="231" t="s">
        <v>185</v>
      </c>
      <c r="AU846" s="231" t="s">
        <v>86</v>
      </c>
      <c r="AY846" s="18" t="s">
        <v>183</v>
      </c>
      <c r="BE846" s="232">
        <f>IF(N846="základní",J846,0)</f>
        <v>0</v>
      </c>
      <c r="BF846" s="232">
        <f>IF(N846="snížená",J846,0)</f>
        <v>0</v>
      </c>
      <c r="BG846" s="232">
        <f>IF(N846="zákl. přenesená",J846,0)</f>
        <v>0</v>
      </c>
      <c r="BH846" s="232">
        <f>IF(N846="sníž. přenesená",J846,0)</f>
        <v>0</v>
      </c>
      <c r="BI846" s="232">
        <f>IF(N846="nulová",J846,0)</f>
        <v>0</v>
      </c>
      <c r="BJ846" s="18" t="s">
        <v>84</v>
      </c>
      <c r="BK846" s="232">
        <f>ROUND(I846*H846,2)</f>
        <v>0</v>
      </c>
      <c r="BL846" s="18" t="s">
        <v>319</v>
      </c>
      <c r="BM846" s="231" t="s">
        <v>1163</v>
      </c>
    </row>
    <row r="847" s="2" customFormat="1">
      <c r="A847" s="39"/>
      <c r="B847" s="40"/>
      <c r="C847" s="41"/>
      <c r="D847" s="233" t="s">
        <v>192</v>
      </c>
      <c r="E847" s="41"/>
      <c r="F847" s="234" t="s">
        <v>1147</v>
      </c>
      <c r="G847" s="41"/>
      <c r="H847" s="41"/>
      <c r="I847" s="235"/>
      <c r="J847" s="41"/>
      <c r="K847" s="41"/>
      <c r="L847" s="45"/>
      <c r="M847" s="236"/>
      <c r="N847" s="237"/>
      <c r="O847" s="92"/>
      <c r="P847" s="92"/>
      <c r="Q847" s="92"/>
      <c r="R847" s="92"/>
      <c r="S847" s="92"/>
      <c r="T847" s="93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T847" s="18" t="s">
        <v>192</v>
      </c>
      <c r="AU847" s="18" t="s">
        <v>86</v>
      </c>
    </row>
    <row r="848" s="2" customFormat="1" ht="24.15" customHeight="1">
      <c r="A848" s="39"/>
      <c r="B848" s="40"/>
      <c r="C848" s="220" t="s">
        <v>1164</v>
      </c>
      <c r="D848" s="220" t="s">
        <v>185</v>
      </c>
      <c r="E848" s="221" t="s">
        <v>1165</v>
      </c>
      <c r="F848" s="222" t="s">
        <v>1166</v>
      </c>
      <c r="G848" s="223" t="s">
        <v>1124</v>
      </c>
      <c r="H848" s="224">
        <v>1</v>
      </c>
      <c r="I848" s="225"/>
      <c r="J848" s="226">
        <f>ROUND(I848*H848,2)</f>
        <v>0</v>
      </c>
      <c r="K848" s="222" t="s">
        <v>1</v>
      </c>
      <c r="L848" s="45"/>
      <c r="M848" s="227" t="s">
        <v>1</v>
      </c>
      <c r="N848" s="228" t="s">
        <v>41</v>
      </c>
      <c r="O848" s="92"/>
      <c r="P848" s="229">
        <f>O848*H848</f>
        <v>0</v>
      </c>
      <c r="Q848" s="229">
        <v>0.025000000000000001</v>
      </c>
      <c r="R848" s="229">
        <f>Q848*H848</f>
        <v>0.025000000000000001</v>
      </c>
      <c r="S848" s="229">
        <v>0</v>
      </c>
      <c r="T848" s="230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31" t="s">
        <v>319</v>
      </c>
      <c r="AT848" s="231" t="s">
        <v>185</v>
      </c>
      <c r="AU848" s="231" t="s">
        <v>86</v>
      </c>
      <c r="AY848" s="18" t="s">
        <v>183</v>
      </c>
      <c r="BE848" s="232">
        <f>IF(N848="základní",J848,0)</f>
        <v>0</v>
      </c>
      <c r="BF848" s="232">
        <f>IF(N848="snížená",J848,0)</f>
        <v>0</v>
      </c>
      <c r="BG848" s="232">
        <f>IF(N848="zákl. přenesená",J848,0)</f>
        <v>0</v>
      </c>
      <c r="BH848" s="232">
        <f>IF(N848="sníž. přenesená",J848,0)</f>
        <v>0</v>
      </c>
      <c r="BI848" s="232">
        <f>IF(N848="nulová",J848,0)</f>
        <v>0</v>
      </c>
      <c r="BJ848" s="18" t="s">
        <v>84</v>
      </c>
      <c r="BK848" s="232">
        <f>ROUND(I848*H848,2)</f>
        <v>0</v>
      </c>
      <c r="BL848" s="18" t="s">
        <v>319</v>
      </c>
      <c r="BM848" s="231" t="s">
        <v>1167</v>
      </c>
    </row>
    <row r="849" s="2" customFormat="1">
      <c r="A849" s="39"/>
      <c r="B849" s="40"/>
      <c r="C849" s="41"/>
      <c r="D849" s="233" t="s">
        <v>192</v>
      </c>
      <c r="E849" s="41"/>
      <c r="F849" s="234" t="s">
        <v>1147</v>
      </c>
      <c r="G849" s="41"/>
      <c r="H849" s="41"/>
      <c r="I849" s="235"/>
      <c r="J849" s="41"/>
      <c r="K849" s="41"/>
      <c r="L849" s="45"/>
      <c r="M849" s="236"/>
      <c r="N849" s="237"/>
      <c r="O849" s="92"/>
      <c r="P849" s="92"/>
      <c r="Q849" s="92"/>
      <c r="R849" s="92"/>
      <c r="S849" s="92"/>
      <c r="T849" s="93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T849" s="18" t="s">
        <v>192</v>
      </c>
      <c r="AU849" s="18" t="s">
        <v>86</v>
      </c>
    </row>
    <row r="850" s="2" customFormat="1" ht="24.15" customHeight="1">
      <c r="A850" s="39"/>
      <c r="B850" s="40"/>
      <c r="C850" s="220" t="s">
        <v>1168</v>
      </c>
      <c r="D850" s="220" t="s">
        <v>185</v>
      </c>
      <c r="E850" s="221" t="s">
        <v>1169</v>
      </c>
      <c r="F850" s="222" t="s">
        <v>1170</v>
      </c>
      <c r="G850" s="223" t="s">
        <v>1124</v>
      </c>
      <c r="H850" s="224">
        <v>2</v>
      </c>
      <c r="I850" s="225"/>
      <c r="J850" s="226">
        <f>ROUND(I850*H850,2)</f>
        <v>0</v>
      </c>
      <c r="K850" s="222" t="s">
        <v>1</v>
      </c>
      <c r="L850" s="45"/>
      <c r="M850" s="227" t="s">
        <v>1</v>
      </c>
      <c r="N850" s="228" t="s">
        <v>41</v>
      </c>
      <c r="O850" s="92"/>
      <c r="P850" s="229">
        <f>O850*H850</f>
        <v>0</v>
      </c>
      <c r="Q850" s="229">
        <v>0.025000000000000001</v>
      </c>
      <c r="R850" s="229">
        <f>Q850*H850</f>
        <v>0.050000000000000003</v>
      </c>
      <c r="S850" s="229">
        <v>0</v>
      </c>
      <c r="T850" s="230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31" t="s">
        <v>319</v>
      </c>
      <c r="AT850" s="231" t="s">
        <v>185</v>
      </c>
      <c r="AU850" s="231" t="s">
        <v>86</v>
      </c>
      <c r="AY850" s="18" t="s">
        <v>183</v>
      </c>
      <c r="BE850" s="232">
        <f>IF(N850="základní",J850,0)</f>
        <v>0</v>
      </c>
      <c r="BF850" s="232">
        <f>IF(N850="snížená",J850,0)</f>
        <v>0</v>
      </c>
      <c r="BG850" s="232">
        <f>IF(N850="zákl. přenesená",J850,0)</f>
        <v>0</v>
      </c>
      <c r="BH850" s="232">
        <f>IF(N850="sníž. přenesená",J850,0)</f>
        <v>0</v>
      </c>
      <c r="BI850" s="232">
        <f>IF(N850="nulová",J850,0)</f>
        <v>0</v>
      </c>
      <c r="BJ850" s="18" t="s">
        <v>84</v>
      </c>
      <c r="BK850" s="232">
        <f>ROUND(I850*H850,2)</f>
        <v>0</v>
      </c>
      <c r="BL850" s="18" t="s">
        <v>319</v>
      </c>
      <c r="BM850" s="231" t="s">
        <v>1171</v>
      </c>
    </row>
    <row r="851" s="2" customFormat="1">
      <c r="A851" s="39"/>
      <c r="B851" s="40"/>
      <c r="C851" s="41"/>
      <c r="D851" s="233" t="s">
        <v>192</v>
      </c>
      <c r="E851" s="41"/>
      <c r="F851" s="234" t="s">
        <v>1172</v>
      </c>
      <c r="G851" s="41"/>
      <c r="H851" s="41"/>
      <c r="I851" s="235"/>
      <c r="J851" s="41"/>
      <c r="K851" s="41"/>
      <c r="L851" s="45"/>
      <c r="M851" s="236"/>
      <c r="N851" s="237"/>
      <c r="O851" s="92"/>
      <c r="P851" s="92"/>
      <c r="Q851" s="92"/>
      <c r="R851" s="92"/>
      <c r="S851" s="92"/>
      <c r="T851" s="93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T851" s="18" t="s">
        <v>192</v>
      </c>
      <c r="AU851" s="18" t="s">
        <v>86</v>
      </c>
    </row>
    <row r="852" s="2" customFormat="1" ht="44.25" customHeight="1">
      <c r="A852" s="39"/>
      <c r="B852" s="40"/>
      <c r="C852" s="220" t="s">
        <v>1173</v>
      </c>
      <c r="D852" s="220" t="s">
        <v>185</v>
      </c>
      <c r="E852" s="221" t="s">
        <v>1174</v>
      </c>
      <c r="F852" s="222" t="s">
        <v>1175</v>
      </c>
      <c r="G852" s="223" t="s">
        <v>1124</v>
      </c>
      <c r="H852" s="224">
        <v>1</v>
      </c>
      <c r="I852" s="225"/>
      <c r="J852" s="226">
        <f>ROUND(I852*H852,2)</f>
        <v>0</v>
      </c>
      <c r="K852" s="222" t="s">
        <v>1</v>
      </c>
      <c r="L852" s="45"/>
      <c r="M852" s="227" t="s">
        <v>1</v>
      </c>
      <c r="N852" s="228" t="s">
        <v>41</v>
      </c>
      <c r="O852" s="92"/>
      <c r="P852" s="229">
        <f>O852*H852</f>
        <v>0</v>
      </c>
      <c r="Q852" s="229">
        <v>0.025000000000000001</v>
      </c>
      <c r="R852" s="229">
        <f>Q852*H852</f>
        <v>0.025000000000000001</v>
      </c>
      <c r="S852" s="229">
        <v>0</v>
      </c>
      <c r="T852" s="230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31" t="s">
        <v>319</v>
      </c>
      <c r="AT852" s="231" t="s">
        <v>185</v>
      </c>
      <c r="AU852" s="231" t="s">
        <v>86</v>
      </c>
      <c r="AY852" s="18" t="s">
        <v>183</v>
      </c>
      <c r="BE852" s="232">
        <f>IF(N852="základní",J852,0)</f>
        <v>0</v>
      </c>
      <c r="BF852" s="232">
        <f>IF(N852="snížená",J852,0)</f>
        <v>0</v>
      </c>
      <c r="BG852" s="232">
        <f>IF(N852="zákl. přenesená",J852,0)</f>
        <v>0</v>
      </c>
      <c r="BH852" s="232">
        <f>IF(N852="sníž. přenesená",J852,0)</f>
        <v>0</v>
      </c>
      <c r="BI852" s="232">
        <f>IF(N852="nulová",J852,0)</f>
        <v>0</v>
      </c>
      <c r="BJ852" s="18" t="s">
        <v>84</v>
      </c>
      <c r="BK852" s="232">
        <f>ROUND(I852*H852,2)</f>
        <v>0</v>
      </c>
      <c r="BL852" s="18" t="s">
        <v>319</v>
      </c>
      <c r="BM852" s="231" t="s">
        <v>1176</v>
      </c>
    </row>
    <row r="853" s="2" customFormat="1">
      <c r="A853" s="39"/>
      <c r="B853" s="40"/>
      <c r="C853" s="41"/>
      <c r="D853" s="233" t="s">
        <v>192</v>
      </c>
      <c r="E853" s="41"/>
      <c r="F853" s="234" t="s">
        <v>1172</v>
      </c>
      <c r="G853" s="41"/>
      <c r="H853" s="41"/>
      <c r="I853" s="235"/>
      <c r="J853" s="41"/>
      <c r="K853" s="41"/>
      <c r="L853" s="45"/>
      <c r="M853" s="236"/>
      <c r="N853" s="237"/>
      <c r="O853" s="92"/>
      <c r="P853" s="92"/>
      <c r="Q853" s="92"/>
      <c r="R853" s="92"/>
      <c r="S853" s="92"/>
      <c r="T853" s="93"/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T853" s="18" t="s">
        <v>192</v>
      </c>
      <c r="AU853" s="18" t="s">
        <v>86</v>
      </c>
    </row>
    <row r="854" s="2" customFormat="1" ht="44.25" customHeight="1">
      <c r="A854" s="39"/>
      <c r="B854" s="40"/>
      <c r="C854" s="220" t="s">
        <v>1177</v>
      </c>
      <c r="D854" s="220" t="s">
        <v>185</v>
      </c>
      <c r="E854" s="221" t="s">
        <v>1178</v>
      </c>
      <c r="F854" s="222" t="s">
        <v>1179</v>
      </c>
      <c r="G854" s="223" t="s">
        <v>1124</v>
      </c>
      <c r="H854" s="224">
        <v>1</v>
      </c>
      <c r="I854" s="225"/>
      <c r="J854" s="226">
        <f>ROUND(I854*H854,2)</f>
        <v>0</v>
      </c>
      <c r="K854" s="222" t="s">
        <v>1</v>
      </c>
      <c r="L854" s="45"/>
      <c r="M854" s="227" t="s">
        <v>1</v>
      </c>
      <c r="N854" s="228" t="s">
        <v>41</v>
      </c>
      <c r="O854" s="92"/>
      <c r="P854" s="229">
        <f>O854*H854</f>
        <v>0</v>
      </c>
      <c r="Q854" s="229">
        <v>0.025000000000000001</v>
      </c>
      <c r="R854" s="229">
        <f>Q854*H854</f>
        <v>0.025000000000000001</v>
      </c>
      <c r="S854" s="229">
        <v>0</v>
      </c>
      <c r="T854" s="230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1" t="s">
        <v>319</v>
      </c>
      <c r="AT854" s="231" t="s">
        <v>185</v>
      </c>
      <c r="AU854" s="231" t="s">
        <v>86</v>
      </c>
      <c r="AY854" s="18" t="s">
        <v>183</v>
      </c>
      <c r="BE854" s="232">
        <f>IF(N854="základní",J854,0)</f>
        <v>0</v>
      </c>
      <c r="BF854" s="232">
        <f>IF(N854="snížená",J854,0)</f>
        <v>0</v>
      </c>
      <c r="BG854" s="232">
        <f>IF(N854="zákl. přenesená",J854,0)</f>
        <v>0</v>
      </c>
      <c r="BH854" s="232">
        <f>IF(N854="sníž. přenesená",J854,0)</f>
        <v>0</v>
      </c>
      <c r="BI854" s="232">
        <f>IF(N854="nulová",J854,0)</f>
        <v>0</v>
      </c>
      <c r="BJ854" s="18" t="s">
        <v>84</v>
      </c>
      <c r="BK854" s="232">
        <f>ROUND(I854*H854,2)</f>
        <v>0</v>
      </c>
      <c r="BL854" s="18" t="s">
        <v>319</v>
      </c>
      <c r="BM854" s="231" t="s">
        <v>1180</v>
      </c>
    </row>
    <row r="855" s="2" customFormat="1">
      <c r="A855" s="39"/>
      <c r="B855" s="40"/>
      <c r="C855" s="41"/>
      <c r="D855" s="233" t="s">
        <v>192</v>
      </c>
      <c r="E855" s="41"/>
      <c r="F855" s="234" t="s">
        <v>1172</v>
      </c>
      <c r="G855" s="41"/>
      <c r="H855" s="41"/>
      <c r="I855" s="235"/>
      <c r="J855" s="41"/>
      <c r="K855" s="41"/>
      <c r="L855" s="45"/>
      <c r="M855" s="236"/>
      <c r="N855" s="237"/>
      <c r="O855" s="92"/>
      <c r="P855" s="92"/>
      <c r="Q855" s="92"/>
      <c r="R855" s="92"/>
      <c r="S855" s="92"/>
      <c r="T855" s="93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192</v>
      </c>
      <c r="AU855" s="18" t="s">
        <v>86</v>
      </c>
    </row>
    <row r="856" s="2" customFormat="1" ht="24.15" customHeight="1">
      <c r="A856" s="39"/>
      <c r="B856" s="40"/>
      <c r="C856" s="220" t="s">
        <v>1181</v>
      </c>
      <c r="D856" s="220" t="s">
        <v>185</v>
      </c>
      <c r="E856" s="221" t="s">
        <v>1182</v>
      </c>
      <c r="F856" s="222" t="s">
        <v>1183</v>
      </c>
      <c r="G856" s="223" t="s">
        <v>1124</v>
      </c>
      <c r="H856" s="224">
        <v>25</v>
      </c>
      <c r="I856" s="225"/>
      <c r="J856" s="226">
        <f>ROUND(I856*H856,2)</f>
        <v>0</v>
      </c>
      <c r="K856" s="222" t="s">
        <v>1</v>
      </c>
      <c r="L856" s="45"/>
      <c r="M856" s="227" t="s">
        <v>1</v>
      </c>
      <c r="N856" s="228" t="s">
        <v>41</v>
      </c>
      <c r="O856" s="92"/>
      <c r="P856" s="229">
        <f>O856*H856</f>
        <v>0</v>
      </c>
      <c r="Q856" s="229">
        <v>0.080000000000000002</v>
      </c>
      <c r="R856" s="229">
        <f>Q856*H856</f>
        <v>2</v>
      </c>
      <c r="S856" s="229">
        <v>0</v>
      </c>
      <c r="T856" s="230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31" t="s">
        <v>319</v>
      </c>
      <c r="AT856" s="231" t="s">
        <v>185</v>
      </c>
      <c r="AU856" s="231" t="s">
        <v>86</v>
      </c>
      <c r="AY856" s="18" t="s">
        <v>183</v>
      </c>
      <c r="BE856" s="232">
        <f>IF(N856="základní",J856,0)</f>
        <v>0</v>
      </c>
      <c r="BF856" s="232">
        <f>IF(N856="snížená",J856,0)</f>
        <v>0</v>
      </c>
      <c r="BG856" s="232">
        <f>IF(N856="zákl. přenesená",J856,0)</f>
        <v>0</v>
      </c>
      <c r="BH856" s="232">
        <f>IF(N856="sníž. přenesená",J856,0)</f>
        <v>0</v>
      </c>
      <c r="BI856" s="232">
        <f>IF(N856="nulová",J856,0)</f>
        <v>0</v>
      </c>
      <c r="BJ856" s="18" t="s">
        <v>84</v>
      </c>
      <c r="BK856" s="232">
        <f>ROUND(I856*H856,2)</f>
        <v>0</v>
      </c>
      <c r="BL856" s="18" t="s">
        <v>319</v>
      </c>
      <c r="BM856" s="231" t="s">
        <v>1184</v>
      </c>
    </row>
    <row r="857" s="2" customFormat="1">
      <c r="A857" s="39"/>
      <c r="B857" s="40"/>
      <c r="C857" s="41"/>
      <c r="D857" s="233" t="s">
        <v>192</v>
      </c>
      <c r="E857" s="41"/>
      <c r="F857" s="234" t="s">
        <v>1185</v>
      </c>
      <c r="G857" s="41"/>
      <c r="H857" s="41"/>
      <c r="I857" s="235"/>
      <c r="J857" s="41"/>
      <c r="K857" s="41"/>
      <c r="L857" s="45"/>
      <c r="M857" s="236"/>
      <c r="N857" s="237"/>
      <c r="O857" s="92"/>
      <c r="P857" s="92"/>
      <c r="Q857" s="92"/>
      <c r="R857" s="92"/>
      <c r="S857" s="92"/>
      <c r="T857" s="93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T857" s="18" t="s">
        <v>192</v>
      </c>
      <c r="AU857" s="18" t="s">
        <v>86</v>
      </c>
    </row>
    <row r="858" s="2" customFormat="1" ht="16.5" customHeight="1">
      <c r="A858" s="39"/>
      <c r="B858" s="40"/>
      <c r="C858" s="220" t="s">
        <v>1186</v>
      </c>
      <c r="D858" s="220" t="s">
        <v>185</v>
      </c>
      <c r="E858" s="221" t="s">
        <v>1187</v>
      </c>
      <c r="F858" s="222" t="s">
        <v>1188</v>
      </c>
      <c r="G858" s="223" t="s">
        <v>1124</v>
      </c>
      <c r="H858" s="224">
        <v>2</v>
      </c>
      <c r="I858" s="225"/>
      <c r="J858" s="226">
        <f>ROUND(I858*H858,2)</f>
        <v>0</v>
      </c>
      <c r="K858" s="222" t="s">
        <v>1</v>
      </c>
      <c r="L858" s="45"/>
      <c r="M858" s="227" t="s">
        <v>1</v>
      </c>
      <c r="N858" s="228" t="s">
        <v>41</v>
      </c>
      <c r="O858" s="92"/>
      <c r="P858" s="229">
        <f>O858*H858</f>
        <v>0</v>
      </c>
      <c r="Q858" s="229">
        <v>0.080000000000000002</v>
      </c>
      <c r="R858" s="229">
        <f>Q858*H858</f>
        <v>0.16</v>
      </c>
      <c r="S858" s="229">
        <v>0</v>
      </c>
      <c r="T858" s="230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31" t="s">
        <v>319</v>
      </c>
      <c r="AT858" s="231" t="s">
        <v>185</v>
      </c>
      <c r="AU858" s="231" t="s">
        <v>86</v>
      </c>
      <c r="AY858" s="18" t="s">
        <v>183</v>
      </c>
      <c r="BE858" s="232">
        <f>IF(N858="základní",J858,0)</f>
        <v>0</v>
      </c>
      <c r="BF858" s="232">
        <f>IF(N858="snížená",J858,0)</f>
        <v>0</v>
      </c>
      <c r="BG858" s="232">
        <f>IF(N858="zákl. přenesená",J858,0)</f>
        <v>0</v>
      </c>
      <c r="BH858" s="232">
        <f>IF(N858="sníž. přenesená",J858,0)</f>
        <v>0</v>
      </c>
      <c r="BI858" s="232">
        <f>IF(N858="nulová",J858,0)</f>
        <v>0</v>
      </c>
      <c r="BJ858" s="18" t="s">
        <v>84</v>
      </c>
      <c r="BK858" s="232">
        <f>ROUND(I858*H858,2)</f>
        <v>0</v>
      </c>
      <c r="BL858" s="18" t="s">
        <v>319</v>
      </c>
      <c r="BM858" s="231" t="s">
        <v>1189</v>
      </c>
    </row>
    <row r="859" s="2" customFormat="1">
      <c r="A859" s="39"/>
      <c r="B859" s="40"/>
      <c r="C859" s="41"/>
      <c r="D859" s="233" t="s">
        <v>192</v>
      </c>
      <c r="E859" s="41"/>
      <c r="F859" s="234" t="s">
        <v>1190</v>
      </c>
      <c r="G859" s="41"/>
      <c r="H859" s="41"/>
      <c r="I859" s="235"/>
      <c r="J859" s="41"/>
      <c r="K859" s="41"/>
      <c r="L859" s="45"/>
      <c r="M859" s="236"/>
      <c r="N859" s="237"/>
      <c r="O859" s="92"/>
      <c r="P859" s="92"/>
      <c r="Q859" s="92"/>
      <c r="R859" s="92"/>
      <c r="S859" s="92"/>
      <c r="T859" s="93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192</v>
      </c>
      <c r="AU859" s="18" t="s">
        <v>86</v>
      </c>
    </row>
    <row r="860" s="2" customFormat="1" ht="24.15" customHeight="1">
      <c r="A860" s="39"/>
      <c r="B860" s="40"/>
      <c r="C860" s="220" t="s">
        <v>1191</v>
      </c>
      <c r="D860" s="220" t="s">
        <v>185</v>
      </c>
      <c r="E860" s="221" t="s">
        <v>1192</v>
      </c>
      <c r="F860" s="222" t="s">
        <v>1193</v>
      </c>
      <c r="G860" s="223" t="s">
        <v>1124</v>
      </c>
      <c r="H860" s="224">
        <v>5</v>
      </c>
      <c r="I860" s="225"/>
      <c r="J860" s="226">
        <f>ROUND(I860*H860,2)</f>
        <v>0</v>
      </c>
      <c r="K860" s="222" t="s">
        <v>1</v>
      </c>
      <c r="L860" s="45"/>
      <c r="M860" s="227" t="s">
        <v>1</v>
      </c>
      <c r="N860" s="228" t="s">
        <v>41</v>
      </c>
      <c r="O860" s="92"/>
      <c r="P860" s="229">
        <f>O860*H860</f>
        <v>0</v>
      </c>
      <c r="Q860" s="229">
        <v>0.059999999999999998</v>
      </c>
      <c r="R860" s="229">
        <f>Q860*H860</f>
        <v>0.29999999999999999</v>
      </c>
      <c r="S860" s="229">
        <v>0</v>
      </c>
      <c r="T860" s="230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31" t="s">
        <v>319</v>
      </c>
      <c r="AT860" s="231" t="s">
        <v>185</v>
      </c>
      <c r="AU860" s="231" t="s">
        <v>86</v>
      </c>
      <c r="AY860" s="18" t="s">
        <v>183</v>
      </c>
      <c r="BE860" s="232">
        <f>IF(N860="základní",J860,0)</f>
        <v>0</v>
      </c>
      <c r="BF860" s="232">
        <f>IF(N860="snížená",J860,0)</f>
        <v>0</v>
      </c>
      <c r="BG860" s="232">
        <f>IF(N860="zákl. přenesená",J860,0)</f>
        <v>0</v>
      </c>
      <c r="BH860" s="232">
        <f>IF(N860="sníž. přenesená",J860,0)</f>
        <v>0</v>
      </c>
      <c r="BI860" s="232">
        <f>IF(N860="nulová",J860,0)</f>
        <v>0</v>
      </c>
      <c r="BJ860" s="18" t="s">
        <v>84</v>
      </c>
      <c r="BK860" s="232">
        <f>ROUND(I860*H860,2)</f>
        <v>0</v>
      </c>
      <c r="BL860" s="18" t="s">
        <v>319</v>
      </c>
      <c r="BM860" s="231" t="s">
        <v>1194</v>
      </c>
    </row>
    <row r="861" s="2" customFormat="1">
      <c r="A861" s="39"/>
      <c r="B861" s="40"/>
      <c r="C861" s="41"/>
      <c r="D861" s="233" t="s">
        <v>192</v>
      </c>
      <c r="E861" s="41"/>
      <c r="F861" s="234" t="s">
        <v>1195</v>
      </c>
      <c r="G861" s="41"/>
      <c r="H861" s="41"/>
      <c r="I861" s="235"/>
      <c r="J861" s="41"/>
      <c r="K861" s="41"/>
      <c r="L861" s="45"/>
      <c r="M861" s="236"/>
      <c r="N861" s="237"/>
      <c r="O861" s="92"/>
      <c r="P861" s="92"/>
      <c r="Q861" s="92"/>
      <c r="R861" s="92"/>
      <c r="S861" s="92"/>
      <c r="T861" s="93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T861" s="18" t="s">
        <v>192</v>
      </c>
      <c r="AU861" s="18" t="s">
        <v>86</v>
      </c>
    </row>
    <row r="862" s="2" customFormat="1" ht="24.15" customHeight="1">
      <c r="A862" s="39"/>
      <c r="B862" s="40"/>
      <c r="C862" s="220" t="s">
        <v>1196</v>
      </c>
      <c r="D862" s="220" t="s">
        <v>185</v>
      </c>
      <c r="E862" s="221" t="s">
        <v>1197</v>
      </c>
      <c r="F862" s="222" t="s">
        <v>1198</v>
      </c>
      <c r="G862" s="223" t="s">
        <v>1124</v>
      </c>
      <c r="H862" s="224">
        <v>1</v>
      </c>
      <c r="I862" s="225"/>
      <c r="J862" s="226">
        <f>ROUND(I862*H862,2)</f>
        <v>0</v>
      </c>
      <c r="K862" s="222" t="s">
        <v>1</v>
      </c>
      <c r="L862" s="45"/>
      <c r="M862" s="227" t="s">
        <v>1</v>
      </c>
      <c r="N862" s="228" t="s">
        <v>41</v>
      </c>
      <c r="O862" s="92"/>
      <c r="P862" s="229">
        <f>O862*H862</f>
        <v>0</v>
      </c>
      <c r="Q862" s="229">
        <v>0</v>
      </c>
      <c r="R862" s="229">
        <f>Q862*H862</f>
        <v>0</v>
      </c>
      <c r="S862" s="229">
        <v>0</v>
      </c>
      <c r="T862" s="230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31" t="s">
        <v>319</v>
      </c>
      <c r="AT862" s="231" t="s">
        <v>185</v>
      </c>
      <c r="AU862" s="231" t="s">
        <v>86</v>
      </c>
      <c r="AY862" s="18" t="s">
        <v>183</v>
      </c>
      <c r="BE862" s="232">
        <f>IF(N862="základní",J862,0)</f>
        <v>0</v>
      </c>
      <c r="BF862" s="232">
        <f>IF(N862="snížená",J862,0)</f>
        <v>0</v>
      </c>
      <c r="BG862" s="232">
        <f>IF(N862="zákl. přenesená",J862,0)</f>
        <v>0</v>
      </c>
      <c r="BH862" s="232">
        <f>IF(N862="sníž. přenesená",J862,0)</f>
        <v>0</v>
      </c>
      <c r="BI862" s="232">
        <f>IF(N862="nulová",J862,0)</f>
        <v>0</v>
      </c>
      <c r="BJ862" s="18" t="s">
        <v>84</v>
      </c>
      <c r="BK862" s="232">
        <f>ROUND(I862*H862,2)</f>
        <v>0</v>
      </c>
      <c r="BL862" s="18" t="s">
        <v>319</v>
      </c>
      <c r="BM862" s="231" t="s">
        <v>1199</v>
      </c>
    </row>
    <row r="863" s="2" customFormat="1">
      <c r="A863" s="39"/>
      <c r="B863" s="40"/>
      <c r="C863" s="41"/>
      <c r="D863" s="233" t="s">
        <v>192</v>
      </c>
      <c r="E863" s="41"/>
      <c r="F863" s="234" t="s">
        <v>1200</v>
      </c>
      <c r="G863" s="41"/>
      <c r="H863" s="41"/>
      <c r="I863" s="235"/>
      <c r="J863" s="41"/>
      <c r="K863" s="41"/>
      <c r="L863" s="45"/>
      <c r="M863" s="236"/>
      <c r="N863" s="237"/>
      <c r="O863" s="92"/>
      <c r="P863" s="92"/>
      <c r="Q863" s="92"/>
      <c r="R863" s="92"/>
      <c r="S863" s="92"/>
      <c r="T863" s="93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192</v>
      </c>
      <c r="AU863" s="18" t="s">
        <v>86</v>
      </c>
    </row>
    <row r="864" s="2" customFormat="1" ht="16.5" customHeight="1">
      <c r="A864" s="39"/>
      <c r="B864" s="40"/>
      <c r="C864" s="220" t="s">
        <v>1201</v>
      </c>
      <c r="D864" s="220" t="s">
        <v>185</v>
      </c>
      <c r="E864" s="221" t="s">
        <v>1202</v>
      </c>
      <c r="F864" s="222" t="s">
        <v>1203</v>
      </c>
      <c r="G864" s="223" t="s">
        <v>286</v>
      </c>
      <c r="H864" s="224">
        <v>7.5599999999999996</v>
      </c>
      <c r="I864" s="225"/>
      <c r="J864" s="226">
        <f>ROUND(I864*H864,2)</f>
        <v>0</v>
      </c>
      <c r="K864" s="222" t="s">
        <v>189</v>
      </c>
      <c r="L864" s="45"/>
      <c r="M864" s="227" t="s">
        <v>1</v>
      </c>
      <c r="N864" s="228" t="s">
        <v>41</v>
      </c>
      <c r="O864" s="92"/>
      <c r="P864" s="229">
        <f>O864*H864</f>
        <v>0</v>
      </c>
      <c r="Q864" s="229">
        <v>0</v>
      </c>
      <c r="R864" s="229">
        <f>Q864*H864</f>
        <v>0</v>
      </c>
      <c r="S864" s="229">
        <v>0.01695</v>
      </c>
      <c r="T864" s="230">
        <f>S864*H864</f>
        <v>0.12814199999999998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31" t="s">
        <v>319</v>
      </c>
      <c r="AT864" s="231" t="s">
        <v>185</v>
      </c>
      <c r="AU864" s="231" t="s">
        <v>86</v>
      </c>
      <c r="AY864" s="18" t="s">
        <v>183</v>
      </c>
      <c r="BE864" s="232">
        <f>IF(N864="základní",J864,0)</f>
        <v>0</v>
      </c>
      <c r="BF864" s="232">
        <f>IF(N864="snížená",J864,0)</f>
        <v>0</v>
      </c>
      <c r="BG864" s="232">
        <f>IF(N864="zákl. přenesená",J864,0)</f>
        <v>0</v>
      </c>
      <c r="BH864" s="232">
        <f>IF(N864="sníž. přenesená",J864,0)</f>
        <v>0</v>
      </c>
      <c r="BI864" s="232">
        <f>IF(N864="nulová",J864,0)</f>
        <v>0</v>
      </c>
      <c r="BJ864" s="18" t="s">
        <v>84</v>
      </c>
      <c r="BK864" s="232">
        <f>ROUND(I864*H864,2)</f>
        <v>0</v>
      </c>
      <c r="BL864" s="18" t="s">
        <v>319</v>
      </c>
      <c r="BM864" s="231" t="s">
        <v>1204</v>
      </c>
    </row>
    <row r="865" s="2" customFormat="1">
      <c r="A865" s="39"/>
      <c r="B865" s="40"/>
      <c r="C865" s="41"/>
      <c r="D865" s="233" t="s">
        <v>192</v>
      </c>
      <c r="E865" s="41"/>
      <c r="F865" s="234" t="s">
        <v>1205</v>
      </c>
      <c r="G865" s="41"/>
      <c r="H865" s="41"/>
      <c r="I865" s="235"/>
      <c r="J865" s="41"/>
      <c r="K865" s="41"/>
      <c r="L865" s="45"/>
      <c r="M865" s="236"/>
      <c r="N865" s="237"/>
      <c r="O865" s="92"/>
      <c r="P865" s="92"/>
      <c r="Q865" s="92"/>
      <c r="R865" s="92"/>
      <c r="S865" s="92"/>
      <c r="T865" s="93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192</v>
      </c>
      <c r="AU865" s="18" t="s">
        <v>86</v>
      </c>
    </row>
    <row r="866" s="13" customFormat="1">
      <c r="A866" s="13"/>
      <c r="B866" s="238"/>
      <c r="C866" s="239"/>
      <c r="D866" s="233" t="s">
        <v>194</v>
      </c>
      <c r="E866" s="240" t="s">
        <v>1</v>
      </c>
      <c r="F866" s="241" t="s">
        <v>1206</v>
      </c>
      <c r="G866" s="239"/>
      <c r="H866" s="240" t="s">
        <v>1</v>
      </c>
      <c r="I866" s="242"/>
      <c r="J866" s="239"/>
      <c r="K866" s="239"/>
      <c r="L866" s="243"/>
      <c r="M866" s="244"/>
      <c r="N866" s="245"/>
      <c r="O866" s="245"/>
      <c r="P866" s="245"/>
      <c r="Q866" s="245"/>
      <c r="R866" s="245"/>
      <c r="S866" s="245"/>
      <c r="T866" s="246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7" t="s">
        <v>194</v>
      </c>
      <c r="AU866" s="247" t="s">
        <v>86</v>
      </c>
      <c r="AV866" s="13" t="s">
        <v>84</v>
      </c>
      <c r="AW866" s="13" t="s">
        <v>32</v>
      </c>
      <c r="AX866" s="13" t="s">
        <v>76</v>
      </c>
      <c r="AY866" s="247" t="s">
        <v>183</v>
      </c>
    </row>
    <row r="867" s="14" customFormat="1">
      <c r="A867" s="14"/>
      <c r="B867" s="248"/>
      <c r="C867" s="249"/>
      <c r="D867" s="233" t="s">
        <v>194</v>
      </c>
      <c r="E867" s="250" t="s">
        <v>1</v>
      </c>
      <c r="F867" s="251" t="s">
        <v>1207</v>
      </c>
      <c r="G867" s="249"/>
      <c r="H867" s="252">
        <v>7.5599999999999996</v>
      </c>
      <c r="I867" s="253"/>
      <c r="J867" s="249"/>
      <c r="K867" s="249"/>
      <c r="L867" s="254"/>
      <c r="M867" s="255"/>
      <c r="N867" s="256"/>
      <c r="O867" s="256"/>
      <c r="P867" s="256"/>
      <c r="Q867" s="256"/>
      <c r="R867" s="256"/>
      <c r="S867" s="256"/>
      <c r="T867" s="257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8" t="s">
        <v>194</v>
      </c>
      <c r="AU867" s="258" t="s">
        <v>86</v>
      </c>
      <c r="AV867" s="14" t="s">
        <v>86</v>
      </c>
      <c r="AW867" s="14" t="s">
        <v>32</v>
      </c>
      <c r="AX867" s="14" t="s">
        <v>84</v>
      </c>
      <c r="AY867" s="258" t="s">
        <v>183</v>
      </c>
    </row>
    <row r="868" s="2" customFormat="1" ht="16.5" customHeight="1">
      <c r="A868" s="39"/>
      <c r="B868" s="40"/>
      <c r="C868" s="220" t="s">
        <v>1208</v>
      </c>
      <c r="D868" s="220" t="s">
        <v>185</v>
      </c>
      <c r="E868" s="221" t="s">
        <v>1209</v>
      </c>
      <c r="F868" s="222" t="s">
        <v>1210</v>
      </c>
      <c r="G868" s="223" t="s">
        <v>286</v>
      </c>
      <c r="H868" s="224">
        <v>51.765000000000001</v>
      </c>
      <c r="I868" s="225"/>
      <c r="J868" s="226">
        <f>ROUND(I868*H868,2)</f>
        <v>0</v>
      </c>
      <c r="K868" s="222" t="s">
        <v>189</v>
      </c>
      <c r="L868" s="45"/>
      <c r="M868" s="227" t="s">
        <v>1</v>
      </c>
      <c r="N868" s="228" t="s">
        <v>41</v>
      </c>
      <c r="O868" s="92"/>
      <c r="P868" s="229">
        <f>O868*H868</f>
        <v>0</v>
      </c>
      <c r="Q868" s="229">
        <v>0</v>
      </c>
      <c r="R868" s="229">
        <f>Q868*H868</f>
        <v>0</v>
      </c>
      <c r="S868" s="229">
        <v>0.01098</v>
      </c>
      <c r="T868" s="230">
        <f>S868*H868</f>
        <v>0.56837970000000004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31" t="s">
        <v>319</v>
      </c>
      <c r="AT868" s="231" t="s">
        <v>185</v>
      </c>
      <c r="AU868" s="231" t="s">
        <v>86</v>
      </c>
      <c r="AY868" s="18" t="s">
        <v>183</v>
      </c>
      <c r="BE868" s="232">
        <f>IF(N868="základní",J868,0)</f>
        <v>0</v>
      </c>
      <c r="BF868" s="232">
        <f>IF(N868="snížená",J868,0)</f>
        <v>0</v>
      </c>
      <c r="BG868" s="232">
        <f>IF(N868="zákl. přenesená",J868,0)</f>
        <v>0</v>
      </c>
      <c r="BH868" s="232">
        <f>IF(N868="sníž. přenesená",J868,0)</f>
        <v>0</v>
      </c>
      <c r="BI868" s="232">
        <f>IF(N868="nulová",J868,0)</f>
        <v>0</v>
      </c>
      <c r="BJ868" s="18" t="s">
        <v>84</v>
      </c>
      <c r="BK868" s="232">
        <f>ROUND(I868*H868,2)</f>
        <v>0</v>
      </c>
      <c r="BL868" s="18" t="s">
        <v>319</v>
      </c>
      <c r="BM868" s="231" t="s">
        <v>1211</v>
      </c>
    </row>
    <row r="869" s="2" customFormat="1">
      <c r="A869" s="39"/>
      <c r="B869" s="40"/>
      <c r="C869" s="41"/>
      <c r="D869" s="233" t="s">
        <v>192</v>
      </c>
      <c r="E869" s="41"/>
      <c r="F869" s="234" t="s">
        <v>1212</v>
      </c>
      <c r="G869" s="41"/>
      <c r="H869" s="41"/>
      <c r="I869" s="235"/>
      <c r="J869" s="41"/>
      <c r="K869" s="41"/>
      <c r="L869" s="45"/>
      <c r="M869" s="236"/>
      <c r="N869" s="237"/>
      <c r="O869" s="92"/>
      <c r="P869" s="92"/>
      <c r="Q869" s="92"/>
      <c r="R869" s="92"/>
      <c r="S869" s="92"/>
      <c r="T869" s="93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192</v>
      </c>
      <c r="AU869" s="18" t="s">
        <v>86</v>
      </c>
    </row>
    <row r="870" s="13" customFormat="1">
      <c r="A870" s="13"/>
      <c r="B870" s="238"/>
      <c r="C870" s="239"/>
      <c r="D870" s="233" t="s">
        <v>194</v>
      </c>
      <c r="E870" s="240" t="s">
        <v>1</v>
      </c>
      <c r="F870" s="241" t="s">
        <v>1213</v>
      </c>
      <c r="G870" s="239"/>
      <c r="H870" s="240" t="s">
        <v>1</v>
      </c>
      <c r="I870" s="242"/>
      <c r="J870" s="239"/>
      <c r="K870" s="239"/>
      <c r="L870" s="243"/>
      <c r="M870" s="244"/>
      <c r="N870" s="245"/>
      <c r="O870" s="245"/>
      <c r="P870" s="245"/>
      <c r="Q870" s="245"/>
      <c r="R870" s="245"/>
      <c r="S870" s="245"/>
      <c r="T870" s="246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7" t="s">
        <v>194</v>
      </c>
      <c r="AU870" s="247" t="s">
        <v>86</v>
      </c>
      <c r="AV870" s="13" t="s">
        <v>84</v>
      </c>
      <c r="AW870" s="13" t="s">
        <v>32</v>
      </c>
      <c r="AX870" s="13" t="s">
        <v>76</v>
      </c>
      <c r="AY870" s="247" t="s">
        <v>183</v>
      </c>
    </row>
    <row r="871" s="14" customFormat="1">
      <c r="A871" s="14"/>
      <c r="B871" s="248"/>
      <c r="C871" s="249"/>
      <c r="D871" s="233" t="s">
        <v>194</v>
      </c>
      <c r="E871" s="250" t="s">
        <v>1</v>
      </c>
      <c r="F871" s="251" t="s">
        <v>1214</v>
      </c>
      <c r="G871" s="249"/>
      <c r="H871" s="252">
        <v>51.765000000000001</v>
      </c>
      <c r="I871" s="253"/>
      <c r="J871" s="249"/>
      <c r="K871" s="249"/>
      <c r="L871" s="254"/>
      <c r="M871" s="255"/>
      <c r="N871" s="256"/>
      <c r="O871" s="256"/>
      <c r="P871" s="256"/>
      <c r="Q871" s="256"/>
      <c r="R871" s="256"/>
      <c r="S871" s="256"/>
      <c r="T871" s="257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8" t="s">
        <v>194</v>
      </c>
      <c r="AU871" s="258" t="s">
        <v>86</v>
      </c>
      <c r="AV871" s="14" t="s">
        <v>86</v>
      </c>
      <c r="AW871" s="14" t="s">
        <v>32</v>
      </c>
      <c r="AX871" s="14" t="s">
        <v>84</v>
      </c>
      <c r="AY871" s="258" t="s">
        <v>183</v>
      </c>
    </row>
    <row r="872" s="2" customFormat="1" ht="33" customHeight="1">
      <c r="A872" s="39"/>
      <c r="B872" s="40"/>
      <c r="C872" s="220" t="s">
        <v>1215</v>
      </c>
      <c r="D872" s="220" t="s">
        <v>185</v>
      </c>
      <c r="E872" s="221" t="s">
        <v>1216</v>
      </c>
      <c r="F872" s="222" t="s">
        <v>1217</v>
      </c>
      <c r="G872" s="223" t="s">
        <v>525</v>
      </c>
      <c r="H872" s="224">
        <v>59</v>
      </c>
      <c r="I872" s="225"/>
      <c r="J872" s="226">
        <f>ROUND(I872*H872,2)</f>
        <v>0</v>
      </c>
      <c r="K872" s="222" t="s">
        <v>189</v>
      </c>
      <c r="L872" s="45"/>
      <c r="M872" s="227" t="s">
        <v>1</v>
      </c>
      <c r="N872" s="228" t="s">
        <v>41</v>
      </c>
      <c r="O872" s="92"/>
      <c r="P872" s="229">
        <f>O872*H872</f>
        <v>0</v>
      </c>
      <c r="Q872" s="229">
        <v>0</v>
      </c>
      <c r="R872" s="229">
        <f>Q872*H872</f>
        <v>0</v>
      </c>
      <c r="S872" s="229">
        <v>0.0050000000000000001</v>
      </c>
      <c r="T872" s="230">
        <f>S872*H872</f>
        <v>0.29499999999999998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31" t="s">
        <v>319</v>
      </c>
      <c r="AT872" s="231" t="s">
        <v>185</v>
      </c>
      <c r="AU872" s="231" t="s">
        <v>86</v>
      </c>
      <c r="AY872" s="18" t="s">
        <v>183</v>
      </c>
      <c r="BE872" s="232">
        <f>IF(N872="základní",J872,0)</f>
        <v>0</v>
      </c>
      <c r="BF872" s="232">
        <f>IF(N872="snížená",J872,0)</f>
        <v>0</v>
      </c>
      <c r="BG872" s="232">
        <f>IF(N872="zákl. přenesená",J872,0)</f>
        <v>0</v>
      </c>
      <c r="BH872" s="232">
        <f>IF(N872="sníž. přenesená",J872,0)</f>
        <v>0</v>
      </c>
      <c r="BI872" s="232">
        <f>IF(N872="nulová",J872,0)</f>
        <v>0</v>
      </c>
      <c r="BJ872" s="18" t="s">
        <v>84</v>
      </c>
      <c r="BK872" s="232">
        <f>ROUND(I872*H872,2)</f>
        <v>0</v>
      </c>
      <c r="BL872" s="18" t="s">
        <v>319</v>
      </c>
      <c r="BM872" s="231" t="s">
        <v>1218</v>
      </c>
    </row>
    <row r="873" s="2" customFormat="1">
      <c r="A873" s="39"/>
      <c r="B873" s="40"/>
      <c r="C873" s="41"/>
      <c r="D873" s="233" t="s">
        <v>192</v>
      </c>
      <c r="E873" s="41"/>
      <c r="F873" s="234" t="s">
        <v>1219</v>
      </c>
      <c r="G873" s="41"/>
      <c r="H873" s="41"/>
      <c r="I873" s="235"/>
      <c r="J873" s="41"/>
      <c r="K873" s="41"/>
      <c r="L873" s="45"/>
      <c r="M873" s="236"/>
      <c r="N873" s="237"/>
      <c r="O873" s="92"/>
      <c r="P873" s="92"/>
      <c r="Q873" s="92"/>
      <c r="R873" s="92"/>
      <c r="S873" s="92"/>
      <c r="T873" s="93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192</v>
      </c>
      <c r="AU873" s="18" t="s">
        <v>86</v>
      </c>
    </row>
    <row r="874" s="14" customFormat="1">
      <c r="A874" s="14"/>
      <c r="B874" s="248"/>
      <c r="C874" s="249"/>
      <c r="D874" s="233" t="s">
        <v>194</v>
      </c>
      <c r="E874" s="250" t="s">
        <v>1</v>
      </c>
      <c r="F874" s="251" t="s">
        <v>1220</v>
      </c>
      <c r="G874" s="249"/>
      <c r="H874" s="252">
        <v>59</v>
      </c>
      <c r="I874" s="253"/>
      <c r="J874" s="249"/>
      <c r="K874" s="249"/>
      <c r="L874" s="254"/>
      <c r="M874" s="255"/>
      <c r="N874" s="256"/>
      <c r="O874" s="256"/>
      <c r="P874" s="256"/>
      <c r="Q874" s="256"/>
      <c r="R874" s="256"/>
      <c r="S874" s="256"/>
      <c r="T874" s="257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8" t="s">
        <v>194</v>
      </c>
      <c r="AU874" s="258" t="s">
        <v>86</v>
      </c>
      <c r="AV874" s="14" t="s">
        <v>86</v>
      </c>
      <c r="AW874" s="14" t="s">
        <v>32</v>
      </c>
      <c r="AX874" s="14" t="s">
        <v>84</v>
      </c>
      <c r="AY874" s="258" t="s">
        <v>183</v>
      </c>
    </row>
    <row r="875" s="2" customFormat="1" ht="24.15" customHeight="1">
      <c r="A875" s="39"/>
      <c r="B875" s="40"/>
      <c r="C875" s="220" t="s">
        <v>1221</v>
      </c>
      <c r="D875" s="220" t="s">
        <v>185</v>
      </c>
      <c r="E875" s="221" t="s">
        <v>1222</v>
      </c>
      <c r="F875" s="222" t="s">
        <v>1223</v>
      </c>
      <c r="G875" s="223" t="s">
        <v>525</v>
      </c>
      <c r="H875" s="224">
        <v>1.8180000000000001</v>
      </c>
      <c r="I875" s="225"/>
      <c r="J875" s="226">
        <f>ROUND(I875*H875,2)</f>
        <v>0</v>
      </c>
      <c r="K875" s="222" t="s">
        <v>189</v>
      </c>
      <c r="L875" s="45"/>
      <c r="M875" s="227" t="s">
        <v>1</v>
      </c>
      <c r="N875" s="228" t="s">
        <v>41</v>
      </c>
      <c r="O875" s="92"/>
      <c r="P875" s="229">
        <f>O875*H875</f>
        <v>0</v>
      </c>
      <c r="Q875" s="229">
        <v>0</v>
      </c>
      <c r="R875" s="229">
        <f>Q875*H875</f>
        <v>0</v>
      </c>
      <c r="S875" s="229">
        <v>0.024</v>
      </c>
      <c r="T875" s="230">
        <f>S875*H875</f>
        <v>0.043632000000000004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1" t="s">
        <v>319</v>
      </c>
      <c r="AT875" s="231" t="s">
        <v>185</v>
      </c>
      <c r="AU875" s="231" t="s">
        <v>86</v>
      </c>
      <c r="AY875" s="18" t="s">
        <v>183</v>
      </c>
      <c r="BE875" s="232">
        <f>IF(N875="základní",J875,0)</f>
        <v>0</v>
      </c>
      <c r="BF875" s="232">
        <f>IF(N875="snížená",J875,0)</f>
        <v>0</v>
      </c>
      <c r="BG875" s="232">
        <f>IF(N875="zákl. přenesená",J875,0)</f>
        <v>0</v>
      </c>
      <c r="BH875" s="232">
        <f>IF(N875="sníž. přenesená",J875,0)</f>
        <v>0</v>
      </c>
      <c r="BI875" s="232">
        <f>IF(N875="nulová",J875,0)</f>
        <v>0</v>
      </c>
      <c r="BJ875" s="18" t="s">
        <v>84</v>
      </c>
      <c r="BK875" s="232">
        <f>ROUND(I875*H875,2)</f>
        <v>0</v>
      </c>
      <c r="BL875" s="18" t="s">
        <v>319</v>
      </c>
      <c r="BM875" s="231" t="s">
        <v>1224</v>
      </c>
    </row>
    <row r="876" s="2" customFormat="1">
      <c r="A876" s="39"/>
      <c r="B876" s="40"/>
      <c r="C876" s="41"/>
      <c r="D876" s="233" t="s">
        <v>192</v>
      </c>
      <c r="E876" s="41"/>
      <c r="F876" s="234" t="s">
        <v>1225</v>
      </c>
      <c r="G876" s="41"/>
      <c r="H876" s="41"/>
      <c r="I876" s="235"/>
      <c r="J876" s="41"/>
      <c r="K876" s="41"/>
      <c r="L876" s="45"/>
      <c r="M876" s="236"/>
      <c r="N876" s="237"/>
      <c r="O876" s="92"/>
      <c r="P876" s="92"/>
      <c r="Q876" s="92"/>
      <c r="R876" s="92"/>
      <c r="S876" s="92"/>
      <c r="T876" s="93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192</v>
      </c>
      <c r="AU876" s="18" t="s">
        <v>86</v>
      </c>
    </row>
    <row r="877" s="13" customFormat="1">
      <c r="A877" s="13"/>
      <c r="B877" s="238"/>
      <c r="C877" s="239"/>
      <c r="D877" s="233" t="s">
        <v>194</v>
      </c>
      <c r="E877" s="240" t="s">
        <v>1</v>
      </c>
      <c r="F877" s="241" t="s">
        <v>604</v>
      </c>
      <c r="G877" s="239"/>
      <c r="H877" s="240" t="s">
        <v>1</v>
      </c>
      <c r="I877" s="242"/>
      <c r="J877" s="239"/>
      <c r="K877" s="239"/>
      <c r="L877" s="243"/>
      <c r="M877" s="244"/>
      <c r="N877" s="245"/>
      <c r="O877" s="245"/>
      <c r="P877" s="245"/>
      <c r="Q877" s="245"/>
      <c r="R877" s="245"/>
      <c r="S877" s="245"/>
      <c r="T877" s="246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7" t="s">
        <v>194</v>
      </c>
      <c r="AU877" s="247" t="s">
        <v>86</v>
      </c>
      <c r="AV877" s="13" t="s">
        <v>84</v>
      </c>
      <c r="AW877" s="13" t="s">
        <v>32</v>
      </c>
      <c r="AX877" s="13" t="s">
        <v>76</v>
      </c>
      <c r="AY877" s="247" t="s">
        <v>183</v>
      </c>
    </row>
    <row r="878" s="14" customFormat="1">
      <c r="A878" s="14"/>
      <c r="B878" s="248"/>
      <c r="C878" s="249"/>
      <c r="D878" s="233" t="s">
        <v>194</v>
      </c>
      <c r="E878" s="250" t="s">
        <v>1</v>
      </c>
      <c r="F878" s="251" t="s">
        <v>605</v>
      </c>
      <c r="G878" s="249"/>
      <c r="H878" s="252">
        <v>1.8180000000000001</v>
      </c>
      <c r="I878" s="253"/>
      <c r="J878" s="249"/>
      <c r="K878" s="249"/>
      <c r="L878" s="254"/>
      <c r="M878" s="255"/>
      <c r="N878" s="256"/>
      <c r="O878" s="256"/>
      <c r="P878" s="256"/>
      <c r="Q878" s="256"/>
      <c r="R878" s="256"/>
      <c r="S878" s="256"/>
      <c r="T878" s="257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8" t="s">
        <v>194</v>
      </c>
      <c r="AU878" s="258" t="s">
        <v>86</v>
      </c>
      <c r="AV878" s="14" t="s">
        <v>86</v>
      </c>
      <c r="AW878" s="14" t="s">
        <v>32</v>
      </c>
      <c r="AX878" s="14" t="s">
        <v>84</v>
      </c>
      <c r="AY878" s="258" t="s">
        <v>183</v>
      </c>
    </row>
    <row r="879" s="2" customFormat="1" ht="24.15" customHeight="1">
      <c r="A879" s="39"/>
      <c r="B879" s="40"/>
      <c r="C879" s="220" t="s">
        <v>1226</v>
      </c>
      <c r="D879" s="220" t="s">
        <v>185</v>
      </c>
      <c r="E879" s="221" t="s">
        <v>1227</v>
      </c>
      <c r="F879" s="222" t="s">
        <v>1228</v>
      </c>
      <c r="G879" s="223" t="s">
        <v>252</v>
      </c>
      <c r="H879" s="224">
        <v>71.459999999999994</v>
      </c>
      <c r="I879" s="225"/>
      <c r="J879" s="226">
        <f>ROUND(I879*H879,2)</f>
        <v>0</v>
      </c>
      <c r="K879" s="222" t="s">
        <v>189</v>
      </c>
      <c r="L879" s="45"/>
      <c r="M879" s="227" t="s">
        <v>1</v>
      </c>
      <c r="N879" s="228" t="s">
        <v>41</v>
      </c>
      <c r="O879" s="92"/>
      <c r="P879" s="229">
        <f>O879*H879</f>
        <v>0</v>
      </c>
      <c r="Q879" s="229">
        <v>0</v>
      </c>
      <c r="R879" s="229">
        <f>Q879*H879</f>
        <v>0</v>
      </c>
      <c r="S879" s="229">
        <v>0</v>
      </c>
      <c r="T879" s="230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31" t="s">
        <v>319</v>
      </c>
      <c r="AT879" s="231" t="s">
        <v>185</v>
      </c>
      <c r="AU879" s="231" t="s">
        <v>86</v>
      </c>
      <c r="AY879" s="18" t="s">
        <v>183</v>
      </c>
      <c r="BE879" s="232">
        <f>IF(N879="základní",J879,0)</f>
        <v>0</v>
      </c>
      <c r="BF879" s="232">
        <f>IF(N879="snížená",J879,0)</f>
        <v>0</v>
      </c>
      <c r="BG879" s="232">
        <f>IF(N879="zákl. přenesená",J879,0)</f>
        <v>0</v>
      </c>
      <c r="BH879" s="232">
        <f>IF(N879="sníž. přenesená",J879,0)</f>
        <v>0</v>
      </c>
      <c r="BI879" s="232">
        <f>IF(N879="nulová",J879,0)</f>
        <v>0</v>
      </c>
      <c r="BJ879" s="18" t="s">
        <v>84</v>
      </c>
      <c r="BK879" s="232">
        <f>ROUND(I879*H879,2)</f>
        <v>0</v>
      </c>
      <c r="BL879" s="18" t="s">
        <v>319</v>
      </c>
      <c r="BM879" s="231" t="s">
        <v>1229</v>
      </c>
    </row>
    <row r="880" s="2" customFormat="1">
      <c r="A880" s="39"/>
      <c r="B880" s="40"/>
      <c r="C880" s="41"/>
      <c r="D880" s="233" t="s">
        <v>192</v>
      </c>
      <c r="E880" s="41"/>
      <c r="F880" s="234" t="s">
        <v>1230</v>
      </c>
      <c r="G880" s="41"/>
      <c r="H880" s="41"/>
      <c r="I880" s="235"/>
      <c r="J880" s="41"/>
      <c r="K880" s="41"/>
      <c r="L880" s="45"/>
      <c r="M880" s="236"/>
      <c r="N880" s="237"/>
      <c r="O880" s="92"/>
      <c r="P880" s="92"/>
      <c r="Q880" s="92"/>
      <c r="R880" s="92"/>
      <c r="S880" s="92"/>
      <c r="T880" s="93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T880" s="18" t="s">
        <v>192</v>
      </c>
      <c r="AU880" s="18" t="s">
        <v>86</v>
      </c>
    </row>
    <row r="881" s="13" customFormat="1">
      <c r="A881" s="13"/>
      <c r="B881" s="238"/>
      <c r="C881" s="239"/>
      <c r="D881" s="233" t="s">
        <v>194</v>
      </c>
      <c r="E881" s="240" t="s">
        <v>1</v>
      </c>
      <c r="F881" s="241" t="s">
        <v>1231</v>
      </c>
      <c r="G881" s="239"/>
      <c r="H881" s="240" t="s">
        <v>1</v>
      </c>
      <c r="I881" s="242"/>
      <c r="J881" s="239"/>
      <c r="K881" s="239"/>
      <c r="L881" s="243"/>
      <c r="M881" s="244"/>
      <c r="N881" s="245"/>
      <c r="O881" s="245"/>
      <c r="P881" s="245"/>
      <c r="Q881" s="245"/>
      <c r="R881" s="245"/>
      <c r="S881" s="245"/>
      <c r="T881" s="246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7" t="s">
        <v>194</v>
      </c>
      <c r="AU881" s="247" t="s">
        <v>86</v>
      </c>
      <c r="AV881" s="13" t="s">
        <v>84</v>
      </c>
      <c r="AW881" s="13" t="s">
        <v>32</v>
      </c>
      <c r="AX881" s="13" t="s">
        <v>76</v>
      </c>
      <c r="AY881" s="247" t="s">
        <v>183</v>
      </c>
    </row>
    <row r="882" s="14" customFormat="1">
      <c r="A882" s="14"/>
      <c r="B882" s="248"/>
      <c r="C882" s="249"/>
      <c r="D882" s="233" t="s">
        <v>194</v>
      </c>
      <c r="E882" s="250" t="s">
        <v>1</v>
      </c>
      <c r="F882" s="251" t="s">
        <v>1106</v>
      </c>
      <c r="G882" s="249"/>
      <c r="H882" s="252">
        <v>64.799999999999997</v>
      </c>
      <c r="I882" s="253"/>
      <c r="J882" s="249"/>
      <c r="K882" s="249"/>
      <c r="L882" s="254"/>
      <c r="M882" s="255"/>
      <c r="N882" s="256"/>
      <c r="O882" s="256"/>
      <c r="P882" s="256"/>
      <c r="Q882" s="256"/>
      <c r="R882" s="256"/>
      <c r="S882" s="256"/>
      <c r="T882" s="257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8" t="s">
        <v>194</v>
      </c>
      <c r="AU882" s="258" t="s">
        <v>86</v>
      </c>
      <c r="AV882" s="14" t="s">
        <v>86</v>
      </c>
      <c r="AW882" s="14" t="s">
        <v>32</v>
      </c>
      <c r="AX882" s="14" t="s">
        <v>76</v>
      </c>
      <c r="AY882" s="258" t="s">
        <v>183</v>
      </c>
    </row>
    <row r="883" s="13" customFormat="1">
      <c r="A883" s="13"/>
      <c r="B883" s="238"/>
      <c r="C883" s="239"/>
      <c r="D883" s="233" t="s">
        <v>194</v>
      </c>
      <c r="E883" s="240" t="s">
        <v>1</v>
      </c>
      <c r="F883" s="241" t="s">
        <v>1232</v>
      </c>
      <c r="G883" s="239"/>
      <c r="H883" s="240" t="s">
        <v>1</v>
      </c>
      <c r="I883" s="242"/>
      <c r="J883" s="239"/>
      <c r="K883" s="239"/>
      <c r="L883" s="243"/>
      <c r="M883" s="244"/>
      <c r="N883" s="245"/>
      <c r="O883" s="245"/>
      <c r="P883" s="245"/>
      <c r="Q883" s="245"/>
      <c r="R883" s="245"/>
      <c r="S883" s="245"/>
      <c r="T883" s="246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7" t="s">
        <v>194</v>
      </c>
      <c r="AU883" s="247" t="s">
        <v>86</v>
      </c>
      <c r="AV883" s="13" t="s">
        <v>84</v>
      </c>
      <c r="AW883" s="13" t="s">
        <v>32</v>
      </c>
      <c r="AX883" s="13" t="s">
        <v>76</v>
      </c>
      <c r="AY883" s="247" t="s">
        <v>183</v>
      </c>
    </row>
    <row r="884" s="14" customFormat="1">
      <c r="A884" s="14"/>
      <c r="B884" s="248"/>
      <c r="C884" s="249"/>
      <c r="D884" s="233" t="s">
        <v>194</v>
      </c>
      <c r="E884" s="250" t="s">
        <v>1</v>
      </c>
      <c r="F884" s="251" t="s">
        <v>430</v>
      </c>
      <c r="G884" s="249"/>
      <c r="H884" s="252">
        <v>6.6600000000000001</v>
      </c>
      <c r="I884" s="253"/>
      <c r="J884" s="249"/>
      <c r="K884" s="249"/>
      <c r="L884" s="254"/>
      <c r="M884" s="255"/>
      <c r="N884" s="256"/>
      <c r="O884" s="256"/>
      <c r="P884" s="256"/>
      <c r="Q884" s="256"/>
      <c r="R884" s="256"/>
      <c r="S884" s="256"/>
      <c r="T884" s="257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8" t="s">
        <v>194</v>
      </c>
      <c r="AU884" s="258" t="s">
        <v>86</v>
      </c>
      <c r="AV884" s="14" t="s">
        <v>86</v>
      </c>
      <c r="AW884" s="14" t="s">
        <v>32</v>
      </c>
      <c r="AX884" s="14" t="s">
        <v>76</v>
      </c>
      <c r="AY884" s="258" t="s">
        <v>183</v>
      </c>
    </row>
    <row r="885" s="15" customFormat="1">
      <c r="A885" s="15"/>
      <c r="B885" s="259"/>
      <c r="C885" s="260"/>
      <c r="D885" s="233" t="s">
        <v>194</v>
      </c>
      <c r="E885" s="261" t="s">
        <v>1</v>
      </c>
      <c r="F885" s="262" t="s">
        <v>225</v>
      </c>
      <c r="G885" s="260"/>
      <c r="H885" s="263">
        <v>71.459999999999994</v>
      </c>
      <c r="I885" s="264"/>
      <c r="J885" s="260"/>
      <c r="K885" s="260"/>
      <c r="L885" s="265"/>
      <c r="M885" s="266"/>
      <c r="N885" s="267"/>
      <c r="O885" s="267"/>
      <c r="P885" s="267"/>
      <c r="Q885" s="267"/>
      <c r="R885" s="267"/>
      <c r="S885" s="267"/>
      <c r="T885" s="268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69" t="s">
        <v>194</v>
      </c>
      <c r="AU885" s="269" t="s">
        <v>86</v>
      </c>
      <c r="AV885" s="15" t="s">
        <v>190</v>
      </c>
      <c r="AW885" s="15" t="s">
        <v>32</v>
      </c>
      <c r="AX885" s="15" t="s">
        <v>84</v>
      </c>
      <c r="AY885" s="269" t="s">
        <v>183</v>
      </c>
    </row>
    <row r="886" s="2" customFormat="1" ht="21.75" customHeight="1">
      <c r="A886" s="39"/>
      <c r="B886" s="40"/>
      <c r="C886" s="270" t="s">
        <v>1233</v>
      </c>
      <c r="D886" s="270" t="s">
        <v>259</v>
      </c>
      <c r="E886" s="271" t="s">
        <v>1234</v>
      </c>
      <c r="F886" s="272" t="s">
        <v>1235</v>
      </c>
      <c r="G886" s="273" t="s">
        <v>252</v>
      </c>
      <c r="H886" s="274">
        <v>71.459999999999994</v>
      </c>
      <c r="I886" s="275"/>
      <c r="J886" s="276">
        <f>ROUND(I886*H886,2)</f>
        <v>0</v>
      </c>
      <c r="K886" s="272" t="s">
        <v>189</v>
      </c>
      <c r="L886" s="277"/>
      <c r="M886" s="278" t="s">
        <v>1</v>
      </c>
      <c r="N886" s="279" t="s">
        <v>41</v>
      </c>
      <c r="O886" s="92"/>
      <c r="P886" s="229">
        <f>O886*H886</f>
        <v>0</v>
      </c>
      <c r="Q886" s="229">
        <v>0.0020999999999999999</v>
      </c>
      <c r="R886" s="229">
        <f>Q886*H886</f>
        <v>0.15006599999999998</v>
      </c>
      <c r="S886" s="229">
        <v>0</v>
      </c>
      <c r="T886" s="230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31" t="s">
        <v>436</v>
      </c>
      <c r="AT886" s="231" t="s">
        <v>259</v>
      </c>
      <c r="AU886" s="231" t="s">
        <v>86</v>
      </c>
      <c r="AY886" s="18" t="s">
        <v>183</v>
      </c>
      <c r="BE886" s="232">
        <f>IF(N886="základní",J886,0)</f>
        <v>0</v>
      </c>
      <c r="BF886" s="232">
        <f>IF(N886="snížená",J886,0)</f>
        <v>0</v>
      </c>
      <c r="BG886" s="232">
        <f>IF(N886="zákl. přenesená",J886,0)</f>
        <v>0</v>
      </c>
      <c r="BH886" s="232">
        <f>IF(N886="sníž. přenesená",J886,0)</f>
        <v>0</v>
      </c>
      <c r="BI886" s="232">
        <f>IF(N886="nulová",J886,0)</f>
        <v>0</v>
      </c>
      <c r="BJ886" s="18" t="s">
        <v>84</v>
      </c>
      <c r="BK886" s="232">
        <f>ROUND(I886*H886,2)</f>
        <v>0</v>
      </c>
      <c r="BL886" s="18" t="s">
        <v>319</v>
      </c>
      <c r="BM886" s="231" t="s">
        <v>1236</v>
      </c>
    </row>
    <row r="887" s="2" customFormat="1">
      <c r="A887" s="39"/>
      <c r="B887" s="40"/>
      <c r="C887" s="41"/>
      <c r="D887" s="233" t="s">
        <v>192</v>
      </c>
      <c r="E887" s="41"/>
      <c r="F887" s="234" t="s">
        <v>1235</v>
      </c>
      <c r="G887" s="41"/>
      <c r="H887" s="41"/>
      <c r="I887" s="235"/>
      <c r="J887" s="41"/>
      <c r="K887" s="41"/>
      <c r="L887" s="45"/>
      <c r="M887" s="236"/>
      <c r="N887" s="237"/>
      <c r="O887" s="92"/>
      <c r="P887" s="92"/>
      <c r="Q887" s="92"/>
      <c r="R887" s="92"/>
      <c r="S887" s="92"/>
      <c r="T887" s="93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192</v>
      </c>
      <c r="AU887" s="18" t="s">
        <v>86</v>
      </c>
    </row>
    <row r="888" s="2" customFormat="1" ht="21.75" customHeight="1">
      <c r="A888" s="39"/>
      <c r="B888" s="40"/>
      <c r="C888" s="270" t="s">
        <v>1237</v>
      </c>
      <c r="D888" s="270" t="s">
        <v>259</v>
      </c>
      <c r="E888" s="271" t="s">
        <v>1238</v>
      </c>
      <c r="F888" s="272" t="s">
        <v>1239</v>
      </c>
      <c r="G888" s="273" t="s">
        <v>525</v>
      </c>
      <c r="H888" s="274">
        <v>33</v>
      </c>
      <c r="I888" s="275"/>
      <c r="J888" s="276">
        <f>ROUND(I888*H888,2)</f>
        <v>0</v>
      </c>
      <c r="K888" s="272" t="s">
        <v>189</v>
      </c>
      <c r="L888" s="277"/>
      <c r="M888" s="278" t="s">
        <v>1</v>
      </c>
      <c r="N888" s="279" t="s">
        <v>41</v>
      </c>
      <c r="O888" s="92"/>
      <c r="P888" s="229">
        <f>O888*H888</f>
        <v>0</v>
      </c>
      <c r="Q888" s="229">
        <v>6.0000000000000002E-05</v>
      </c>
      <c r="R888" s="229">
        <f>Q888*H888</f>
        <v>0.00198</v>
      </c>
      <c r="S888" s="229">
        <v>0</v>
      </c>
      <c r="T888" s="230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31" t="s">
        <v>436</v>
      </c>
      <c r="AT888" s="231" t="s">
        <v>259</v>
      </c>
      <c r="AU888" s="231" t="s">
        <v>86</v>
      </c>
      <c r="AY888" s="18" t="s">
        <v>183</v>
      </c>
      <c r="BE888" s="232">
        <f>IF(N888="základní",J888,0)</f>
        <v>0</v>
      </c>
      <c r="BF888" s="232">
        <f>IF(N888="snížená",J888,0)</f>
        <v>0</v>
      </c>
      <c r="BG888" s="232">
        <f>IF(N888="zákl. přenesená",J888,0)</f>
        <v>0</v>
      </c>
      <c r="BH888" s="232">
        <f>IF(N888="sníž. přenesená",J888,0)</f>
        <v>0</v>
      </c>
      <c r="BI888" s="232">
        <f>IF(N888="nulová",J888,0)</f>
        <v>0</v>
      </c>
      <c r="BJ888" s="18" t="s">
        <v>84</v>
      </c>
      <c r="BK888" s="232">
        <f>ROUND(I888*H888,2)</f>
        <v>0</v>
      </c>
      <c r="BL888" s="18" t="s">
        <v>319</v>
      </c>
      <c r="BM888" s="231" t="s">
        <v>1240</v>
      </c>
    </row>
    <row r="889" s="2" customFormat="1">
      <c r="A889" s="39"/>
      <c r="B889" s="40"/>
      <c r="C889" s="41"/>
      <c r="D889" s="233" t="s">
        <v>192</v>
      </c>
      <c r="E889" s="41"/>
      <c r="F889" s="234" t="s">
        <v>1239</v>
      </c>
      <c r="G889" s="41"/>
      <c r="H889" s="41"/>
      <c r="I889" s="235"/>
      <c r="J889" s="41"/>
      <c r="K889" s="41"/>
      <c r="L889" s="45"/>
      <c r="M889" s="236"/>
      <c r="N889" s="237"/>
      <c r="O889" s="92"/>
      <c r="P889" s="92"/>
      <c r="Q889" s="92"/>
      <c r="R889" s="92"/>
      <c r="S889" s="92"/>
      <c r="T889" s="93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192</v>
      </c>
      <c r="AU889" s="18" t="s">
        <v>86</v>
      </c>
    </row>
    <row r="890" s="14" customFormat="1">
      <c r="A890" s="14"/>
      <c r="B890" s="248"/>
      <c r="C890" s="249"/>
      <c r="D890" s="233" t="s">
        <v>194</v>
      </c>
      <c r="E890" s="250" t="s">
        <v>1</v>
      </c>
      <c r="F890" s="251" t="s">
        <v>1241</v>
      </c>
      <c r="G890" s="249"/>
      <c r="H890" s="252">
        <v>33</v>
      </c>
      <c r="I890" s="253"/>
      <c r="J890" s="249"/>
      <c r="K890" s="249"/>
      <c r="L890" s="254"/>
      <c r="M890" s="255"/>
      <c r="N890" s="256"/>
      <c r="O890" s="256"/>
      <c r="P890" s="256"/>
      <c r="Q890" s="256"/>
      <c r="R890" s="256"/>
      <c r="S890" s="256"/>
      <c r="T890" s="257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8" t="s">
        <v>194</v>
      </c>
      <c r="AU890" s="258" t="s">
        <v>86</v>
      </c>
      <c r="AV890" s="14" t="s">
        <v>86</v>
      </c>
      <c r="AW890" s="14" t="s">
        <v>32</v>
      </c>
      <c r="AX890" s="14" t="s">
        <v>84</v>
      </c>
      <c r="AY890" s="258" t="s">
        <v>183</v>
      </c>
    </row>
    <row r="891" s="2" customFormat="1" ht="24.15" customHeight="1">
      <c r="A891" s="39"/>
      <c r="B891" s="40"/>
      <c r="C891" s="220" t="s">
        <v>1242</v>
      </c>
      <c r="D891" s="220" t="s">
        <v>185</v>
      </c>
      <c r="E891" s="221" t="s">
        <v>1243</v>
      </c>
      <c r="F891" s="222" t="s">
        <v>1244</v>
      </c>
      <c r="G891" s="223" t="s">
        <v>208</v>
      </c>
      <c r="H891" s="224">
        <v>3.4369999999999998</v>
      </c>
      <c r="I891" s="225"/>
      <c r="J891" s="226">
        <f>ROUND(I891*H891,2)</f>
        <v>0</v>
      </c>
      <c r="K891" s="222" t="s">
        <v>189</v>
      </c>
      <c r="L891" s="45"/>
      <c r="M891" s="227" t="s">
        <v>1</v>
      </c>
      <c r="N891" s="228" t="s">
        <v>41</v>
      </c>
      <c r="O891" s="92"/>
      <c r="P891" s="229">
        <f>O891*H891</f>
        <v>0</v>
      </c>
      <c r="Q891" s="229">
        <v>0</v>
      </c>
      <c r="R891" s="229">
        <f>Q891*H891</f>
        <v>0</v>
      </c>
      <c r="S891" s="229">
        <v>0</v>
      </c>
      <c r="T891" s="230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31" t="s">
        <v>319</v>
      </c>
      <c r="AT891" s="231" t="s">
        <v>185</v>
      </c>
      <c r="AU891" s="231" t="s">
        <v>86</v>
      </c>
      <c r="AY891" s="18" t="s">
        <v>183</v>
      </c>
      <c r="BE891" s="232">
        <f>IF(N891="základní",J891,0)</f>
        <v>0</v>
      </c>
      <c r="BF891" s="232">
        <f>IF(N891="snížená",J891,0)</f>
        <v>0</v>
      </c>
      <c r="BG891" s="232">
        <f>IF(N891="zákl. přenesená",J891,0)</f>
        <v>0</v>
      </c>
      <c r="BH891" s="232">
        <f>IF(N891="sníž. přenesená",J891,0)</f>
        <v>0</v>
      </c>
      <c r="BI891" s="232">
        <f>IF(N891="nulová",J891,0)</f>
        <v>0</v>
      </c>
      <c r="BJ891" s="18" t="s">
        <v>84</v>
      </c>
      <c r="BK891" s="232">
        <f>ROUND(I891*H891,2)</f>
        <v>0</v>
      </c>
      <c r="BL891" s="18" t="s">
        <v>319</v>
      </c>
      <c r="BM891" s="231" t="s">
        <v>1245</v>
      </c>
    </row>
    <row r="892" s="2" customFormat="1">
      <c r="A892" s="39"/>
      <c r="B892" s="40"/>
      <c r="C892" s="41"/>
      <c r="D892" s="233" t="s">
        <v>192</v>
      </c>
      <c r="E892" s="41"/>
      <c r="F892" s="234" t="s">
        <v>1246</v>
      </c>
      <c r="G892" s="41"/>
      <c r="H892" s="41"/>
      <c r="I892" s="235"/>
      <c r="J892" s="41"/>
      <c r="K892" s="41"/>
      <c r="L892" s="45"/>
      <c r="M892" s="236"/>
      <c r="N892" s="237"/>
      <c r="O892" s="92"/>
      <c r="P892" s="92"/>
      <c r="Q892" s="92"/>
      <c r="R892" s="92"/>
      <c r="S892" s="92"/>
      <c r="T892" s="93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192</v>
      </c>
      <c r="AU892" s="18" t="s">
        <v>86</v>
      </c>
    </row>
    <row r="893" s="12" customFormat="1" ht="22.8" customHeight="1">
      <c r="A893" s="12"/>
      <c r="B893" s="204"/>
      <c r="C893" s="205"/>
      <c r="D893" s="206" t="s">
        <v>75</v>
      </c>
      <c r="E893" s="218" t="s">
        <v>1247</v>
      </c>
      <c r="F893" s="218" t="s">
        <v>1248</v>
      </c>
      <c r="G893" s="205"/>
      <c r="H893" s="205"/>
      <c r="I893" s="208"/>
      <c r="J893" s="219">
        <f>BK893</f>
        <v>0</v>
      </c>
      <c r="K893" s="205"/>
      <c r="L893" s="210"/>
      <c r="M893" s="211"/>
      <c r="N893" s="212"/>
      <c r="O893" s="212"/>
      <c r="P893" s="213">
        <f>SUM(P894:P917)</f>
        <v>0</v>
      </c>
      <c r="Q893" s="212"/>
      <c r="R893" s="213">
        <f>SUM(R894:R917)</f>
        <v>1.1000000000000001</v>
      </c>
      <c r="S893" s="212"/>
      <c r="T893" s="214">
        <f>SUM(T894:T917)</f>
        <v>1.8906450000000001</v>
      </c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R893" s="215" t="s">
        <v>86</v>
      </c>
      <c r="AT893" s="216" t="s">
        <v>75</v>
      </c>
      <c r="AU893" s="216" t="s">
        <v>84</v>
      </c>
      <c r="AY893" s="215" t="s">
        <v>183</v>
      </c>
      <c r="BK893" s="217">
        <f>SUM(BK894:BK917)</f>
        <v>0</v>
      </c>
    </row>
    <row r="894" s="2" customFormat="1" ht="24.15" customHeight="1">
      <c r="A894" s="39"/>
      <c r="B894" s="40"/>
      <c r="C894" s="220" t="s">
        <v>1249</v>
      </c>
      <c r="D894" s="220" t="s">
        <v>185</v>
      </c>
      <c r="E894" s="221" t="s">
        <v>1250</v>
      </c>
      <c r="F894" s="222" t="s">
        <v>1251</v>
      </c>
      <c r="G894" s="223" t="s">
        <v>252</v>
      </c>
      <c r="H894" s="224">
        <v>22.670000000000002</v>
      </c>
      <c r="I894" s="225"/>
      <c r="J894" s="226">
        <f>ROUND(I894*H894,2)</f>
        <v>0</v>
      </c>
      <c r="K894" s="222" t="s">
        <v>189</v>
      </c>
      <c r="L894" s="45"/>
      <c r="M894" s="227" t="s">
        <v>1</v>
      </c>
      <c r="N894" s="228" t="s">
        <v>41</v>
      </c>
      <c r="O894" s="92"/>
      <c r="P894" s="229">
        <f>O894*H894</f>
        <v>0</v>
      </c>
      <c r="Q894" s="229">
        <v>0</v>
      </c>
      <c r="R894" s="229">
        <f>Q894*H894</f>
        <v>0</v>
      </c>
      <c r="S894" s="229">
        <v>0.016</v>
      </c>
      <c r="T894" s="230">
        <f>S894*H894</f>
        <v>0.36272000000000004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31" t="s">
        <v>319</v>
      </c>
      <c r="AT894" s="231" t="s">
        <v>185</v>
      </c>
      <c r="AU894" s="231" t="s">
        <v>86</v>
      </c>
      <c r="AY894" s="18" t="s">
        <v>183</v>
      </c>
      <c r="BE894" s="232">
        <f>IF(N894="základní",J894,0)</f>
        <v>0</v>
      </c>
      <c r="BF894" s="232">
        <f>IF(N894="snížená",J894,0)</f>
        <v>0</v>
      </c>
      <c r="BG894" s="232">
        <f>IF(N894="zákl. přenesená",J894,0)</f>
        <v>0</v>
      </c>
      <c r="BH894" s="232">
        <f>IF(N894="sníž. přenesená",J894,0)</f>
        <v>0</v>
      </c>
      <c r="BI894" s="232">
        <f>IF(N894="nulová",J894,0)</f>
        <v>0</v>
      </c>
      <c r="BJ894" s="18" t="s">
        <v>84</v>
      </c>
      <c r="BK894" s="232">
        <f>ROUND(I894*H894,2)</f>
        <v>0</v>
      </c>
      <c r="BL894" s="18" t="s">
        <v>319</v>
      </c>
      <c r="BM894" s="231" t="s">
        <v>1252</v>
      </c>
    </row>
    <row r="895" s="2" customFormat="1">
      <c r="A895" s="39"/>
      <c r="B895" s="40"/>
      <c r="C895" s="41"/>
      <c r="D895" s="233" t="s">
        <v>192</v>
      </c>
      <c r="E895" s="41"/>
      <c r="F895" s="234" t="s">
        <v>1253</v>
      </c>
      <c r="G895" s="41"/>
      <c r="H895" s="41"/>
      <c r="I895" s="235"/>
      <c r="J895" s="41"/>
      <c r="K895" s="41"/>
      <c r="L895" s="45"/>
      <c r="M895" s="236"/>
      <c r="N895" s="237"/>
      <c r="O895" s="92"/>
      <c r="P895" s="92"/>
      <c r="Q895" s="92"/>
      <c r="R895" s="92"/>
      <c r="S895" s="92"/>
      <c r="T895" s="93"/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T895" s="18" t="s">
        <v>192</v>
      </c>
      <c r="AU895" s="18" t="s">
        <v>86</v>
      </c>
    </row>
    <row r="896" s="13" customFormat="1">
      <c r="A896" s="13"/>
      <c r="B896" s="238"/>
      <c r="C896" s="239"/>
      <c r="D896" s="233" t="s">
        <v>194</v>
      </c>
      <c r="E896" s="240" t="s">
        <v>1</v>
      </c>
      <c r="F896" s="241" t="s">
        <v>545</v>
      </c>
      <c r="G896" s="239"/>
      <c r="H896" s="240" t="s">
        <v>1</v>
      </c>
      <c r="I896" s="242"/>
      <c r="J896" s="239"/>
      <c r="K896" s="239"/>
      <c r="L896" s="243"/>
      <c r="M896" s="244"/>
      <c r="N896" s="245"/>
      <c r="O896" s="245"/>
      <c r="P896" s="245"/>
      <c r="Q896" s="245"/>
      <c r="R896" s="245"/>
      <c r="S896" s="245"/>
      <c r="T896" s="246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7" t="s">
        <v>194</v>
      </c>
      <c r="AU896" s="247" t="s">
        <v>86</v>
      </c>
      <c r="AV896" s="13" t="s">
        <v>84</v>
      </c>
      <c r="AW896" s="13" t="s">
        <v>32</v>
      </c>
      <c r="AX896" s="13" t="s">
        <v>76</v>
      </c>
      <c r="AY896" s="247" t="s">
        <v>183</v>
      </c>
    </row>
    <row r="897" s="14" customFormat="1">
      <c r="A897" s="14"/>
      <c r="B897" s="248"/>
      <c r="C897" s="249"/>
      <c r="D897" s="233" t="s">
        <v>194</v>
      </c>
      <c r="E897" s="250" t="s">
        <v>1</v>
      </c>
      <c r="F897" s="251" t="s">
        <v>1254</v>
      </c>
      <c r="G897" s="249"/>
      <c r="H897" s="252">
        <v>22.670000000000002</v>
      </c>
      <c r="I897" s="253"/>
      <c r="J897" s="249"/>
      <c r="K897" s="249"/>
      <c r="L897" s="254"/>
      <c r="M897" s="255"/>
      <c r="N897" s="256"/>
      <c r="O897" s="256"/>
      <c r="P897" s="256"/>
      <c r="Q897" s="256"/>
      <c r="R897" s="256"/>
      <c r="S897" s="256"/>
      <c r="T897" s="257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8" t="s">
        <v>194</v>
      </c>
      <c r="AU897" s="258" t="s">
        <v>86</v>
      </c>
      <c r="AV897" s="14" t="s">
        <v>86</v>
      </c>
      <c r="AW897" s="14" t="s">
        <v>32</v>
      </c>
      <c r="AX897" s="14" t="s">
        <v>84</v>
      </c>
      <c r="AY897" s="258" t="s">
        <v>183</v>
      </c>
    </row>
    <row r="898" s="2" customFormat="1" ht="24.15" customHeight="1">
      <c r="A898" s="39"/>
      <c r="B898" s="40"/>
      <c r="C898" s="220" t="s">
        <v>1255</v>
      </c>
      <c r="D898" s="220" t="s">
        <v>185</v>
      </c>
      <c r="E898" s="221" t="s">
        <v>1256</v>
      </c>
      <c r="F898" s="222" t="s">
        <v>1257</v>
      </c>
      <c r="G898" s="223" t="s">
        <v>525</v>
      </c>
      <c r="H898" s="224">
        <v>15</v>
      </c>
      <c r="I898" s="225"/>
      <c r="J898" s="226">
        <f>ROUND(I898*H898,2)</f>
        <v>0</v>
      </c>
      <c r="K898" s="222" t="s">
        <v>189</v>
      </c>
      <c r="L898" s="45"/>
      <c r="M898" s="227" t="s">
        <v>1</v>
      </c>
      <c r="N898" s="228" t="s">
        <v>41</v>
      </c>
      <c r="O898" s="92"/>
      <c r="P898" s="229">
        <f>O898*H898</f>
        <v>0</v>
      </c>
      <c r="Q898" s="229">
        <v>0</v>
      </c>
      <c r="R898" s="229">
        <f>Q898*H898</f>
        <v>0</v>
      </c>
      <c r="S898" s="229">
        <v>0.0060000000000000001</v>
      </c>
      <c r="T898" s="230">
        <f>S898*H898</f>
        <v>0.089999999999999997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31" t="s">
        <v>319</v>
      </c>
      <c r="AT898" s="231" t="s">
        <v>185</v>
      </c>
      <c r="AU898" s="231" t="s">
        <v>86</v>
      </c>
      <c r="AY898" s="18" t="s">
        <v>183</v>
      </c>
      <c r="BE898" s="232">
        <f>IF(N898="základní",J898,0)</f>
        <v>0</v>
      </c>
      <c r="BF898" s="232">
        <f>IF(N898="snížená",J898,0)</f>
        <v>0</v>
      </c>
      <c r="BG898" s="232">
        <f>IF(N898="zákl. přenesená",J898,0)</f>
        <v>0</v>
      </c>
      <c r="BH898" s="232">
        <f>IF(N898="sníž. přenesená",J898,0)</f>
        <v>0</v>
      </c>
      <c r="BI898" s="232">
        <f>IF(N898="nulová",J898,0)</f>
        <v>0</v>
      </c>
      <c r="BJ898" s="18" t="s">
        <v>84</v>
      </c>
      <c r="BK898" s="232">
        <f>ROUND(I898*H898,2)</f>
        <v>0</v>
      </c>
      <c r="BL898" s="18" t="s">
        <v>319</v>
      </c>
      <c r="BM898" s="231" t="s">
        <v>1258</v>
      </c>
    </row>
    <row r="899" s="2" customFormat="1">
      <c r="A899" s="39"/>
      <c r="B899" s="40"/>
      <c r="C899" s="41"/>
      <c r="D899" s="233" t="s">
        <v>192</v>
      </c>
      <c r="E899" s="41"/>
      <c r="F899" s="234" t="s">
        <v>1259</v>
      </c>
      <c r="G899" s="41"/>
      <c r="H899" s="41"/>
      <c r="I899" s="235"/>
      <c r="J899" s="41"/>
      <c r="K899" s="41"/>
      <c r="L899" s="45"/>
      <c r="M899" s="236"/>
      <c r="N899" s="237"/>
      <c r="O899" s="92"/>
      <c r="P899" s="92"/>
      <c r="Q899" s="92"/>
      <c r="R899" s="92"/>
      <c r="S899" s="92"/>
      <c r="T899" s="93"/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T899" s="18" t="s">
        <v>192</v>
      </c>
      <c r="AU899" s="18" t="s">
        <v>86</v>
      </c>
    </row>
    <row r="900" s="13" customFormat="1">
      <c r="A900" s="13"/>
      <c r="B900" s="238"/>
      <c r="C900" s="239"/>
      <c r="D900" s="233" t="s">
        <v>194</v>
      </c>
      <c r="E900" s="240" t="s">
        <v>1</v>
      </c>
      <c r="F900" s="241" t="s">
        <v>545</v>
      </c>
      <c r="G900" s="239"/>
      <c r="H900" s="240" t="s">
        <v>1</v>
      </c>
      <c r="I900" s="242"/>
      <c r="J900" s="239"/>
      <c r="K900" s="239"/>
      <c r="L900" s="243"/>
      <c r="M900" s="244"/>
      <c r="N900" s="245"/>
      <c r="O900" s="245"/>
      <c r="P900" s="245"/>
      <c r="Q900" s="245"/>
      <c r="R900" s="245"/>
      <c r="S900" s="245"/>
      <c r="T900" s="246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7" t="s">
        <v>194</v>
      </c>
      <c r="AU900" s="247" t="s">
        <v>86</v>
      </c>
      <c r="AV900" s="13" t="s">
        <v>84</v>
      </c>
      <c r="AW900" s="13" t="s">
        <v>32</v>
      </c>
      <c r="AX900" s="13" t="s">
        <v>76</v>
      </c>
      <c r="AY900" s="247" t="s">
        <v>183</v>
      </c>
    </row>
    <row r="901" s="14" customFormat="1">
      <c r="A901" s="14"/>
      <c r="B901" s="248"/>
      <c r="C901" s="249"/>
      <c r="D901" s="233" t="s">
        <v>194</v>
      </c>
      <c r="E901" s="250" t="s">
        <v>1</v>
      </c>
      <c r="F901" s="251" t="s">
        <v>1260</v>
      </c>
      <c r="G901" s="249"/>
      <c r="H901" s="252">
        <v>15</v>
      </c>
      <c r="I901" s="253"/>
      <c r="J901" s="249"/>
      <c r="K901" s="249"/>
      <c r="L901" s="254"/>
      <c r="M901" s="255"/>
      <c r="N901" s="256"/>
      <c r="O901" s="256"/>
      <c r="P901" s="256"/>
      <c r="Q901" s="256"/>
      <c r="R901" s="256"/>
      <c r="S901" s="256"/>
      <c r="T901" s="257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8" t="s">
        <v>194</v>
      </c>
      <c r="AU901" s="258" t="s">
        <v>86</v>
      </c>
      <c r="AV901" s="14" t="s">
        <v>86</v>
      </c>
      <c r="AW901" s="14" t="s">
        <v>32</v>
      </c>
      <c r="AX901" s="14" t="s">
        <v>84</v>
      </c>
      <c r="AY901" s="258" t="s">
        <v>183</v>
      </c>
    </row>
    <row r="902" s="2" customFormat="1" ht="24.15" customHeight="1">
      <c r="A902" s="39"/>
      <c r="B902" s="40"/>
      <c r="C902" s="220" t="s">
        <v>1261</v>
      </c>
      <c r="D902" s="220" t="s">
        <v>185</v>
      </c>
      <c r="E902" s="221" t="s">
        <v>1262</v>
      </c>
      <c r="F902" s="222" t="s">
        <v>1263</v>
      </c>
      <c r="G902" s="223" t="s">
        <v>308</v>
      </c>
      <c r="H902" s="224">
        <v>1437.925</v>
      </c>
      <c r="I902" s="225"/>
      <c r="J902" s="226">
        <f>ROUND(I902*H902,2)</f>
        <v>0</v>
      </c>
      <c r="K902" s="222" t="s">
        <v>189</v>
      </c>
      <c r="L902" s="45"/>
      <c r="M902" s="227" t="s">
        <v>1</v>
      </c>
      <c r="N902" s="228" t="s">
        <v>41</v>
      </c>
      <c r="O902" s="92"/>
      <c r="P902" s="229">
        <f>O902*H902</f>
        <v>0</v>
      </c>
      <c r="Q902" s="229">
        <v>0</v>
      </c>
      <c r="R902" s="229">
        <f>Q902*H902</f>
        <v>0</v>
      </c>
      <c r="S902" s="229">
        <v>0.001</v>
      </c>
      <c r="T902" s="230">
        <f>S902*H902</f>
        <v>1.4379249999999999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31" t="s">
        <v>319</v>
      </c>
      <c r="AT902" s="231" t="s">
        <v>185</v>
      </c>
      <c r="AU902" s="231" t="s">
        <v>86</v>
      </c>
      <c r="AY902" s="18" t="s">
        <v>183</v>
      </c>
      <c r="BE902" s="232">
        <f>IF(N902="základní",J902,0)</f>
        <v>0</v>
      </c>
      <c r="BF902" s="232">
        <f>IF(N902="snížená",J902,0)</f>
        <v>0</v>
      </c>
      <c r="BG902" s="232">
        <f>IF(N902="zákl. přenesená",J902,0)</f>
        <v>0</v>
      </c>
      <c r="BH902" s="232">
        <f>IF(N902="sníž. přenesená",J902,0)</f>
        <v>0</v>
      </c>
      <c r="BI902" s="232">
        <f>IF(N902="nulová",J902,0)</f>
        <v>0</v>
      </c>
      <c r="BJ902" s="18" t="s">
        <v>84</v>
      </c>
      <c r="BK902" s="232">
        <f>ROUND(I902*H902,2)</f>
        <v>0</v>
      </c>
      <c r="BL902" s="18" t="s">
        <v>319</v>
      </c>
      <c r="BM902" s="231" t="s">
        <v>1264</v>
      </c>
    </row>
    <row r="903" s="2" customFormat="1">
      <c r="A903" s="39"/>
      <c r="B903" s="40"/>
      <c r="C903" s="41"/>
      <c r="D903" s="233" t="s">
        <v>192</v>
      </c>
      <c r="E903" s="41"/>
      <c r="F903" s="234" t="s">
        <v>1265</v>
      </c>
      <c r="G903" s="41"/>
      <c r="H903" s="41"/>
      <c r="I903" s="235"/>
      <c r="J903" s="41"/>
      <c r="K903" s="41"/>
      <c r="L903" s="45"/>
      <c r="M903" s="236"/>
      <c r="N903" s="237"/>
      <c r="O903" s="92"/>
      <c r="P903" s="92"/>
      <c r="Q903" s="92"/>
      <c r="R903" s="92"/>
      <c r="S903" s="92"/>
      <c r="T903" s="93"/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T903" s="18" t="s">
        <v>192</v>
      </c>
      <c r="AU903" s="18" t="s">
        <v>86</v>
      </c>
    </row>
    <row r="904" s="13" customFormat="1">
      <c r="A904" s="13"/>
      <c r="B904" s="238"/>
      <c r="C904" s="239"/>
      <c r="D904" s="233" t="s">
        <v>194</v>
      </c>
      <c r="E904" s="240" t="s">
        <v>1</v>
      </c>
      <c r="F904" s="241" t="s">
        <v>1266</v>
      </c>
      <c r="G904" s="239"/>
      <c r="H904" s="240" t="s">
        <v>1</v>
      </c>
      <c r="I904" s="242"/>
      <c r="J904" s="239"/>
      <c r="K904" s="239"/>
      <c r="L904" s="243"/>
      <c r="M904" s="244"/>
      <c r="N904" s="245"/>
      <c r="O904" s="245"/>
      <c r="P904" s="245"/>
      <c r="Q904" s="245"/>
      <c r="R904" s="245"/>
      <c r="S904" s="245"/>
      <c r="T904" s="246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7" t="s">
        <v>194</v>
      </c>
      <c r="AU904" s="247" t="s">
        <v>86</v>
      </c>
      <c r="AV904" s="13" t="s">
        <v>84</v>
      </c>
      <c r="AW904" s="13" t="s">
        <v>32</v>
      </c>
      <c r="AX904" s="13" t="s">
        <v>76</v>
      </c>
      <c r="AY904" s="247" t="s">
        <v>183</v>
      </c>
    </row>
    <row r="905" s="14" customFormat="1">
      <c r="A905" s="14"/>
      <c r="B905" s="248"/>
      <c r="C905" s="249"/>
      <c r="D905" s="233" t="s">
        <v>194</v>
      </c>
      <c r="E905" s="250" t="s">
        <v>1</v>
      </c>
      <c r="F905" s="251" t="s">
        <v>1267</v>
      </c>
      <c r="G905" s="249"/>
      <c r="H905" s="252">
        <v>1437.925</v>
      </c>
      <c r="I905" s="253"/>
      <c r="J905" s="249"/>
      <c r="K905" s="249"/>
      <c r="L905" s="254"/>
      <c r="M905" s="255"/>
      <c r="N905" s="256"/>
      <c r="O905" s="256"/>
      <c r="P905" s="256"/>
      <c r="Q905" s="256"/>
      <c r="R905" s="256"/>
      <c r="S905" s="256"/>
      <c r="T905" s="257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8" t="s">
        <v>194</v>
      </c>
      <c r="AU905" s="258" t="s">
        <v>86</v>
      </c>
      <c r="AV905" s="14" t="s">
        <v>86</v>
      </c>
      <c r="AW905" s="14" t="s">
        <v>32</v>
      </c>
      <c r="AX905" s="14" t="s">
        <v>84</v>
      </c>
      <c r="AY905" s="258" t="s">
        <v>183</v>
      </c>
    </row>
    <row r="906" s="2" customFormat="1" ht="37.8" customHeight="1">
      <c r="A906" s="39"/>
      <c r="B906" s="40"/>
      <c r="C906" s="220" t="s">
        <v>1268</v>
      </c>
      <c r="D906" s="220" t="s">
        <v>185</v>
      </c>
      <c r="E906" s="221" t="s">
        <v>1269</v>
      </c>
      <c r="F906" s="222" t="s">
        <v>1270</v>
      </c>
      <c r="G906" s="223" t="s">
        <v>531</v>
      </c>
      <c r="H906" s="224">
        <v>1</v>
      </c>
      <c r="I906" s="225"/>
      <c r="J906" s="226">
        <f>ROUND(I906*H906,2)</f>
        <v>0</v>
      </c>
      <c r="K906" s="222" t="s">
        <v>1</v>
      </c>
      <c r="L906" s="45"/>
      <c r="M906" s="227" t="s">
        <v>1</v>
      </c>
      <c r="N906" s="228" t="s">
        <v>41</v>
      </c>
      <c r="O906" s="92"/>
      <c r="P906" s="229">
        <f>O906*H906</f>
        <v>0</v>
      </c>
      <c r="Q906" s="229">
        <v>0.5</v>
      </c>
      <c r="R906" s="229">
        <f>Q906*H906</f>
        <v>0.5</v>
      </c>
      <c r="S906" s="229">
        <v>0</v>
      </c>
      <c r="T906" s="230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31" t="s">
        <v>319</v>
      </c>
      <c r="AT906" s="231" t="s">
        <v>185</v>
      </c>
      <c r="AU906" s="231" t="s">
        <v>86</v>
      </c>
      <c r="AY906" s="18" t="s">
        <v>183</v>
      </c>
      <c r="BE906" s="232">
        <f>IF(N906="základní",J906,0)</f>
        <v>0</v>
      </c>
      <c r="BF906" s="232">
        <f>IF(N906="snížená",J906,0)</f>
        <v>0</v>
      </c>
      <c r="BG906" s="232">
        <f>IF(N906="zákl. přenesená",J906,0)</f>
        <v>0</v>
      </c>
      <c r="BH906" s="232">
        <f>IF(N906="sníž. přenesená",J906,0)</f>
        <v>0</v>
      </c>
      <c r="BI906" s="232">
        <f>IF(N906="nulová",J906,0)</f>
        <v>0</v>
      </c>
      <c r="BJ906" s="18" t="s">
        <v>84</v>
      </c>
      <c r="BK906" s="232">
        <f>ROUND(I906*H906,2)</f>
        <v>0</v>
      </c>
      <c r="BL906" s="18" t="s">
        <v>319</v>
      </c>
      <c r="BM906" s="231" t="s">
        <v>1271</v>
      </c>
    </row>
    <row r="907" s="2" customFormat="1">
      <c r="A907" s="39"/>
      <c r="B907" s="40"/>
      <c r="C907" s="41"/>
      <c r="D907" s="233" t="s">
        <v>192</v>
      </c>
      <c r="E907" s="41"/>
      <c r="F907" s="234" t="s">
        <v>1270</v>
      </c>
      <c r="G907" s="41"/>
      <c r="H907" s="41"/>
      <c r="I907" s="235"/>
      <c r="J907" s="41"/>
      <c r="K907" s="41"/>
      <c r="L907" s="45"/>
      <c r="M907" s="236"/>
      <c r="N907" s="237"/>
      <c r="O907" s="92"/>
      <c r="P907" s="92"/>
      <c r="Q907" s="92"/>
      <c r="R907" s="92"/>
      <c r="S907" s="92"/>
      <c r="T907" s="93"/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T907" s="18" t="s">
        <v>192</v>
      </c>
      <c r="AU907" s="18" t="s">
        <v>86</v>
      </c>
    </row>
    <row r="908" s="2" customFormat="1" ht="44.25" customHeight="1">
      <c r="A908" s="39"/>
      <c r="B908" s="40"/>
      <c r="C908" s="220" t="s">
        <v>1272</v>
      </c>
      <c r="D908" s="220" t="s">
        <v>185</v>
      </c>
      <c r="E908" s="221" t="s">
        <v>1273</v>
      </c>
      <c r="F908" s="222" t="s">
        <v>1274</v>
      </c>
      <c r="G908" s="223" t="s">
        <v>531</v>
      </c>
      <c r="H908" s="224">
        <v>1</v>
      </c>
      <c r="I908" s="225"/>
      <c r="J908" s="226">
        <f>ROUND(I908*H908,2)</f>
        <v>0</v>
      </c>
      <c r="K908" s="222" t="s">
        <v>1</v>
      </c>
      <c r="L908" s="45"/>
      <c r="M908" s="227" t="s">
        <v>1</v>
      </c>
      <c r="N908" s="228" t="s">
        <v>41</v>
      </c>
      <c r="O908" s="92"/>
      <c r="P908" s="229">
        <f>O908*H908</f>
        <v>0</v>
      </c>
      <c r="Q908" s="229">
        <v>0.14999999999999999</v>
      </c>
      <c r="R908" s="229">
        <f>Q908*H908</f>
        <v>0.14999999999999999</v>
      </c>
      <c r="S908" s="229">
        <v>0</v>
      </c>
      <c r="T908" s="230">
        <f>S908*H908</f>
        <v>0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31" t="s">
        <v>319</v>
      </c>
      <c r="AT908" s="231" t="s">
        <v>185</v>
      </c>
      <c r="AU908" s="231" t="s">
        <v>86</v>
      </c>
      <c r="AY908" s="18" t="s">
        <v>183</v>
      </c>
      <c r="BE908" s="232">
        <f>IF(N908="základní",J908,0)</f>
        <v>0</v>
      </c>
      <c r="BF908" s="232">
        <f>IF(N908="snížená",J908,0)</f>
        <v>0</v>
      </c>
      <c r="BG908" s="232">
        <f>IF(N908="zákl. přenesená",J908,0)</f>
        <v>0</v>
      </c>
      <c r="BH908" s="232">
        <f>IF(N908="sníž. přenesená",J908,0)</f>
        <v>0</v>
      </c>
      <c r="BI908" s="232">
        <f>IF(N908="nulová",J908,0)</f>
        <v>0</v>
      </c>
      <c r="BJ908" s="18" t="s">
        <v>84</v>
      </c>
      <c r="BK908" s="232">
        <f>ROUND(I908*H908,2)</f>
        <v>0</v>
      </c>
      <c r="BL908" s="18" t="s">
        <v>319</v>
      </c>
      <c r="BM908" s="231" t="s">
        <v>1275</v>
      </c>
    </row>
    <row r="909" s="2" customFormat="1">
      <c r="A909" s="39"/>
      <c r="B909" s="40"/>
      <c r="C909" s="41"/>
      <c r="D909" s="233" t="s">
        <v>192</v>
      </c>
      <c r="E909" s="41"/>
      <c r="F909" s="234" t="s">
        <v>1276</v>
      </c>
      <c r="G909" s="41"/>
      <c r="H909" s="41"/>
      <c r="I909" s="235"/>
      <c r="J909" s="41"/>
      <c r="K909" s="41"/>
      <c r="L909" s="45"/>
      <c r="M909" s="236"/>
      <c r="N909" s="237"/>
      <c r="O909" s="92"/>
      <c r="P909" s="92"/>
      <c r="Q909" s="92"/>
      <c r="R909" s="92"/>
      <c r="S909" s="92"/>
      <c r="T909" s="93"/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T909" s="18" t="s">
        <v>192</v>
      </c>
      <c r="AU909" s="18" t="s">
        <v>86</v>
      </c>
    </row>
    <row r="910" s="2" customFormat="1" ht="16.5" customHeight="1">
      <c r="A910" s="39"/>
      <c r="B910" s="40"/>
      <c r="C910" s="220" t="s">
        <v>1277</v>
      </c>
      <c r="D910" s="220" t="s">
        <v>185</v>
      </c>
      <c r="E910" s="221" t="s">
        <v>1278</v>
      </c>
      <c r="F910" s="222" t="s">
        <v>1279</v>
      </c>
      <c r="G910" s="223" t="s">
        <v>531</v>
      </c>
      <c r="H910" s="224">
        <v>1</v>
      </c>
      <c r="I910" s="225"/>
      <c r="J910" s="226">
        <f>ROUND(I910*H910,2)</f>
        <v>0</v>
      </c>
      <c r="K910" s="222" t="s">
        <v>1</v>
      </c>
      <c r="L910" s="45"/>
      <c r="M910" s="227" t="s">
        <v>1</v>
      </c>
      <c r="N910" s="228" t="s">
        <v>41</v>
      </c>
      <c r="O910" s="92"/>
      <c r="P910" s="229">
        <f>O910*H910</f>
        <v>0</v>
      </c>
      <c r="Q910" s="229">
        <v>0.14999999999999999</v>
      </c>
      <c r="R910" s="229">
        <f>Q910*H910</f>
        <v>0.14999999999999999</v>
      </c>
      <c r="S910" s="229">
        <v>0</v>
      </c>
      <c r="T910" s="230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31" t="s">
        <v>319</v>
      </c>
      <c r="AT910" s="231" t="s">
        <v>185</v>
      </c>
      <c r="AU910" s="231" t="s">
        <v>86</v>
      </c>
      <c r="AY910" s="18" t="s">
        <v>183</v>
      </c>
      <c r="BE910" s="232">
        <f>IF(N910="základní",J910,0)</f>
        <v>0</v>
      </c>
      <c r="BF910" s="232">
        <f>IF(N910="snížená",J910,0)</f>
        <v>0</v>
      </c>
      <c r="BG910" s="232">
        <f>IF(N910="zákl. přenesená",J910,0)</f>
        <v>0</v>
      </c>
      <c r="BH910" s="232">
        <f>IF(N910="sníž. přenesená",J910,0)</f>
        <v>0</v>
      </c>
      <c r="BI910" s="232">
        <f>IF(N910="nulová",J910,0)</f>
        <v>0</v>
      </c>
      <c r="BJ910" s="18" t="s">
        <v>84</v>
      </c>
      <c r="BK910" s="232">
        <f>ROUND(I910*H910,2)</f>
        <v>0</v>
      </c>
      <c r="BL910" s="18" t="s">
        <v>319</v>
      </c>
      <c r="BM910" s="231" t="s">
        <v>1280</v>
      </c>
    </row>
    <row r="911" s="2" customFormat="1">
      <c r="A911" s="39"/>
      <c r="B911" s="40"/>
      <c r="C911" s="41"/>
      <c r="D911" s="233" t="s">
        <v>192</v>
      </c>
      <c r="E911" s="41"/>
      <c r="F911" s="234" t="s">
        <v>1281</v>
      </c>
      <c r="G911" s="41"/>
      <c r="H911" s="41"/>
      <c r="I911" s="235"/>
      <c r="J911" s="41"/>
      <c r="K911" s="41"/>
      <c r="L911" s="45"/>
      <c r="M911" s="236"/>
      <c r="N911" s="237"/>
      <c r="O911" s="92"/>
      <c r="P911" s="92"/>
      <c r="Q911" s="92"/>
      <c r="R911" s="92"/>
      <c r="S911" s="92"/>
      <c r="T911" s="93"/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T911" s="18" t="s">
        <v>192</v>
      </c>
      <c r="AU911" s="18" t="s">
        <v>86</v>
      </c>
    </row>
    <row r="912" s="2" customFormat="1" ht="24.15" customHeight="1">
      <c r="A912" s="39"/>
      <c r="B912" s="40"/>
      <c r="C912" s="220" t="s">
        <v>1282</v>
      </c>
      <c r="D912" s="220" t="s">
        <v>185</v>
      </c>
      <c r="E912" s="221" t="s">
        <v>1283</v>
      </c>
      <c r="F912" s="222" t="s">
        <v>1284</v>
      </c>
      <c r="G912" s="223" t="s">
        <v>531</v>
      </c>
      <c r="H912" s="224">
        <v>1</v>
      </c>
      <c r="I912" s="225"/>
      <c r="J912" s="226">
        <f>ROUND(I912*H912,2)</f>
        <v>0</v>
      </c>
      <c r="K912" s="222" t="s">
        <v>1</v>
      </c>
      <c r="L912" s="45"/>
      <c r="M912" s="227" t="s">
        <v>1</v>
      </c>
      <c r="N912" s="228" t="s">
        <v>41</v>
      </c>
      <c r="O912" s="92"/>
      <c r="P912" s="229">
        <f>O912*H912</f>
        <v>0</v>
      </c>
      <c r="Q912" s="229">
        <v>0.14999999999999999</v>
      </c>
      <c r="R912" s="229">
        <f>Q912*H912</f>
        <v>0.14999999999999999</v>
      </c>
      <c r="S912" s="229">
        <v>0</v>
      </c>
      <c r="T912" s="230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31" t="s">
        <v>319</v>
      </c>
      <c r="AT912" s="231" t="s">
        <v>185</v>
      </c>
      <c r="AU912" s="231" t="s">
        <v>86</v>
      </c>
      <c r="AY912" s="18" t="s">
        <v>183</v>
      </c>
      <c r="BE912" s="232">
        <f>IF(N912="základní",J912,0)</f>
        <v>0</v>
      </c>
      <c r="BF912" s="232">
        <f>IF(N912="snížená",J912,0)</f>
        <v>0</v>
      </c>
      <c r="BG912" s="232">
        <f>IF(N912="zákl. přenesená",J912,0)</f>
        <v>0</v>
      </c>
      <c r="BH912" s="232">
        <f>IF(N912="sníž. přenesená",J912,0)</f>
        <v>0</v>
      </c>
      <c r="BI912" s="232">
        <f>IF(N912="nulová",J912,0)</f>
        <v>0</v>
      </c>
      <c r="BJ912" s="18" t="s">
        <v>84</v>
      </c>
      <c r="BK912" s="232">
        <f>ROUND(I912*H912,2)</f>
        <v>0</v>
      </c>
      <c r="BL912" s="18" t="s">
        <v>319</v>
      </c>
      <c r="BM912" s="231" t="s">
        <v>1285</v>
      </c>
    </row>
    <row r="913" s="2" customFormat="1">
      <c r="A913" s="39"/>
      <c r="B913" s="40"/>
      <c r="C913" s="41"/>
      <c r="D913" s="233" t="s">
        <v>192</v>
      </c>
      <c r="E913" s="41"/>
      <c r="F913" s="234" t="s">
        <v>1286</v>
      </c>
      <c r="G913" s="41"/>
      <c r="H913" s="41"/>
      <c r="I913" s="235"/>
      <c r="J913" s="41"/>
      <c r="K913" s="41"/>
      <c r="L913" s="45"/>
      <c r="M913" s="236"/>
      <c r="N913" s="237"/>
      <c r="O913" s="92"/>
      <c r="P913" s="92"/>
      <c r="Q913" s="92"/>
      <c r="R913" s="92"/>
      <c r="S913" s="92"/>
      <c r="T913" s="93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T913" s="18" t="s">
        <v>192</v>
      </c>
      <c r="AU913" s="18" t="s">
        <v>86</v>
      </c>
    </row>
    <row r="914" s="2" customFormat="1" ht="16.5" customHeight="1">
      <c r="A914" s="39"/>
      <c r="B914" s="40"/>
      <c r="C914" s="220" t="s">
        <v>1287</v>
      </c>
      <c r="D914" s="220" t="s">
        <v>185</v>
      </c>
      <c r="E914" s="221" t="s">
        <v>1288</v>
      </c>
      <c r="F914" s="222" t="s">
        <v>1289</v>
      </c>
      <c r="G914" s="223" t="s">
        <v>531</v>
      </c>
      <c r="H914" s="224">
        <v>1</v>
      </c>
      <c r="I914" s="225"/>
      <c r="J914" s="226">
        <f>ROUND(I914*H914,2)</f>
        <v>0</v>
      </c>
      <c r="K914" s="222" t="s">
        <v>1</v>
      </c>
      <c r="L914" s="45"/>
      <c r="M914" s="227" t="s">
        <v>1</v>
      </c>
      <c r="N914" s="228" t="s">
        <v>41</v>
      </c>
      <c r="O914" s="92"/>
      <c r="P914" s="229">
        <f>O914*H914</f>
        <v>0</v>
      </c>
      <c r="Q914" s="229">
        <v>0.14999999999999999</v>
      </c>
      <c r="R914" s="229">
        <f>Q914*H914</f>
        <v>0.14999999999999999</v>
      </c>
      <c r="S914" s="229">
        <v>0</v>
      </c>
      <c r="T914" s="230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31" t="s">
        <v>319</v>
      </c>
      <c r="AT914" s="231" t="s">
        <v>185</v>
      </c>
      <c r="AU914" s="231" t="s">
        <v>86</v>
      </c>
      <c r="AY914" s="18" t="s">
        <v>183</v>
      </c>
      <c r="BE914" s="232">
        <f>IF(N914="základní",J914,0)</f>
        <v>0</v>
      </c>
      <c r="BF914" s="232">
        <f>IF(N914="snížená",J914,0)</f>
        <v>0</v>
      </c>
      <c r="BG914" s="232">
        <f>IF(N914="zákl. přenesená",J914,0)</f>
        <v>0</v>
      </c>
      <c r="BH914" s="232">
        <f>IF(N914="sníž. přenesená",J914,0)</f>
        <v>0</v>
      </c>
      <c r="BI914" s="232">
        <f>IF(N914="nulová",J914,0)</f>
        <v>0</v>
      </c>
      <c r="BJ914" s="18" t="s">
        <v>84</v>
      </c>
      <c r="BK914" s="232">
        <f>ROUND(I914*H914,2)</f>
        <v>0</v>
      </c>
      <c r="BL914" s="18" t="s">
        <v>319</v>
      </c>
      <c r="BM914" s="231" t="s">
        <v>1290</v>
      </c>
    </row>
    <row r="915" s="2" customFormat="1">
      <c r="A915" s="39"/>
      <c r="B915" s="40"/>
      <c r="C915" s="41"/>
      <c r="D915" s="233" t="s">
        <v>192</v>
      </c>
      <c r="E915" s="41"/>
      <c r="F915" s="234" t="s">
        <v>1291</v>
      </c>
      <c r="G915" s="41"/>
      <c r="H915" s="41"/>
      <c r="I915" s="235"/>
      <c r="J915" s="41"/>
      <c r="K915" s="41"/>
      <c r="L915" s="45"/>
      <c r="M915" s="236"/>
      <c r="N915" s="237"/>
      <c r="O915" s="92"/>
      <c r="P915" s="92"/>
      <c r="Q915" s="92"/>
      <c r="R915" s="92"/>
      <c r="S915" s="92"/>
      <c r="T915" s="93"/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T915" s="18" t="s">
        <v>192</v>
      </c>
      <c r="AU915" s="18" t="s">
        <v>86</v>
      </c>
    </row>
    <row r="916" s="2" customFormat="1" ht="24.15" customHeight="1">
      <c r="A916" s="39"/>
      <c r="B916" s="40"/>
      <c r="C916" s="220" t="s">
        <v>1292</v>
      </c>
      <c r="D916" s="220" t="s">
        <v>185</v>
      </c>
      <c r="E916" s="221" t="s">
        <v>1293</v>
      </c>
      <c r="F916" s="222" t="s">
        <v>1294</v>
      </c>
      <c r="G916" s="223" t="s">
        <v>208</v>
      </c>
      <c r="H916" s="224">
        <v>1.1000000000000001</v>
      </c>
      <c r="I916" s="225"/>
      <c r="J916" s="226">
        <f>ROUND(I916*H916,2)</f>
        <v>0</v>
      </c>
      <c r="K916" s="222" t="s">
        <v>189</v>
      </c>
      <c r="L916" s="45"/>
      <c r="M916" s="227" t="s">
        <v>1</v>
      </c>
      <c r="N916" s="228" t="s">
        <v>41</v>
      </c>
      <c r="O916" s="92"/>
      <c r="P916" s="229">
        <f>O916*H916</f>
        <v>0</v>
      </c>
      <c r="Q916" s="229">
        <v>0</v>
      </c>
      <c r="R916" s="229">
        <f>Q916*H916</f>
        <v>0</v>
      </c>
      <c r="S916" s="229">
        <v>0</v>
      </c>
      <c r="T916" s="230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31" t="s">
        <v>319</v>
      </c>
      <c r="AT916" s="231" t="s">
        <v>185</v>
      </c>
      <c r="AU916" s="231" t="s">
        <v>86</v>
      </c>
      <c r="AY916" s="18" t="s">
        <v>183</v>
      </c>
      <c r="BE916" s="232">
        <f>IF(N916="základní",J916,0)</f>
        <v>0</v>
      </c>
      <c r="BF916" s="232">
        <f>IF(N916="snížená",J916,0)</f>
        <v>0</v>
      </c>
      <c r="BG916" s="232">
        <f>IF(N916="zákl. přenesená",J916,0)</f>
        <v>0</v>
      </c>
      <c r="BH916" s="232">
        <f>IF(N916="sníž. přenesená",J916,0)</f>
        <v>0</v>
      </c>
      <c r="BI916" s="232">
        <f>IF(N916="nulová",J916,0)</f>
        <v>0</v>
      </c>
      <c r="BJ916" s="18" t="s">
        <v>84</v>
      </c>
      <c r="BK916" s="232">
        <f>ROUND(I916*H916,2)</f>
        <v>0</v>
      </c>
      <c r="BL916" s="18" t="s">
        <v>319</v>
      </c>
      <c r="BM916" s="231" t="s">
        <v>1295</v>
      </c>
    </row>
    <row r="917" s="2" customFormat="1">
      <c r="A917" s="39"/>
      <c r="B917" s="40"/>
      <c r="C917" s="41"/>
      <c r="D917" s="233" t="s">
        <v>192</v>
      </c>
      <c r="E917" s="41"/>
      <c r="F917" s="234" t="s">
        <v>1296</v>
      </c>
      <c r="G917" s="41"/>
      <c r="H917" s="41"/>
      <c r="I917" s="235"/>
      <c r="J917" s="41"/>
      <c r="K917" s="41"/>
      <c r="L917" s="45"/>
      <c r="M917" s="236"/>
      <c r="N917" s="237"/>
      <c r="O917" s="92"/>
      <c r="P917" s="92"/>
      <c r="Q917" s="92"/>
      <c r="R917" s="92"/>
      <c r="S917" s="92"/>
      <c r="T917" s="93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T917" s="18" t="s">
        <v>192</v>
      </c>
      <c r="AU917" s="18" t="s">
        <v>86</v>
      </c>
    </row>
    <row r="918" s="12" customFormat="1" ht="22.8" customHeight="1">
      <c r="A918" s="12"/>
      <c r="B918" s="204"/>
      <c r="C918" s="205"/>
      <c r="D918" s="206" t="s">
        <v>75</v>
      </c>
      <c r="E918" s="218" t="s">
        <v>1297</v>
      </c>
      <c r="F918" s="218" t="s">
        <v>1298</v>
      </c>
      <c r="G918" s="205"/>
      <c r="H918" s="205"/>
      <c r="I918" s="208"/>
      <c r="J918" s="219">
        <f>BK918</f>
        <v>0</v>
      </c>
      <c r="K918" s="205"/>
      <c r="L918" s="210"/>
      <c r="M918" s="211"/>
      <c r="N918" s="212"/>
      <c r="O918" s="212"/>
      <c r="P918" s="213">
        <f>SUM(P919:P956)</f>
        <v>0</v>
      </c>
      <c r="Q918" s="212"/>
      <c r="R918" s="213">
        <f>SUM(R919:R956)</f>
        <v>5.1359307480000007</v>
      </c>
      <c r="S918" s="212"/>
      <c r="T918" s="214">
        <f>SUM(T919:T956)</f>
        <v>0</v>
      </c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R918" s="215" t="s">
        <v>86</v>
      </c>
      <c r="AT918" s="216" t="s">
        <v>75</v>
      </c>
      <c r="AU918" s="216" t="s">
        <v>84</v>
      </c>
      <c r="AY918" s="215" t="s">
        <v>183</v>
      </c>
      <c r="BK918" s="217">
        <f>SUM(BK919:BK956)</f>
        <v>0</v>
      </c>
    </row>
    <row r="919" s="2" customFormat="1" ht="16.5" customHeight="1">
      <c r="A919" s="39"/>
      <c r="B919" s="40"/>
      <c r="C919" s="220" t="s">
        <v>1299</v>
      </c>
      <c r="D919" s="220" t="s">
        <v>185</v>
      </c>
      <c r="E919" s="221" t="s">
        <v>1300</v>
      </c>
      <c r="F919" s="222" t="s">
        <v>1301</v>
      </c>
      <c r="G919" s="223" t="s">
        <v>286</v>
      </c>
      <c r="H919" s="224">
        <v>128.46000000000001</v>
      </c>
      <c r="I919" s="225"/>
      <c r="J919" s="226">
        <f>ROUND(I919*H919,2)</f>
        <v>0</v>
      </c>
      <c r="K919" s="222" t="s">
        <v>189</v>
      </c>
      <c r="L919" s="45"/>
      <c r="M919" s="227" t="s">
        <v>1</v>
      </c>
      <c r="N919" s="228" t="s">
        <v>41</v>
      </c>
      <c r="O919" s="92"/>
      <c r="P919" s="229">
        <f>O919*H919</f>
        <v>0</v>
      </c>
      <c r="Q919" s="229">
        <v>0</v>
      </c>
      <c r="R919" s="229">
        <f>Q919*H919</f>
        <v>0</v>
      </c>
      <c r="S919" s="229">
        <v>0</v>
      </c>
      <c r="T919" s="230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31" t="s">
        <v>319</v>
      </c>
      <c r="AT919" s="231" t="s">
        <v>185</v>
      </c>
      <c r="AU919" s="231" t="s">
        <v>86</v>
      </c>
      <c r="AY919" s="18" t="s">
        <v>183</v>
      </c>
      <c r="BE919" s="232">
        <f>IF(N919="základní",J919,0)</f>
        <v>0</v>
      </c>
      <c r="BF919" s="232">
        <f>IF(N919="snížená",J919,0)</f>
        <v>0</v>
      </c>
      <c r="BG919" s="232">
        <f>IF(N919="zákl. přenesená",J919,0)</f>
        <v>0</v>
      </c>
      <c r="BH919" s="232">
        <f>IF(N919="sníž. přenesená",J919,0)</f>
        <v>0</v>
      </c>
      <c r="BI919" s="232">
        <f>IF(N919="nulová",J919,0)</f>
        <v>0</v>
      </c>
      <c r="BJ919" s="18" t="s">
        <v>84</v>
      </c>
      <c r="BK919" s="232">
        <f>ROUND(I919*H919,2)</f>
        <v>0</v>
      </c>
      <c r="BL919" s="18" t="s">
        <v>319</v>
      </c>
      <c r="BM919" s="231" t="s">
        <v>1302</v>
      </c>
    </row>
    <row r="920" s="2" customFormat="1">
      <c r="A920" s="39"/>
      <c r="B920" s="40"/>
      <c r="C920" s="41"/>
      <c r="D920" s="233" t="s">
        <v>192</v>
      </c>
      <c r="E920" s="41"/>
      <c r="F920" s="234" t="s">
        <v>1303</v>
      </c>
      <c r="G920" s="41"/>
      <c r="H920" s="41"/>
      <c r="I920" s="235"/>
      <c r="J920" s="41"/>
      <c r="K920" s="41"/>
      <c r="L920" s="45"/>
      <c r="M920" s="236"/>
      <c r="N920" s="237"/>
      <c r="O920" s="92"/>
      <c r="P920" s="92"/>
      <c r="Q920" s="92"/>
      <c r="R920" s="92"/>
      <c r="S920" s="92"/>
      <c r="T920" s="93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T920" s="18" t="s">
        <v>192</v>
      </c>
      <c r="AU920" s="18" t="s">
        <v>86</v>
      </c>
    </row>
    <row r="921" s="14" customFormat="1">
      <c r="A921" s="14"/>
      <c r="B921" s="248"/>
      <c r="C921" s="249"/>
      <c r="D921" s="233" t="s">
        <v>194</v>
      </c>
      <c r="E921" s="250" t="s">
        <v>1</v>
      </c>
      <c r="F921" s="251" t="s">
        <v>118</v>
      </c>
      <c r="G921" s="249"/>
      <c r="H921" s="252">
        <v>128.46000000000001</v>
      </c>
      <c r="I921" s="253"/>
      <c r="J921" s="249"/>
      <c r="K921" s="249"/>
      <c r="L921" s="254"/>
      <c r="M921" s="255"/>
      <c r="N921" s="256"/>
      <c r="O921" s="256"/>
      <c r="P921" s="256"/>
      <c r="Q921" s="256"/>
      <c r="R921" s="256"/>
      <c r="S921" s="256"/>
      <c r="T921" s="257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8" t="s">
        <v>194</v>
      </c>
      <c r="AU921" s="258" t="s">
        <v>86</v>
      </c>
      <c r="AV921" s="14" t="s">
        <v>86</v>
      </c>
      <c r="AW921" s="14" t="s">
        <v>32</v>
      </c>
      <c r="AX921" s="14" t="s">
        <v>84</v>
      </c>
      <c r="AY921" s="258" t="s">
        <v>183</v>
      </c>
    </row>
    <row r="922" s="2" customFormat="1" ht="16.5" customHeight="1">
      <c r="A922" s="39"/>
      <c r="B922" s="40"/>
      <c r="C922" s="220" t="s">
        <v>1304</v>
      </c>
      <c r="D922" s="220" t="s">
        <v>185</v>
      </c>
      <c r="E922" s="221" t="s">
        <v>1305</v>
      </c>
      <c r="F922" s="222" t="s">
        <v>1306</v>
      </c>
      <c r="G922" s="223" t="s">
        <v>286</v>
      </c>
      <c r="H922" s="224">
        <v>256.92000000000002</v>
      </c>
      <c r="I922" s="225"/>
      <c r="J922" s="226">
        <f>ROUND(I922*H922,2)</f>
        <v>0</v>
      </c>
      <c r="K922" s="222" t="s">
        <v>189</v>
      </c>
      <c r="L922" s="45"/>
      <c r="M922" s="227" t="s">
        <v>1</v>
      </c>
      <c r="N922" s="228" t="s">
        <v>41</v>
      </c>
      <c r="O922" s="92"/>
      <c r="P922" s="229">
        <f>O922*H922</f>
        <v>0</v>
      </c>
      <c r="Q922" s="229">
        <v>0.00029999999999999997</v>
      </c>
      <c r="R922" s="229">
        <f>Q922*H922</f>
        <v>0.077075999999999992</v>
      </c>
      <c r="S922" s="229">
        <v>0</v>
      </c>
      <c r="T922" s="230">
        <f>S922*H922</f>
        <v>0</v>
      </c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R922" s="231" t="s">
        <v>319</v>
      </c>
      <c r="AT922" s="231" t="s">
        <v>185</v>
      </c>
      <c r="AU922" s="231" t="s">
        <v>86</v>
      </c>
      <c r="AY922" s="18" t="s">
        <v>183</v>
      </c>
      <c r="BE922" s="232">
        <f>IF(N922="základní",J922,0)</f>
        <v>0</v>
      </c>
      <c r="BF922" s="232">
        <f>IF(N922="snížená",J922,0)</f>
        <v>0</v>
      </c>
      <c r="BG922" s="232">
        <f>IF(N922="zákl. přenesená",J922,0)</f>
        <v>0</v>
      </c>
      <c r="BH922" s="232">
        <f>IF(N922="sníž. přenesená",J922,0)</f>
        <v>0</v>
      </c>
      <c r="BI922" s="232">
        <f>IF(N922="nulová",J922,0)</f>
        <v>0</v>
      </c>
      <c r="BJ922" s="18" t="s">
        <v>84</v>
      </c>
      <c r="BK922" s="232">
        <f>ROUND(I922*H922,2)</f>
        <v>0</v>
      </c>
      <c r="BL922" s="18" t="s">
        <v>319</v>
      </c>
      <c r="BM922" s="231" t="s">
        <v>1307</v>
      </c>
    </row>
    <row r="923" s="2" customFormat="1">
      <c r="A923" s="39"/>
      <c r="B923" s="40"/>
      <c r="C923" s="41"/>
      <c r="D923" s="233" t="s">
        <v>192</v>
      </c>
      <c r="E923" s="41"/>
      <c r="F923" s="234" t="s">
        <v>1308</v>
      </c>
      <c r="G923" s="41"/>
      <c r="H923" s="41"/>
      <c r="I923" s="235"/>
      <c r="J923" s="41"/>
      <c r="K923" s="41"/>
      <c r="L923" s="45"/>
      <c r="M923" s="236"/>
      <c r="N923" s="237"/>
      <c r="O923" s="92"/>
      <c r="P923" s="92"/>
      <c r="Q923" s="92"/>
      <c r="R923" s="92"/>
      <c r="S923" s="92"/>
      <c r="T923" s="93"/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T923" s="18" t="s">
        <v>192</v>
      </c>
      <c r="AU923" s="18" t="s">
        <v>86</v>
      </c>
    </row>
    <row r="924" s="14" customFormat="1">
      <c r="A924" s="14"/>
      <c r="B924" s="248"/>
      <c r="C924" s="249"/>
      <c r="D924" s="233" t="s">
        <v>194</v>
      </c>
      <c r="E924" s="250" t="s">
        <v>1</v>
      </c>
      <c r="F924" s="251" t="s">
        <v>118</v>
      </c>
      <c r="G924" s="249"/>
      <c r="H924" s="252">
        <v>128.46000000000001</v>
      </c>
      <c r="I924" s="253"/>
      <c r="J924" s="249"/>
      <c r="K924" s="249"/>
      <c r="L924" s="254"/>
      <c r="M924" s="255"/>
      <c r="N924" s="256"/>
      <c r="O924" s="256"/>
      <c r="P924" s="256"/>
      <c r="Q924" s="256"/>
      <c r="R924" s="256"/>
      <c r="S924" s="256"/>
      <c r="T924" s="257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8" t="s">
        <v>194</v>
      </c>
      <c r="AU924" s="258" t="s">
        <v>86</v>
      </c>
      <c r="AV924" s="14" t="s">
        <v>86</v>
      </c>
      <c r="AW924" s="14" t="s">
        <v>32</v>
      </c>
      <c r="AX924" s="14" t="s">
        <v>84</v>
      </c>
      <c r="AY924" s="258" t="s">
        <v>183</v>
      </c>
    </row>
    <row r="925" s="14" customFormat="1">
      <c r="A925" s="14"/>
      <c r="B925" s="248"/>
      <c r="C925" s="249"/>
      <c r="D925" s="233" t="s">
        <v>194</v>
      </c>
      <c r="E925" s="249"/>
      <c r="F925" s="251" t="s">
        <v>1309</v>
      </c>
      <c r="G925" s="249"/>
      <c r="H925" s="252">
        <v>256.92000000000002</v>
      </c>
      <c r="I925" s="253"/>
      <c r="J925" s="249"/>
      <c r="K925" s="249"/>
      <c r="L925" s="254"/>
      <c r="M925" s="255"/>
      <c r="N925" s="256"/>
      <c r="O925" s="256"/>
      <c r="P925" s="256"/>
      <c r="Q925" s="256"/>
      <c r="R925" s="256"/>
      <c r="S925" s="256"/>
      <c r="T925" s="257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8" t="s">
        <v>194</v>
      </c>
      <c r="AU925" s="258" t="s">
        <v>86</v>
      </c>
      <c r="AV925" s="14" t="s">
        <v>86</v>
      </c>
      <c r="AW925" s="14" t="s">
        <v>4</v>
      </c>
      <c r="AX925" s="14" t="s">
        <v>84</v>
      </c>
      <c r="AY925" s="258" t="s">
        <v>183</v>
      </c>
    </row>
    <row r="926" s="2" customFormat="1" ht="24.15" customHeight="1">
      <c r="A926" s="39"/>
      <c r="B926" s="40"/>
      <c r="C926" s="220" t="s">
        <v>1310</v>
      </c>
      <c r="D926" s="220" t="s">
        <v>185</v>
      </c>
      <c r="E926" s="221" t="s">
        <v>1311</v>
      </c>
      <c r="F926" s="222" t="s">
        <v>1312</v>
      </c>
      <c r="G926" s="223" t="s">
        <v>286</v>
      </c>
      <c r="H926" s="224">
        <v>128.46000000000001</v>
      </c>
      <c r="I926" s="225"/>
      <c r="J926" s="226">
        <f>ROUND(I926*H926,2)</f>
        <v>0</v>
      </c>
      <c r="K926" s="222" t="s">
        <v>189</v>
      </c>
      <c r="L926" s="45"/>
      <c r="M926" s="227" t="s">
        <v>1</v>
      </c>
      <c r="N926" s="228" t="s">
        <v>41</v>
      </c>
      <c r="O926" s="92"/>
      <c r="P926" s="229">
        <f>O926*H926</f>
        <v>0</v>
      </c>
      <c r="Q926" s="229">
        <v>0.0075820000000000002</v>
      </c>
      <c r="R926" s="229">
        <f>Q926*H926</f>
        <v>0.97398372000000011</v>
      </c>
      <c r="S926" s="229">
        <v>0</v>
      </c>
      <c r="T926" s="230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31" t="s">
        <v>319</v>
      </c>
      <c r="AT926" s="231" t="s">
        <v>185</v>
      </c>
      <c r="AU926" s="231" t="s">
        <v>86</v>
      </c>
      <c r="AY926" s="18" t="s">
        <v>183</v>
      </c>
      <c r="BE926" s="232">
        <f>IF(N926="základní",J926,0)</f>
        <v>0</v>
      </c>
      <c r="BF926" s="232">
        <f>IF(N926="snížená",J926,0)</f>
        <v>0</v>
      </c>
      <c r="BG926" s="232">
        <f>IF(N926="zákl. přenesená",J926,0)</f>
        <v>0</v>
      </c>
      <c r="BH926" s="232">
        <f>IF(N926="sníž. přenesená",J926,0)</f>
        <v>0</v>
      </c>
      <c r="BI926" s="232">
        <f>IF(N926="nulová",J926,0)</f>
        <v>0</v>
      </c>
      <c r="BJ926" s="18" t="s">
        <v>84</v>
      </c>
      <c r="BK926" s="232">
        <f>ROUND(I926*H926,2)</f>
        <v>0</v>
      </c>
      <c r="BL926" s="18" t="s">
        <v>319</v>
      </c>
      <c r="BM926" s="231" t="s">
        <v>1313</v>
      </c>
    </row>
    <row r="927" s="2" customFormat="1">
      <c r="A927" s="39"/>
      <c r="B927" s="40"/>
      <c r="C927" s="41"/>
      <c r="D927" s="233" t="s">
        <v>192</v>
      </c>
      <c r="E927" s="41"/>
      <c r="F927" s="234" t="s">
        <v>1314</v>
      </c>
      <c r="G927" s="41"/>
      <c r="H927" s="41"/>
      <c r="I927" s="235"/>
      <c r="J927" s="41"/>
      <c r="K927" s="41"/>
      <c r="L927" s="45"/>
      <c r="M927" s="236"/>
      <c r="N927" s="237"/>
      <c r="O927" s="92"/>
      <c r="P927" s="92"/>
      <c r="Q927" s="92"/>
      <c r="R927" s="92"/>
      <c r="S927" s="92"/>
      <c r="T927" s="93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T927" s="18" t="s">
        <v>192</v>
      </c>
      <c r="AU927" s="18" t="s">
        <v>86</v>
      </c>
    </row>
    <row r="928" s="14" customFormat="1">
      <c r="A928" s="14"/>
      <c r="B928" s="248"/>
      <c r="C928" s="249"/>
      <c r="D928" s="233" t="s">
        <v>194</v>
      </c>
      <c r="E928" s="250" t="s">
        <v>1</v>
      </c>
      <c r="F928" s="251" t="s">
        <v>118</v>
      </c>
      <c r="G928" s="249"/>
      <c r="H928" s="252">
        <v>128.46000000000001</v>
      </c>
      <c r="I928" s="253"/>
      <c r="J928" s="249"/>
      <c r="K928" s="249"/>
      <c r="L928" s="254"/>
      <c r="M928" s="255"/>
      <c r="N928" s="256"/>
      <c r="O928" s="256"/>
      <c r="P928" s="256"/>
      <c r="Q928" s="256"/>
      <c r="R928" s="256"/>
      <c r="S928" s="256"/>
      <c r="T928" s="257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8" t="s">
        <v>194</v>
      </c>
      <c r="AU928" s="258" t="s">
        <v>86</v>
      </c>
      <c r="AV928" s="14" t="s">
        <v>86</v>
      </c>
      <c r="AW928" s="14" t="s">
        <v>32</v>
      </c>
      <c r="AX928" s="14" t="s">
        <v>84</v>
      </c>
      <c r="AY928" s="258" t="s">
        <v>183</v>
      </c>
    </row>
    <row r="929" s="2" customFormat="1" ht="24.15" customHeight="1">
      <c r="A929" s="39"/>
      <c r="B929" s="40"/>
      <c r="C929" s="220" t="s">
        <v>1315</v>
      </c>
      <c r="D929" s="220" t="s">
        <v>185</v>
      </c>
      <c r="E929" s="221" t="s">
        <v>1316</v>
      </c>
      <c r="F929" s="222" t="s">
        <v>1317</v>
      </c>
      <c r="G929" s="223" t="s">
        <v>286</v>
      </c>
      <c r="H929" s="224">
        <v>128.46000000000001</v>
      </c>
      <c r="I929" s="225"/>
      <c r="J929" s="226">
        <f>ROUND(I929*H929,2)</f>
        <v>0</v>
      </c>
      <c r="K929" s="222" t="s">
        <v>189</v>
      </c>
      <c r="L929" s="45"/>
      <c r="M929" s="227" t="s">
        <v>1</v>
      </c>
      <c r="N929" s="228" t="s">
        <v>41</v>
      </c>
      <c r="O929" s="92"/>
      <c r="P929" s="229">
        <f>O929*H929</f>
        <v>0</v>
      </c>
      <c r="Q929" s="229">
        <v>3.8800000000000001E-05</v>
      </c>
      <c r="R929" s="229">
        <f>Q929*H929</f>
        <v>0.0049842480000000002</v>
      </c>
      <c r="S929" s="229">
        <v>0</v>
      </c>
      <c r="T929" s="230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31" t="s">
        <v>319</v>
      </c>
      <c r="AT929" s="231" t="s">
        <v>185</v>
      </c>
      <c r="AU929" s="231" t="s">
        <v>86</v>
      </c>
      <c r="AY929" s="18" t="s">
        <v>183</v>
      </c>
      <c r="BE929" s="232">
        <f>IF(N929="základní",J929,0)</f>
        <v>0</v>
      </c>
      <c r="BF929" s="232">
        <f>IF(N929="snížená",J929,0)</f>
        <v>0</v>
      </c>
      <c r="BG929" s="232">
        <f>IF(N929="zákl. přenesená",J929,0)</f>
        <v>0</v>
      </c>
      <c r="BH929" s="232">
        <f>IF(N929="sníž. přenesená",J929,0)</f>
        <v>0</v>
      </c>
      <c r="BI929" s="232">
        <f>IF(N929="nulová",J929,0)</f>
        <v>0</v>
      </c>
      <c r="BJ929" s="18" t="s">
        <v>84</v>
      </c>
      <c r="BK929" s="232">
        <f>ROUND(I929*H929,2)</f>
        <v>0</v>
      </c>
      <c r="BL929" s="18" t="s">
        <v>319</v>
      </c>
      <c r="BM929" s="231" t="s">
        <v>1318</v>
      </c>
    </row>
    <row r="930" s="2" customFormat="1">
      <c r="A930" s="39"/>
      <c r="B930" s="40"/>
      <c r="C930" s="41"/>
      <c r="D930" s="233" t="s">
        <v>192</v>
      </c>
      <c r="E930" s="41"/>
      <c r="F930" s="234" t="s">
        <v>1319</v>
      </c>
      <c r="G930" s="41"/>
      <c r="H930" s="41"/>
      <c r="I930" s="235"/>
      <c r="J930" s="41"/>
      <c r="K930" s="41"/>
      <c r="L930" s="45"/>
      <c r="M930" s="236"/>
      <c r="N930" s="237"/>
      <c r="O930" s="92"/>
      <c r="P930" s="92"/>
      <c r="Q930" s="92"/>
      <c r="R930" s="92"/>
      <c r="S930" s="92"/>
      <c r="T930" s="93"/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T930" s="18" t="s">
        <v>192</v>
      </c>
      <c r="AU930" s="18" t="s">
        <v>86</v>
      </c>
    </row>
    <row r="931" s="14" customFormat="1">
      <c r="A931" s="14"/>
      <c r="B931" s="248"/>
      <c r="C931" s="249"/>
      <c r="D931" s="233" t="s">
        <v>194</v>
      </c>
      <c r="E931" s="250" t="s">
        <v>1</v>
      </c>
      <c r="F931" s="251" t="s">
        <v>118</v>
      </c>
      <c r="G931" s="249"/>
      <c r="H931" s="252">
        <v>128.46000000000001</v>
      </c>
      <c r="I931" s="253"/>
      <c r="J931" s="249"/>
      <c r="K931" s="249"/>
      <c r="L931" s="254"/>
      <c r="M931" s="255"/>
      <c r="N931" s="256"/>
      <c r="O931" s="256"/>
      <c r="P931" s="256"/>
      <c r="Q931" s="256"/>
      <c r="R931" s="256"/>
      <c r="S931" s="256"/>
      <c r="T931" s="257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8" t="s">
        <v>194</v>
      </c>
      <c r="AU931" s="258" t="s">
        <v>86</v>
      </c>
      <c r="AV931" s="14" t="s">
        <v>86</v>
      </c>
      <c r="AW931" s="14" t="s">
        <v>32</v>
      </c>
      <c r="AX931" s="14" t="s">
        <v>84</v>
      </c>
      <c r="AY931" s="258" t="s">
        <v>183</v>
      </c>
    </row>
    <row r="932" s="2" customFormat="1" ht="24.15" customHeight="1">
      <c r="A932" s="39"/>
      <c r="B932" s="40"/>
      <c r="C932" s="220" t="s">
        <v>1320</v>
      </c>
      <c r="D932" s="220" t="s">
        <v>185</v>
      </c>
      <c r="E932" s="221" t="s">
        <v>1321</v>
      </c>
      <c r="F932" s="222" t="s">
        <v>1322</v>
      </c>
      <c r="G932" s="223" t="s">
        <v>286</v>
      </c>
      <c r="H932" s="224">
        <v>68.329999999999998</v>
      </c>
      <c r="I932" s="225"/>
      <c r="J932" s="226">
        <f>ROUND(I932*H932,2)</f>
        <v>0</v>
      </c>
      <c r="K932" s="222" t="s">
        <v>189</v>
      </c>
      <c r="L932" s="45"/>
      <c r="M932" s="227" t="s">
        <v>1</v>
      </c>
      <c r="N932" s="228" t="s">
        <v>41</v>
      </c>
      <c r="O932" s="92"/>
      <c r="P932" s="229">
        <f>O932*H932</f>
        <v>0</v>
      </c>
      <c r="Q932" s="229">
        <v>0.0015</v>
      </c>
      <c r="R932" s="229">
        <f>Q932*H932</f>
        <v>0.102495</v>
      </c>
      <c r="S932" s="229">
        <v>0</v>
      </c>
      <c r="T932" s="230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31" t="s">
        <v>319</v>
      </c>
      <c r="AT932" s="231" t="s">
        <v>185</v>
      </c>
      <c r="AU932" s="231" t="s">
        <v>86</v>
      </c>
      <c r="AY932" s="18" t="s">
        <v>183</v>
      </c>
      <c r="BE932" s="232">
        <f>IF(N932="základní",J932,0)</f>
        <v>0</v>
      </c>
      <c r="BF932" s="232">
        <f>IF(N932="snížená",J932,0)</f>
        <v>0</v>
      </c>
      <c r="BG932" s="232">
        <f>IF(N932="zákl. přenesená",J932,0)</f>
        <v>0</v>
      </c>
      <c r="BH932" s="232">
        <f>IF(N932="sníž. přenesená",J932,0)</f>
        <v>0</v>
      </c>
      <c r="BI932" s="232">
        <f>IF(N932="nulová",J932,0)</f>
        <v>0</v>
      </c>
      <c r="BJ932" s="18" t="s">
        <v>84</v>
      </c>
      <c r="BK932" s="232">
        <f>ROUND(I932*H932,2)</f>
        <v>0</v>
      </c>
      <c r="BL932" s="18" t="s">
        <v>319</v>
      </c>
      <c r="BM932" s="231" t="s">
        <v>1323</v>
      </c>
    </row>
    <row r="933" s="2" customFormat="1">
      <c r="A933" s="39"/>
      <c r="B933" s="40"/>
      <c r="C933" s="41"/>
      <c r="D933" s="233" t="s">
        <v>192</v>
      </c>
      <c r="E933" s="41"/>
      <c r="F933" s="234" t="s">
        <v>1324</v>
      </c>
      <c r="G933" s="41"/>
      <c r="H933" s="41"/>
      <c r="I933" s="235"/>
      <c r="J933" s="41"/>
      <c r="K933" s="41"/>
      <c r="L933" s="45"/>
      <c r="M933" s="236"/>
      <c r="N933" s="237"/>
      <c r="O933" s="92"/>
      <c r="P933" s="92"/>
      <c r="Q933" s="92"/>
      <c r="R933" s="92"/>
      <c r="S933" s="92"/>
      <c r="T933" s="93"/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T933" s="18" t="s">
        <v>192</v>
      </c>
      <c r="AU933" s="18" t="s">
        <v>86</v>
      </c>
    </row>
    <row r="934" s="14" customFormat="1">
      <c r="A934" s="14"/>
      <c r="B934" s="248"/>
      <c r="C934" s="249"/>
      <c r="D934" s="233" t="s">
        <v>194</v>
      </c>
      <c r="E934" s="250" t="s">
        <v>1</v>
      </c>
      <c r="F934" s="251" t="s">
        <v>132</v>
      </c>
      <c r="G934" s="249"/>
      <c r="H934" s="252">
        <v>68.329999999999998</v>
      </c>
      <c r="I934" s="253"/>
      <c r="J934" s="249"/>
      <c r="K934" s="249"/>
      <c r="L934" s="254"/>
      <c r="M934" s="255"/>
      <c r="N934" s="256"/>
      <c r="O934" s="256"/>
      <c r="P934" s="256"/>
      <c r="Q934" s="256"/>
      <c r="R934" s="256"/>
      <c r="S934" s="256"/>
      <c r="T934" s="257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8" t="s">
        <v>194</v>
      </c>
      <c r="AU934" s="258" t="s">
        <v>86</v>
      </c>
      <c r="AV934" s="14" t="s">
        <v>86</v>
      </c>
      <c r="AW934" s="14" t="s">
        <v>32</v>
      </c>
      <c r="AX934" s="14" t="s">
        <v>84</v>
      </c>
      <c r="AY934" s="258" t="s">
        <v>183</v>
      </c>
    </row>
    <row r="935" s="2" customFormat="1" ht="16.5" customHeight="1">
      <c r="A935" s="39"/>
      <c r="B935" s="40"/>
      <c r="C935" s="220" t="s">
        <v>1325</v>
      </c>
      <c r="D935" s="220" t="s">
        <v>185</v>
      </c>
      <c r="E935" s="221" t="s">
        <v>1326</v>
      </c>
      <c r="F935" s="222" t="s">
        <v>1327</v>
      </c>
      <c r="G935" s="223" t="s">
        <v>525</v>
      </c>
      <c r="H935" s="224">
        <v>45</v>
      </c>
      <c r="I935" s="225"/>
      <c r="J935" s="226">
        <f>ROUND(I935*H935,2)</f>
        <v>0</v>
      </c>
      <c r="K935" s="222" t="s">
        <v>189</v>
      </c>
      <c r="L935" s="45"/>
      <c r="M935" s="227" t="s">
        <v>1</v>
      </c>
      <c r="N935" s="228" t="s">
        <v>41</v>
      </c>
      <c r="O935" s="92"/>
      <c r="P935" s="229">
        <f>O935*H935</f>
        <v>0</v>
      </c>
      <c r="Q935" s="229">
        <v>0.00021000000000000001</v>
      </c>
      <c r="R935" s="229">
        <f>Q935*H935</f>
        <v>0.0094500000000000001</v>
      </c>
      <c r="S935" s="229">
        <v>0</v>
      </c>
      <c r="T935" s="230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31" t="s">
        <v>319</v>
      </c>
      <c r="AT935" s="231" t="s">
        <v>185</v>
      </c>
      <c r="AU935" s="231" t="s">
        <v>86</v>
      </c>
      <c r="AY935" s="18" t="s">
        <v>183</v>
      </c>
      <c r="BE935" s="232">
        <f>IF(N935="základní",J935,0)</f>
        <v>0</v>
      </c>
      <c r="BF935" s="232">
        <f>IF(N935="snížená",J935,0)</f>
        <v>0</v>
      </c>
      <c r="BG935" s="232">
        <f>IF(N935="zákl. přenesená",J935,0)</f>
        <v>0</v>
      </c>
      <c r="BH935" s="232">
        <f>IF(N935="sníž. přenesená",J935,0)</f>
        <v>0</v>
      </c>
      <c r="BI935" s="232">
        <f>IF(N935="nulová",J935,0)</f>
        <v>0</v>
      </c>
      <c r="BJ935" s="18" t="s">
        <v>84</v>
      </c>
      <c r="BK935" s="232">
        <f>ROUND(I935*H935,2)</f>
        <v>0</v>
      </c>
      <c r="BL935" s="18" t="s">
        <v>319</v>
      </c>
      <c r="BM935" s="231" t="s">
        <v>1328</v>
      </c>
    </row>
    <row r="936" s="2" customFormat="1">
      <c r="A936" s="39"/>
      <c r="B936" s="40"/>
      <c r="C936" s="41"/>
      <c r="D936" s="233" t="s">
        <v>192</v>
      </c>
      <c r="E936" s="41"/>
      <c r="F936" s="234" t="s">
        <v>1329</v>
      </c>
      <c r="G936" s="41"/>
      <c r="H936" s="41"/>
      <c r="I936" s="235"/>
      <c r="J936" s="41"/>
      <c r="K936" s="41"/>
      <c r="L936" s="45"/>
      <c r="M936" s="236"/>
      <c r="N936" s="237"/>
      <c r="O936" s="92"/>
      <c r="P936" s="92"/>
      <c r="Q936" s="92"/>
      <c r="R936" s="92"/>
      <c r="S936" s="92"/>
      <c r="T936" s="93"/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T936" s="18" t="s">
        <v>192</v>
      </c>
      <c r="AU936" s="18" t="s">
        <v>86</v>
      </c>
    </row>
    <row r="937" s="2" customFormat="1" ht="16.5" customHeight="1">
      <c r="A937" s="39"/>
      <c r="B937" s="40"/>
      <c r="C937" s="220" t="s">
        <v>1330</v>
      </c>
      <c r="D937" s="220" t="s">
        <v>185</v>
      </c>
      <c r="E937" s="221" t="s">
        <v>1331</v>
      </c>
      <c r="F937" s="222" t="s">
        <v>1332</v>
      </c>
      <c r="G937" s="223" t="s">
        <v>252</v>
      </c>
      <c r="H937" s="224">
        <v>101.69</v>
      </c>
      <c r="I937" s="225"/>
      <c r="J937" s="226">
        <f>ROUND(I937*H937,2)</f>
        <v>0</v>
      </c>
      <c r="K937" s="222" t="s">
        <v>189</v>
      </c>
      <c r="L937" s="45"/>
      <c r="M937" s="227" t="s">
        <v>1</v>
      </c>
      <c r="N937" s="228" t="s">
        <v>41</v>
      </c>
      <c r="O937" s="92"/>
      <c r="P937" s="229">
        <f>O937*H937</f>
        <v>0</v>
      </c>
      <c r="Q937" s="229">
        <v>0.00032200000000000002</v>
      </c>
      <c r="R937" s="229">
        <f>Q937*H937</f>
        <v>0.032744180000000005</v>
      </c>
      <c r="S937" s="229">
        <v>0</v>
      </c>
      <c r="T937" s="230">
        <f>S937*H937</f>
        <v>0</v>
      </c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R937" s="231" t="s">
        <v>319</v>
      </c>
      <c r="AT937" s="231" t="s">
        <v>185</v>
      </c>
      <c r="AU937" s="231" t="s">
        <v>86</v>
      </c>
      <c r="AY937" s="18" t="s">
        <v>183</v>
      </c>
      <c r="BE937" s="232">
        <f>IF(N937="základní",J937,0)</f>
        <v>0</v>
      </c>
      <c r="BF937" s="232">
        <f>IF(N937="snížená",J937,0)</f>
        <v>0</v>
      </c>
      <c r="BG937" s="232">
        <f>IF(N937="zákl. přenesená",J937,0)</f>
        <v>0</v>
      </c>
      <c r="BH937" s="232">
        <f>IF(N937="sníž. přenesená",J937,0)</f>
        <v>0</v>
      </c>
      <c r="BI937" s="232">
        <f>IF(N937="nulová",J937,0)</f>
        <v>0</v>
      </c>
      <c r="BJ937" s="18" t="s">
        <v>84</v>
      </c>
      <c r="BK937" s="232">
        <f>ROUND(I937*H937,2)</f>
        <v>0</v>
      </c>
      <c r="BL937" s="18" t="s">
        <v>319</v>
      </c>
      <c r="BM937" s="231" t="s">
        <v>1333</v>
      </c>
    </row>
    <row r="938" s="2" customFormat="1">
      <c r="A938" s="39"/>
      <c r="B938" s="40"/>
      <c r="C938" s="41"/>
      <c r="D938" s="233" t="s">
        <v>192</v>
      </c>
      <c r="E938" s="41"/>
      <c r="F938" s="234" t="s">
        <v>1334</v>
      </c>
      <c r="G938" s="41"/>
      <c r="H938" s="41"/>
      <c r="I938" s="235"/>
      <c r="J938" s="41"/>
      <c r="K938" s="41"/>
      <c r="L938" s="45"/>
      <c r="M938" s="236"/>
      <c r="N938" s="237"/>
      <c r="O938" s="92"/>
      <c r="P938" s="92"/>
      <c r="Q938" s="92"/>
      <c r="R938" s="92"/>
      <c r="S938" s="92"/>
      <c r="T938" s="93"/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T938" s="18" t="s">
        <v>192</v>
      </c>
      <c r="AU938" s="18" t="s">
        <v>86</v>
      </c>
    </row>
    <row r="939" s="14" customFormat="1">
      <c r="A939" s="14"/>
      <c r="B939" s="248"/>
      <c r="C939" s="249"/>
      <c r="D939" s="233" t="s">
        <v>194</v>
      </c>
      <c r="E939" s="250" t="s">
        <v>1</v>
      </c>
      <c r="F939" s="251" t="s">
        <v>130</v>
      </c>
      <c r="G939" s="249"/>
      <c r="H939" s="252">
        <v>101.69</v>
      </c>
      <c r="I939" s="253"/>
      <c r="J939" s="249"/>
      <c r="K939" s="249"/>
      <c r="L939" s="254"/>
      <c r="M939" s="255"/>
      <c r="N939" s="256"/>
      <c r="O939" s="256"/>
      <c r="P939" s="256"/>
      <c r="Q939" s="256"/>
      <c r="R939" s="256"/>
      <c r="S939" s="256"/>
      <c r="T939" s="257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8" t="s">
        <v>194</v>
      </c>
      <c r="AU939" s="258" t="s">
        <v>86</v>
      </c>
      <c r="AV939" s="14" t="s">
        <v>86</v>
      </c>
      <c r="AW939" s="14" t="s">
        <v>32</v>
      </c>
      <c r="AX939" s="14" t="s">
        <v>84</v>
      </c>
      <c r="AY939" s="258" t="s">
        <v>183</v>
      </c>
    </row>
    <row r="940" s="2" customFormat="1" ht="33" customHeight="1">
      <c r="A940" s="39"/>
      <c r="B940" s="40"/>
      <c r="C940" s="220" t="s">
        <v>1335</v>
      </c>
      <c r="D940" s="220" t="s">
        <v>185</v>
      </c>
      <c r="E940" s="221" t="s">
        <v>1336</v>
      </c>
      <c r="F940" s="222" t="s">
        <v>1337</v>
      </c>
      <c r="G940" s="223" t="s">
        <v>286</v>
      </c>
      <c r="H940" s="224">
        <v>128.46000000000001</v>
      </c>
      <c r="I940" s="225"/>
      <c r="J940" s="226">
        <f>ROUND(I940*H940,2)</f>
        <v>0</v>
      </c>
      <c r="K940" s="222" t="s">
        <v>189</v>
      </c>
      <c r="L940" s="45"/>
      <c r="M940" s="227" t="s">
        <v>1</v>
      </c>
      <c r="N940" s="228" t="s">
        <v>41</v>
      </c>
      <c r="O940" s="92"/>
      <c r="P940" s="229">
        <f>O940*H940</f>
        <v>0</v>
      </c>
      <c r="Q940" s="229">
        <v>0.0051960000000000001</v>
      </c>
      <c r="R940" s="229">
        <f>Q940*H940</f>
        <v>0.66747816000000004</v>
      </c>
      <c r="S940" s="229">
        <v>0</v>
      </c>
      <c r="T940" s="230">
        <f>S940*H940</f>
        <v>0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31" t="s">
        <v>319</v>
      </c>
      <c r="AT940" s="231" t="s">
        <v>185</v>
      </c>
      <c r="AU940" s="231" t="s">
        <v>86</v>
      </c>
      <c r="AY940" s="18" t="s">
        <v>183</v>
      </c>
      <c r="BE940" s="232">
        <f>IF(N940="základní",J940,0)</f>
        <v>0</v>
      </c>
      <c r="BF940" s="232">
        <f>IF(N940="snížená",J940,0)</f>
        <v>0</v>
      </c>
      <c r="BG940" s="232">
        <f>IF(N940="zákl. přenesená",J940,0)</f>
        <v>0</v>
      </c>
      <c r="BH940" s="232">
        <f>IF(N940="sníž. přenesená",J940,0)</f>
        <v>0</v>
      </c>
      <c r="BI940" s="232">
        <f>IF(N940="nulová",J940,0)</f>
        <v>0</v>
      </c>
      <c r="BJ940" s="18" t="s">
        <v>84</v>
      </c>
      <c r="BK940" s="232">
        <f>ROUND(I940*H940,2)</f>
        <v>0</v>
      </c>
      <c r="BL940" s="18" t="s">
        <v>319</v>
      </c>
      <c r="BM940" s="231" t="s">
        <v>1338</v>
      </c>
    </row>
    <row r="941" s="2" customFormat="1">
      <c r="A941" s="39"/>
      <c r="B941" s="40"/>
      <c r="C941" s="41"/>
      <c r="D941" s="233" t="s">
        <v>192</v>
      </c>
      <c r="E941" s="41"/>
      <c r="F941" s="234" t="s">
        <v>1339</v>
      </c>
      <c r="G941" s="41"/>
      <c r="H941" s="41"/>
      <c r="I941" s="235"/>
      <c r="J941" s="41"/>
      <c r="K941" s="41"/>
      <c r="L941" s="45"/>
      <c r="M941" s="236"/>
      <c r="N941" s="237"/>
      <c r="O941" s="92"/>
      <c r="P941" s="92"/>
      <c r="Q941" s="92"/>
      <c r="R941" s="92"/>
      <c r="S941" s="92"/>
      <c r="T941" s="93"/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T941" s="18" t="s">
        <v>192</v>
      </c>
      <c r="AU941" s="18" t="s">
        <v>86</v>
      </c>
    </row>
    <row r="942" s="14" customFormat="1">
      <c r="A942" s="14"/>
      <c r="B942" s="248"/>
      <c r="C942" s="249"/>
      <c r="D942" s="233" t="s">
        <v>194</v>
      </c>
      <c r="E942" s="250" t="s">
        <v>1</v>
      </c>
      <c r="F942" s="251" t="s">
        <v>118</v>
      </c>
      <c r="G942" s="249"/>
      <c r="H942" s="252">
        <v>128.46000000000001</v>
      </c>
      <c r="I942" s="253"/>
      <c r="J942" s="249"/>
      <c r="K942" s="249"/>
      <c r="L942" s="254"/>
      <c r="M942" s="255"/>
      <c r="N942" s="256"/>
      <c r="O942" s="256"/>
      <c r="P942" s="256"/>
      <c r="Q942" s="256"/>
      <c r="R942" s="256"/>
      <c r="S942" s="256"/>
      <c r="T942" s="257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8" t="s">
        <v>194</v>
      </c>
      <c r="AU942" s="258" t="s">
        <v>86</v>
      </c>
      <c r="AV942" s="14" t="s">
        <v>86</v>
      </c>
      <c r="AW942" s="14" t="s">
        <v>32</v>
      </c>
      <c r="AX942" s="14" t="s">
        <v>84</v>
      </c>
      <c r="AY942" s="258" t="s">
        <v>183</v>
      </c>
    </row>
    <row r="943" s="2" customFormat="1" ht="37.8" customHeight="1">
      <c r="A943" s="39"/>
      <c r="B943" s="40"/>
      <c r="C943" s="270" t="s">
        <v>1340</v>
      </c>
      <c r="D943" s="270" t="s">
        <v>259</v>
      </c>
      <c r="E943" s="271" t="s">
        <v>1341</v>
      </c>
      <c r="F943" s="272" t="s">
        <v>1342</v>
      </c>
      <c r="G943" s="273" t="s">
        <v>286</v>
      </c>
      <c r="H943" s="274">
        <v>141.30600000000001</v>
      </c>
      <c r="I943" s="275"/>
      <c r="J943" s="276">
        <f>ROUND(I943*H943,2)</f>
        <v>0</v>
      </c>
      <c r="K943" s="272" t="s">
        <v>189</v>
      </c>
      <c r="L943" s="277"/>
      <c r="M943" s="278" t="s">
        <v>1</v>
      </c>
      <c r="N943" s="279" t="s">
        <v>41</v>
      </c>
      <c r="O943" s="92"/>
      <c r="P943" s="229">
        <f>O943*H943</f>
        <v>0</v>
      </c>
      <c r="Q943" s="229">
        <v>0.021999999999999999</v>
      </c>
      <c r="R943" s="229">
        <f>Q943*H943</f>
        <v>3.1087320000000003</v>
      </c>
      <c r="S943" s="229">
        <v>0</v>
      </c>
      <c r="T943" s="230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31" t="s">
        <v>436</v>
      </c>
      <c r="AT943" s="231" t="s">
        <v>259</v>
      </c>
      <c r="AU943" s="231" t="s">
        <v>86</v>
      </c>
      <c r="AY943" s="18" t="s">
        <v>183</v>
      </c>
      <c r="BE943" s="232">
        <f>IF(N943="základní",J943,0)</f>
        <v>0</v>
      </c>
      <c r="BF943" s="232">
        <f>IF(N943="snížená",J943,0)</f>
        <v>0</v>
      </c>
      <c r="BG943" s="232">
        <f>IF(N943="zákl. přenesená",J943,0)</f>
        <v>0</v>
      </c>
      <c r="BH943" s="232">
        <f>IF(N943="sníž. přenesená",J943,0)</f>
        <v>0</v>
      </c>
      <c r="BI943" s="232">
        <f>IF(N943="nulová",J943,0)</f>
        <v>0</v>
      </c>
      <c r="BJ943" s="18" t="s">
        <v>84</v>
      </c>
      <c r="BK943" s="232">
        <f>ROUND(I943*H943,2)</f>
        <v>0</v>
      </c>
      <c r="BL943" s="18" t="s">
        <v>319</v>
      </c>
      <c r="BM943" s="231" t="s">
        <v>1343</v>
      </c>
    </row>
    <row r="944" s="2" customFormat="1">
      <c r="A944" s="39"/>
      <c r="B944" s="40"/>
      <c r="C944" s="41"/>
      <c r="D944" s="233" t="s">
        <v>192</v>
      </c>
      <c r="E944" s="41"/>
      <c r="F944" s="234" t="s">
        <v>1342</v>
      </c>
      <c r="G944" s="41"/>
      <c r="H944" s="41"/>
      <c r="I944" s="235"/>
      <c r="J944" s="41"/>
      <c r="K944" s="41"/>
      <c r="L944" s="45"/>
      <c r="M944" s="236"/>
      <c r="N944" s="237"/>
      <c r="O944" s="92"/>
      <c r="P944" s="92"/>
      <c r="Q944" s="92"/>
      <c r="R944" s="92"/>
      <c r="S944" s="92"/>
      <c r="T944" s="93"/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T944" s="18" t="s">
        <v>192</v>
      </c>
      <c r="AU944" s="18" t="s">
        <v>86</v>
      </c>
    </row>
    <row r="945" s="14" customFormat="1">
      <c r="A945" s="14"/>
      <c r="B945" s="248"/>
      <c r="C945" s="249"/>
      <c r="D945" s="233" t="s">
        <v>194</v>
      </c>
      <c r="E945" s="249"/>
      <c r="F945" s="251" t="s">
        <v>1344</v>
      </c>
      <c r="G945" s="249"/>
      <c r="H945" s="252">
        <v>141.30600000000001</v>
      </c>
      <c r="I945" s="253"/>
      <c r="J945" s="249"/>
      <c r="K945" s="249"/>
      <c r="L945" s="254"/>
      <c r="M945" s="255"/>
      <c r="N945" s="256"/>
      <c r="O945" s="256"/>
      <c r="P945" s="256"/>
      <c r="Q945" s="256"/>
      <c r="R945" s="256"/>
      <c r="S945" s="256"/>
      <c r="T945" s="257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8" t="s">
        <v>194</v>
      </c>
      <c r="AU945" s="258" t="s">
        <v>86</v>
      </c>
      <c r="AV945" s="14" t="s">
        <v>86</v>
      </c>
      <c r="AW945" s="14" t="s">
        <v>4</v>
      </c>
      <c r="AX945" s="14" t="s">
        <v>84</v>
      </c>
      <c r="AY945" s="258" t="s">
        <v>183</v>
      </c>
    </row>
    <row r="946" s="2" customFormat="1" ht="33" customHeight="1">
      <c r="A946" s="39"/>
      <c r="B946" s="40"/>
      <c r="C946" s="220" t="s">
        <v>1345</v>
      </c>
      <c r="D946" s="220" t="s">
        <v>185</v>
      </c>
      <c r="E946" s="221" t="s">
        <v>1346</v>
      </c>
      <c r="F946" s="222" t="s">
        <v>1347</v>
      </c>
      <c r="G946" s="223" t="s">
        <v>252</v>
      </c>
      <c r="H946" s="224">
        <v>58.789999999999999</v>
      </c>
      <c r="I946" s="225"/>
      <c r="J946" s="226">
        <f>ROUND(I946*H946,2)</f>
        <v>0</v>
      </c>
      <c r="K946" s="222" t="s">
        <v>189</v>
      </c>
      <c r="L946" s="45"/>
      <c r="M946" s="227" t="s">
        <v>1</v>
      </c>
      <c r="N946" s="228" t="s">
        <v>41</v>
      </c>
      <c r="O946" s="92"/>
      <c r="P946" s="229">
        <f>O946*H946</f>
        <v>0</v>
      </c>
      <c r="Q946" s="229">
        <v>0.000428</v>
      </c>
      <c r="R946" s="229">
        <f>Q946*H946</f>
        <v>0.02516212</v>
      </c>
      <c r="S946" s="229">
        <v>0</v>
      </c>
      <c r="T946" s="230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31" t="s">
        <v>319</v>
      </c>
      <c r="AT946" s="231" t="s">
        <v>185</v>
      </c>
      <c r="AU946" s="231" t="s">
        <v>86</v>
      </c>
      <c r="AY946" s="18" t="s">
        <v>183</v>
      </c>
      <c r="BE946" s="232">
        <f>IF(N946="základní",J946,0)</f>
        <v>0</v>
      </c>
      <c r="BF946" s="232">
        <f>IF(N946="snížená",J946,0)</f>
        <v>0</v>
      </c>
      <c r="BG946" s="232">
        <f>IF(N946="zákl. přenesená",J946,0)</f>
        <v>0</v>
      </c>
      <c r="BH946" s="232">
        <f>IF(N946="sníž. přenesená",J946,0)</f>
        <v>0</v>
      </c>
      <c r="BI946" s="232">
        <f>IF(N946="nulová",J946,0)</f>
        <v>0</v>
      </c>
      <c r="BJ946" s="18" t="s">
        <v>84</v>
      </c>
      <c r="BK946" s="232">
        <f>ROUND(I946*H946,2)</f>
        <v>0</v>
      </c>
      <c r="BL946" s="18" t="s">
        <v>319</v>
      </c>
      <c r="BM946" s="231" t="s">
        <v>1348</v>
      </c>
    </row>
    <row r="947" s="2" customFormat="1">
      <c r="A947" s="39"/>
      <c r="B947" s="40"/>
      <c r="C947" s="41"/>
      <c r="D947" s="233" t="s">
        <v>192</v>
      </c>
      <c r="E947" s="41"/>
      <c r="F947" s="234" t="s">
        <v>1349</v>
      </c>
      <c r="G947" s="41"/>
      <c r="H947" s="41"/>
      <c r="I947" s="235"/>
      <c r="J947" s="41"/>
      <c r="K947" s="41"/>
      <c r="L947" s="45"/>
      <c r="M947" s="236"/>
      <c r="N947" s="237"/>
      <c r="O947" s="92"/>
      <c r="P947" s="92"/>
      <c r="Q947" s="92"/>
      <c r="R947" s="92"/>
      <c r="S947" s="92"/>
      <c r="T947" s="93"/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T947" s="18" t="s">
        <v>192</v>
      </c>
      <c r="AU947" s="18" t="s">
        <v>86</v>
      </c>
    </row>
    <row r="948" s="14" customFormat="1">
      <c r="A948" s="14"/>
      <c r="B948" s="248"/>
      <c r="C948" s="249"/>
      <c r="D948" s="233" t="s">
        <v>194</v>
      </c>
      <c r="E948" s="250" t="s">
        <v>1</v>
      </c>
      <c r="F948" s="251" t="s">
        <v>120</v>
      </c>
      <c r="G948" s="249"/>
      <c r="H948" s="252">
        <v>58.789999999999999</v>
      </c>
      <c r="I948" s="253"/>
      <c r="J948" s="249"/>
      <c r="K948" s="249"/>
      <c r="L948" s="254"/>
      <c r="M948" s="255"/>
      <c r="N948" s="256"/>
      <c r="O948" s="256"/>
      <c r="P948" s="256"/>
      <c r="Q948" s="256"/>
      <c r="R948" s="256"/>
      <c r="S948" s="256"/>
      <c r="T948" s="257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8" t="s">
        <v>194</v>
      </c>
      <c r="AU948" s="258" t="s">
        <v>86</v>
      </c>
      <c r="AV948" s="14" t="s">
        <v>86</v>
      </c>
      <c r="AW948" s="14" t="s">
        <v>32</v>
      </c>
      <c r="AX948" s="14" t="s">
        <v>84</v>
      </c>
      <c r="AY948" s="258" t="s">
        <v>183</v>
      </c>
    </row>
    <row r="949" s="2" customFormat="1" ht="24.15" customHeight="1">
      <c r="A949" s="39"/>
      <c r="B949" s="40"/>
      <c r="C949" s="270" t="s">
        <v>1350</v>
      </c>
      <c r="D949" s="270" t="s">
        <v>259</v>
      </c>
      <c r="E949" s="271" t="s">
        <v>1351</v>
      </c>
      <c r="F949" s="272" t="s">
        <v>1352</v>
      </c>
      <c r="G949" s="273" t="s">
        <v>252</v>
      </c>
      <c r="H949" s="274">
        <v>64.668999999999997</v>
      </c>
      <c r="I949" s="275"/>
      <c r="J949" s="276">
        <f>ROUND(I949*H949,2)</f>
        <v>0</v>
      </c>
      <c r="K949" s="272" t="s">
        <v>189</v>
      </c>
      <c r="L949" s="277"/>
      <c r="M949" s="278" t="s">
        <v>1</v>
      </c>
      <c r="N949" s="279" t="s">
        <v>41</v>
      </c>
      <c r="O949" s="92"/>
      <c r="P949" s="229">
        <f>O949*H949</f>
        <v>0</v>
      </c>
      <c r="Q949" s="229">
        <v>0.00198</v>
      </c>
      <c r="R949" s="229">
        <f>Q949*H949</f>
        <v>0.12804462</v>
      </c>
      <c r="S949" s="229">
        <v>0</v>
      </c>
      <c r="T949" s="230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31" t="s">
        <v>436</v>
      </c>
      <c r="AT949" s="231" t="s">
        <v>259</v>
      </c>
      <c r="AU949" s="231" t="s">
        <v>86</v>
      </c>
      <c r="AY949" s="18" t="s">
        <v>183</v>
      </c>
      <c r="BE949" s="232">
        <f>IF(N949="základní",J949,0)</f>
        <v>0</v>
      </c>
      <c r="BF949" s="232">
        <f>IF(N949="snížená",J949,0)</f>
        <v>0</v>
      </c>
      <c r="BG949" s="232">
        <f>IF(N949="zákl. přenesená",J949,0)</f>
        <v>0</v>
      </c>
      <c r="BH949" s="232">
        <f>IF(N949="sníž. přenesená",J949,0)</f>
        <v>0</v>
      </c>
      <c r="BI949" s="232">
        <f>IF(N949="nulová",J949,0)</f>
        <v>0</v>
      </c>
      <c r="BJ949" s="18" t="s">
        <v>84</v>
      </c>
      <c r="BK949" s="232">
        <f>ROUND(I949*H949,2)</f>
        <v>0</v>
      </c>
      <c r="BL949" s="18" t="s">
        <v>319</v>
      </c>
      <c r="BM949" s="231" t="s">
        <v>1353</v>
      </c>
    </row>
    <row r="950" s="2" customFormat="1">
      <c r="A950" s="39"/>
      <c r="B950" s="40"/>
      <c r="C950" s="41"/>
      <c r="D950" s="233" t="s">
        <v>192</v>
      </c>
      <c r="E950" s="41"/>
      <c r="F950" s="234" t="s">
        <v>1352</v>
      </c>
      <c r="G950" s="41"/>
      <c r="H950" s="41"/>
      <c r="I950" s="235"/>
      <c r="J950" s="41"/>
      <c r="K950" s="41"/>
      <c r="L950" s="45"/>
      <c r="M950" s="236"/>
      <c r="N950" s="237"/>
      <c r="O950" s="92"/>
      <c r="P950" s="92"/>
      <c r="Q950" s="92"/>
      <c r="R950" s="92"/>
      <c r="S950" s="92"/>
      <c r="T950" s="93"/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T950" s="18" t="s">
        <v>192</v>
      </c>
      <c r="AU950" s="18" t="s">
        <v>86</v>
      </c>
    </row>
    <row r="951" s="14" customFormat="1">
      <c r="A951" s="14"/>
      <c r="B951" s="248"/>
      <c r="C951" s="249"/>
      <c r="D951" s="233" t="s">
        <v>194</v>
      </c>
      <c r="E951" s="249"/>
      <c r="F951" s="251" t="s">
        <v>1354</v>
      </c>
      <c r="G951" s="249"/>
      <c r="H951" s="252">
        <v>64.668999999999997</v>
      </c>
      <c r="I951" s="253"/>
      <c r="J951" s="249"/>
      <c r="K951" s="249"/>
      <c r="L951" s="254"/>
      <c r="M951" s="255"/>
      <c r="N951" s="256"/>
      <c r="O951" s="256"/>
      <c r="P951" s="256"/>
      <c r="Q951" s="256"/>
      <c r="R951" s="256"/>
      <c r="S951" s="256"/>
      <c r="T951" s="257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8" t="s">
        <v>194</v>
      </c>
      <c r="AU951" s="258" t="s">
        <v>86</v>
      </c>
      <c r="AV951" s="14" t="s">
        <v>86</v>
      </c>
      <c r="AW951" s="14" t="s">
        <v>4</v>
      </c>
      <c r="AX951" s="14" t="s">
        <v>84</v>
      </c>
      <c r="AY951" s="258" t="s">
        <v>183</v>
      </c>
    </row>
    <row r="952" s="2" customFormat="1" ht="24.15" customHeight="1">
      <c r="A952" s="39"/>
      <c r="B952" s="40"/>
      <c r="C952" s="220" t="s">
        <v>1355</v>
      </c>
      <c r="D952" s="220" t="s">
        <v>185</v>
      </c>
      <c r="E952" s="221" t="s">
        <v>1356</v>
      </c>
      <c r="F952" s="222" t="s">
        <v>1357</v>
      </c>
      <c r="G952" s="223" t="s">
        <v>286</v>
      </c>
      <c r="H952" s="224">
        <v>128.46000000000001</v>
      </c>
      <c r="I952" s="225"/>
      <c r="J952" s="226">
        <f>ROUND(I952*H952,2)</f>
        <v>0</v>
      </c>
      <c r="K952" s="222" t="s">
        <v>189</v>
      </c>
      <c r="L952" s="45"/>
      <c r="M952" s="227" t="s">
        <v>1</v>
      </c>
      <c r="N952" s="228" t="s">
        <v>41</v>
      </c>
      <c r="O952" s="92"/>
      <c r="P952" s="229">
        <f>O952*H952</f>
        <v>0</v>
      </c>
      <c r="Q952" s="229">
        <v>4.5000000000000003E-05</v>
      </c>
      <c r="R952" s="229">
        <f>Q952*H952</f>
        <v>0.0057807000000000006</v>
      </c>
      <c r="S952" s="229">
        <v>0</v>
      </c>
      <c r="T952" s="230">
        <f>S952*H952</f>
        <v>0</v>
      </c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R952" s="231" t="s">
        <v>319</v>
      </c>
      <c r="AT952" s="231" t="s">
        <v>185</v>
      </c>
      <c r="AU952" s="231" t="s">
        <v>86</v>
      </c>
      <c r="AY952" s="18" t="s">
        <v>183</v>
      </c>
      <c r="BE952" s="232">
        <f>IF(N952="základní",J952,0)</f>
        <v>0</v>
      </c>
      <c r="BF952" s="232">
        <f>IF(N952="snížená",J952,0)</f>
        <v>0</v>
      </c>
      <c r="BG952" s="232">
        <f>IF(N952="zákl. přenesená",J952,0)</f>
        <v>0</v>
      </c>
      <c r="BH952" s="232">
        <f>IF(N952="sníž. přenesená",J952,0)</f>
        <v>0</v>
      </c>
      <c r="BI952" s="232">
        <f>IF(N952="nulová",J952,0)</f>
        <v>0</v>
      </c>
      <c r="BJ952" s="18" t="s">
        <v>84</v>
      </c>
      <c r="BK952" s="232">
        <f>ROUND(I952*H952,2)</f>
        <v>0</v>
      </c>
      <c r="BL952" s="18" t="s">
        <v>319</v>
      </c>
      <c r="BM952" s="231" t="s">
        <v>1358</v>
      </c>
    </row>
    <row r="953" s="2" customFormat="1">
      <c r="A953" s="39"/>
      <c r="B953" s="40"/>
      <c r="C953" s="41"/>
      <c r="D953" s="233" t="s">
        <v>192</v>
      </c>
      <c r="E953" s="41"/>
      <c r="F953" s="234" t="s">
        <v>1359</v>
      </c>
      <c r="G953" s="41"/>
      <c r="H953" s="41"/>
      <c r="I953" s="235"/>
      <c r="J953" s="41"/>
      <c r="K953" s="41"/>
      <c r="L953" s="45"/>
      <c r="M953" s="236"/>
      <c r="N953" s="237"/>
      <c r="O953" s="92"/>
      <c r="P953" s="92"/>
      <c r="Q953" s="92"/>
      <c r="R953" s="92"/>
      <c r="S953" s="92"/>
      <c r="T953" s="93"/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T953" s="18" t="s">
        <v>192</v>
      </c>
      <c r="AU953" s="18" t="s">
        <v>86</v>
      </c>
    </row>
    <row r="954" s="14" customFormat="1">
      <c r="A954" s="14"/>
      <c r="B954" s="248"/>
      <c r="C954" s="249"/>
      <c r="D954" s="233" t="s">
        <v>194</v>
      </c>
      <c r="E954" s="250" t="s">
        <v>1</v>
      </c>
      <c r="F954" s="251" t="s">
        <v>118</v>
      </c>
      <c r="G954" s="249"/>
      <c r="H954" s="252">
        <v>128.46000000000001</v>
      </c>
      <c r="I954" s="253"/>
      <c r="J954" s="249"/>
      <c r="K954" s="249"/>
      <c r="L954" s="254"/>
      <c r="M954" s="255"/>
      <c r="N954" s="256"/>
      <c r="O954" s="256"/>
      <c r="P954" s="256"/>
      <c r="Q954" s="256"/>
      <c r="R954" s="256"/>
      <c r="S954" s="256"/>
      <c r="T954" s="257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8" t="s">
        <v>194</v>
      </c>
      <c r="AU954" s="258" t="s">
        <v>86</v>
      </c>
      <c r="AV954" s="14" t="s">
        <v>86</v>
      </c>
      <c r="AW954" s="14" t="s">
        <v>32</v>
      </c>
      <c r="AX954" s="14" t="s">
        <v>84</v>
      </c>
      <c r="AY954" s="258" t="s">
        <v>183</v>
      </c>
    </row>
    <row r="955" s="2" customFormat="1" ht="24.15" customHeight="1">
      <c r="A955" s="39"/>
      <c r="B955" s="40"/>
      <c r="C955" s="220" t="s">
        <v>1360</v>
      </c>
      <c r="D955" s="220" t="s">
        <v>185</v>
      </c>
      <c r="E955" s="221" t="s">
        <v>1361</v>
      </c>
      <c r="F955" s="222" t="s">
        <v>1362</v>
      </c>
      <c r="G955" s="223" t="s">
        <v>208</v>
      </c>
      <c r="H955" s="224">
        <v>5.1360000000000001</v>
      </c>
      <c r="I955" s="225"/>
      <c r="J955" s="226">
        <f>ROUND(I955*H955,2)</f>
        <v>0</v>
      </c>
      <c r="K955" s="222" t="s">
        <v>189</v>
      </c>
      <c r="L955" s="45"/>
      <c r="M955" s="227" t="s">
        <v>1</v>
      </c>
      <c r="N955" s="228" t="s">
        <v>41</v>
      </c>
      <c r="O955" s="92"/>
      <c r="P955" s="229">
        <f>O955*H955</f>
        <v>0</v>
      </c>
      <c r="Q955" s="229">
        <v>0</v>
      </c>
      <c r="R955" s="229">
        <f>Q955*H955</f>
        <v>0</v>
      </c>
      <c r="S955" s="229">
        <v>0</v>
      </c>
      <c r="T955" s="230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31" t="s">
        <v>319</v>
      </c>
      <c r="AT955" s="231" t="s">
        <v>185</v>
      </c>
      <c r="AU955" s="231" t="s">
        <v>86</v>
      </c>
      <c r="AY955" s="18" t="s">
        <v>183</v>
      </c>
      <c r="BE955" s="232">
        <f>IF(N955="základní",J955,0)</f>
        <v>0</v>
      </c>
      <c r="BF955" s="232">
        <f>IF(N955="snížená",J955,0)</f>
        <v>0</v>
      </c>
      <c r="BG955" s="232">
        <f>IF(N955="zákl. přenesená",J955,0)</f>
        <v>0</v>
      </c>
      <c r="BH955" s="232">
        <f>IF(N955="sníž. přenesená",J955,0)</f>
        <v>0</v>
      </c>
      <c r="BI955" s="232">
        <f>IF(N955="nulová",J955,0)</f>
        <v>0</v>
      </c>
      <c r="BJ955" s="18" t="s">
        <v>84</v>
      </c>
      <c r="BK955" s="232">
        <f>ROUND(I955*H955,2)</f>
        <v>0</v>
      </c>
      <c r="BL955" s="18" t="s">
        <v>319</v>
      </c>
      <c r="BM955" s="231" t="s">
        <v>1363</v>
      </c>
    </row>
    <row r="956" s="2" customFormat="1">
      <c r="A956" s="39"/>
      <c r="B956" s="40"/>
      <c r="C956" s="41"/>
      <c r="D956" s="233" t="s">
        <v>192</v>
      </c>
      <c r="E956" s="41"/>
      <c r="F956" s="234" t="s">
        <v>1364</v>
      </c>
      <c r="G956" s="41"/>
      <c r="H956" s="41"/>
      <c r="I956" s="235"/>
      <c r="J956" s="41"/>
      <c r="K956" s="41"/>
      <c r="L956" s="45"/>
      <c r="M956" s="236"/>
      <c r="N956" s="237"/>
      <c r="O956" s="92"/>
      <c r="P956" s="92"/>
      <c r="Q956" s="92"/>
      <c r="R956" s="92"/>
      <c r="S956" s="92"/>
      <c r="T956" s="93"/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T956" s="18" t="s">
        <v>192</v>
      </c>
      <c r="AU956" s="18" t="s">
        <v>86</v>
      </c>
    </row>
    <row r="957" s="12" customFormat="1" ht="22.8" customHeight="1">
      <c r="A957" s="12"/>
      <c r="B957" s="204"/>
      <c r="C957" s="205"/>
      <c r="D957" s="206" t="s">
        <v>75</v>
      </c>
      <c r="E957" s="218" t="s">
        <v>1365</v>
      </c>
      <c r="F957" s="218" t="s">
        <v>1366</v>
      </c>
      <c r="G957" s="205"/>
      <c r="H957" s="205"/>
      <c r="I957" s="208"/>
      <c r="J957" s="219">
        <f>BK957</f>
        <v>0</v>
      </c>
      <c r="K957" s="205"/>
      <c r="L957" s="210"/>
      <c r="M957" s="211"/>
      <c r="N957" s="212"/>
      <c r="O957" s="212"/>
      <c r="P957" s="213">
        <f>SUM(P958:P984)</f>
        <v>0</v>
      </c>
      <c r="Q957" s="212"/>
      <c r="R957" s="213">
        <f>SUM(R958:R984)</f>
        <v>7.1050365660899999</v>
      </c>
      <c r="S957" s="212"/>
      <c r="T957" s="214">
        <f>SUM(T958:T984)</f>
        <v>0</v>
      </c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R957" s="215" t="s">
        <v>86</v>
      </c>
      <c r="AT957" s="216" t="s">
        <v>75</v>
      </c>
      <c r="AU957" s="216" t="s">
        <v>84</v>
      </c>
      <c r="AY957" s="215" t="s">
        <v>183</v>
      </c>
      <c r="BK957" s="217">
        <f>SUM(BK958:BK984)</f>
        <v>0</v>
      </c>
    </row>
    <row r="958" s="2" customFormat="1" ht="16.5" customHeight="1">
      <c r="A958" s="39"/>
      <c r="B958" s="40"/>
      <c r="C958" s="220" t="s">
        <v>1367</v>
      </c>
      <c r="D958" s="220" t="s">
        <v>185</v>
      </c>
      <c r="E958" s="221" t="s">
        <v>1368</v>
      </c>
      <c r="F958" s="222" t="s">
        <v>1369</v>
      </c>
      <c r="G958" s="223" t="s">
        <v>286</v>
      </c>
      <c r="H958" s="224">
        <v>665.53999999999996</v>
      </c>
      <c r="I958" s="225"/>
      <c r="J958" s="226">
        <f>ROUND(I958*H958,2)</f>
        <v>0</v>
      </c>
      <c r="K958" s="222" t="s">
        <v>189</v>
      </c>
      <c r="L958" s="45"/>
      <c r="M958" s="227" t="s">
        <v>1</v>
      </c>
      <c r="N958" s="228" t="s">
        <v>41</v>
      </c>
      <c r="O958" s="92"/>
      <c r="P958" s="229">
        <f>O958*H958</f>
        <v>0</v>
      </c>
      <c r="Q958" s="229">
        <v>0</v>
      </c>
      <c r="R958" s="229">
        <f>Q958*H958</f>
        <v>0</v>
      </c>
      <c r="S958" s="229">
        <v>0</v>
      </c>
      <c r="T958" s="230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31" t="s">
        <v>319</v>
      </c>
      <c r="AT958" s="231" t="s">
        <v>185</v>
      </c>
      <c r="AU958" s="231" t="s">
        <v>86</v>
      </c>
      <c r="AY958" s="18" t="s">
        <v>183</v>
      </c>
      <c r="BE958" s="232">
        <f>IF(N958="základní",J958,0)</f>
        <v>0</v>
      </c>
      <c r="BF958" s="232">
        <f>IF(N958="snížená",J958,0)</f>
        <v>0</v>
      </c>
      <c r="BG958" s="232">
        <f>IF(N958="zákl. přenesená",J958,0)</f>
        <v>0</v>
      </c>
      <c r="BH958" s="232">
        <f>IF(N958="sníž. přenesená",J958,0)</f>
        <v>0</v>
      </c>
      <c r="BI958" s="232">
        <f>IF(N958="nulová",J958,0)</f>
        <v>0</v>
      </c>
      <c r="BJ958" s="18" t="s">
        <v>84</v>
      </c>
      <c r="BK958" s="232">
        <f>ROUND(I958*H958,2)</f>
        <v>0</v>
      </c>
      <c r="BL958" s="18" t="s">
        <v>319</v>
      </c>
      <c r="BM958" s="231" t="s">
        <v>1370</v>
      </c>
    </row>
    <row r="959" s="2" customFormat="1">
      <c r="A959" s="39"/>
      <c r="B959" s="40"/>
      <c r="C959" s="41"/>
      <c r="D959" s="233" t="s">
        <v>192</v>
      </c>
      <c r="E959" s="41"/>
      <c r="F959" s="234" t="s">
        <v>1371</v>
      </c>
      <c r="G959" s="41"/>
      <c r="H959" s="41"/>
      <c r="I959" s="235"/>
      <c r="J959" s="41"/>
      <c r="K959" s="41"/>
      <c r="L959" s="45"/>
      <c r="M959" s="236"/>
      <c r="N959" s="237"/>
      <c r="O959" s="92"/>
      <c r="P959" s="92"/>
      <c r="Q959" s="92"/>
      <c r="R959" s="92"/>
      <c r="S959" s="92"/>
      <c r="T959" s="93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T959" s="18" t="s">
        <v>192</v>
      </c>
      <c r="AU959" s="18" t="s">
        <v>86</v>
      </c>
    </row>
    <row r="960" s="14" customFormat="1">
      <c r="A960" s="14"/>
      <c r="B960" s="248"/>
      <c r="C960" s="249"/>
      <c r="D960" s="233" t="s">
        <v>194</v>
      </c>
      <c r="E960" s="250" t="s">
        <v>1</v>
      </c>
      <c r="F960" s="251" t="s">
        <v>122</v>
      </c>
      <c r="G960" s="249"/>
      <c r="H960" s="252">
        <v>665.53999999999996</v>
      </c>
      <c r="I960" s="253"/>
      <c r="J960" s="249"/>
      <c r="K960" s="249"/>
      <c r="L960" s="254"/>
      <c r="M960" s="255"/>
      <c r="N960" s="256"/>
      <c r="O960" s="256"/>
      <c r="P960" s="256"/>
      <c r="Q960" s="256"/>
      <c r="R960" s="256"/>
      <c r="S960" s="256"/>
      <c r="T960" s="257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8" t="s">
        <v>194</v>
      </c>
      <c r="AU960" s="258" t="s">
        <v>86</v>
      </c>
      <c r="AV960" s="14" t="s">
        <v>86</v>
      </c>
      <c r="AW960" s="14" t="s">
        <v>32</v>
      </c>
      <c r="AX960" s="14" t="s">
        <v>84</v>
      </c>
      <c r="AY960" s="258" t="s">
        <v>183</v>
      </c>
    </row>
    <row r="961" s="2" customFormat="1" ht="24.15" customHeight="1">
      <c r="A961" s="39"/>
      <c r="B961" s="40"/>
      <c r="C961" s="220" t="s">
        <v>1372</v>
      </c>
      <c r="D961" s="220" t="s">
        <v>185</v>
      </c>
      <c r="E961" s="221" t="s">
        <v>1373</v>
      </c>
      <c r="F961" s="222" t="s">
        <v>1374</v>
      </c>
      <c r="G961" s="223" t="s">
        <v>286</v>
      </c>
      <c r="H961" s="224">
        <v>1331.0799999999999</v>
      </c>
      <c r="I961" s="225"/>
      <c r="J961" s="226">
        <f>ROUND(I961*H961,2)</f>
        <v>0</v>
      </c>
      <c r="K961" s="222" t="s">
        <v>189</v>
      </c>
      <c r="L961" s="45"/>
      <c r="M961" s="227" t="s">
        <v>1</v>
      </c>
      <c r="N961" s="228" t="s">
        <v>41</v>
      </c>
      <c r="O961" s="92"/>
      <c r="P961" s="229">
        <f>O961*H961</f>
        <v>0</v>
      </c>
      <c r="Q961" s="229">
        <v>3.3000000000000003E-05</v>
      </c>
      <c r="R961" s="229">
        <f>Q961*H961</f>
        <v>0.043925640000000002</v>
      </c>
      <c r="S961" s="229">
        <v>0</v>
      </c>
      <c r="T961" s="230">
        <f>S961*H961</f>
        <v>0</v>
      </c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R961" s="231" t="s">
        <v>319</v>
      </c>
      <c r="AT961" s="231" t="s">
        <v>185</v>
      </c>
      <c r="AU961" s="231" t="s">
        <v>86</v>
      </c>
      <c r="AY961" s="18" t="s">
        <v>183</v>
      </c>
      <c r="BE961" s="232">
        <f>IF(N961="základní",J961,0)</f>
        <v>0</v>
      </c>
      <c r="BF961" s="232">
        <f>IF(N961="snížená",J961,0)</f>
        <v>0</v>
      </c>
      <c r="BG961" s="232">
        <f>IF(N961="zákl. přenesená",J961,0)</f>
        <v>0</v>
      </c>
      <c r="BH961" s="232">
        <f>IF(N961="sníž. přenesená",J961,0)</f>
        <v>0</v>
      </c>
      <c r="BI961" s="232">
        <f>IF(N961="nulová",J961,0)</f>
        <v>0</v>
      </c>
      <c r="BJ961" s="18" t="s">
        <v>84</v>
      </c>
      <c r="BK961" s="232">
        <f>ROUND(I961*H961,2)</f>
        <v>0</v>
      </c>
      <c r="BL961" s="18" t="s">
        <v>319</v>
      </c>
      <c r="BM961" s="231" t="s">
        <v>1375</v>
      </c>
    </row>
    <row r="962" s="2" customFormat="1">
      <c r="A962" s="39"/>
      <c r="B962" s="40"/>
      <c r="C962" s="41"/>
      <c r="D962" s="233" t="s">
        <v>192</v>
      </c>
      <c r="E962" s="41"/>
      <c r="F962" s="234" t="s">
        <v>1376</v>
      </c>
      <c r="G962" s="41"/>
      <c r="H962" s="41"/>
      <c r="I962" s="235"/>
      <c r="J962" s="41"/>
      <c r="K962" s="41"/>
      <c r="L962" s="45"/>
      <c r="M962" s="236"/>
      <c r="N962" s="237"/>
      <c r="O962" s="92"/>
      <c r="P962" s="92"/>
      <c r="Q962" s="92"/>
      <c r="R962" s="92"/>
      <c r="S962" s="92"/>
      <c r="T962" s="93"/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T962" s="18" t="s">
        <v>192</v>
      </c>
      <c r="AU962" s="18" t="s">
        <v>86</v>
      </c>
    </row>
    <row r="963" s="14" customFormat="1">
      <c r="A963" s="14"/>
      <c r="B963" s="248"/>
      <c r="C963" s="249"/>
      <c r="D963" s="233" t="s">
        <v>194</v>
      </c>
      <c r="E963" s="250" t="s">
        <v>1</v>
      </c>
      <c r="F963" s="251" t="s">
        <v>122</v>
      </c>
      <c r="G963" s="249"/>
      <c r="H963" s="252">
        <v>665.53999999999996</v>
      </c>
      <c r="I963" s="253"/>
      <c r="J963" s="249"/>
      <c r="K963" s="249"/>
      <c r="L963" s="254"/>
      <c r="M963" s="255"/>
      <c r="N963" s="256"/>
      <c r="O963" s="256"/>
      <c r="P963" s="256"/>
      <c r="Q963" s="256"/>
      <c r="R963" s="256"/>
      <c r="S963" s="256"/>
      <c r="T963" s="257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8" t="s">
        <v>194</v>
      </c>
      <c r="AU963" s="258" t="s">
        <v>86</v>
      </c>
      <c r="AV963" s="14" t="s">
        <v>86</v>
      </c>
      <c r="AW963" s="14" t="s">
        <v>32</v>
      </c>
      <c r="AX963" s="14" t="s">
        <v>84</v>
      </c>
      <c r="AY963" s="258" t="s">
        <v>183</v>
      </c>
    </row>
    <row r="964" s="14" customFormat="1">
      <c r="A964" s="14"/>
      <c r="B964" s="248"/>
      <c r="C964" s="249"/>
      <c r="D964" s="233" t="s">
        <v>194</v>
      </c>
      <c r="E964" s="249"/>
      <c r="F964" s="251" t="s">
        <v>1377</v>
      </c>
      <c r="G964" s="249"/>
      <c r="H964" s="252">
        <v>1331.0799999999999</v>
      </c>
      <c r="I964" s="253"/>
      <c r="J964" s="249"/>
      <c r="K964" s="249"/>
      <c r="L964" s="254"/>
      <c r="M964" s="255"/>
      <c r="N964" s="256"/>
      <c r="O964" s="256"/>
      <c r="P964" s="256"/>
      <c r="Q964" s="256"/>
      <c r="R964" s="256"/>
      <c r="S964" s="256"/>
      <c r="T964" s="257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8" t="s">
        <v>194</v>
      </c>
      <c r="AU964" s="258" t="s">
        <v>86</v>
      </c>
      <c r="AV964" s="14" t="s">
        <v>86</v>
      </c>
      <c r="AW964" s="14" t="s">
        <v>4</v>
      </c>
      <c r="AX964" s="14" t="s">
        <v>84</v>
      </c>
      <c r="AY964" s="258" t="s">
        <v>183</v>
      </c>
    </row>
    <row r="965" s="2" customFormat="1" ht="33" customHeight="1">
      <c r="A965" s="39"/>
      <c r="B965" s="40"/>
      <c r="C965" s="220" t="s">
        <v>1378</v>
      </c>
      <c r="D965" s="220" t="s">
        <v>185</v>
      </c>
      <c r="E965" s="221" t="s">
        <v>1379</v>
      </c>
      <c r="F965" s="222" t="s">
        <v>1380</v>
      </c>
      <c r="G965" s="223" t="s">
        <v>286</v>
      </c>
      <c r="H965" s="224">
        <v>665.53999999999996</v>
      </c>
      <c r="I965" s="225"/>
      <c r="J965" s="226">
        <f>ROUND(I965*H965,2)</f>
        <v>0</v>
      </c>
      <c r="K965" s="222" t="s">
        <v>189</v>
      </c>
      <c r="L965" s="45"/>
      <c r="M965" s="227" t="s">
        <v>1</v>
      </c>
      <c r="N965" s="228" t="s">
        <v>41</v>
      </c>
      <c r="O965" s="92"/>
      <c r="P965" s="229">
        <f>O965*H965</f>
        <v>0</v>
      </c>
      <c r="Q965" s="229">
        <v>0.0075820000000000002</v>
      </c>
      <c r="R965" s="229">
        <f>Q965*H965</f>
        <v>5.0461242799999999</v>
      </c>
      <c r="S965" s="229">
        <v>0</v>
      </c>
      <c r="T965" s="230">
        <f>S965*H965</f>
        <v>0</v>
      </c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R965" s="231" t="s">
        <v>319</v>
      </c>
      <c r="AT965" s="231" t="s">
        <v>185</v>
      </c>
      <c r="AU965" s="231" t="s">
        <v>86</v>
      </c>
      <c r="AY965" s="18" t="s">
        <v>183</v>
      </c>
      <c r="BE965" s="232">
        <f>IF(N965="základní",J965,0)</f>
        <v>0</v>
      </c>
      <c r="BF965" s="232">
        <f>IF(N965="snížená",J965,0)</f>
        <v>0</v>
      </c>
      <c r="BG965" s="232">
        <f>IF(N965="zákl. přenesená",J965,0)</f>
        <v>0</v>
      </c>
      <c r="BH965" s="232">
        <f>IF(N965="sníž. přenesená",J965,0)</f>
        <v>0</v>
      </c>
      <c r="BI965" s="232">
        <f>IF(N965="nulová",J965,0)</f>
        <v>0</v>
      </c>
      <c r="BJ965" s="18" t="s">
        <v>84</v>
      </c>
      <c r="BK965" s="232">
        <f>ROUND(I965*H965,2)</f>
        <v>0</v>
      </c>
      <c r="BL965" s="18" t="s">
        <v>319</v>
      </c>
      <c r="BM965" s="231" t="s">
        <v>1381</v>
      </c>
    </row>
    <row r="966" s="2" customFormat="1">
      <c r="A966" s="39"/>
      <c r="B966" s="40"/>
      <c r="C966" s="41"/>
      <c r="D966" s="233" t="s">
        <v>192</v>
      </c>
      <c r="E966" s="41"/>
      <c r="F966" s="234" t="s">
        <v>1382</v>
      </c>
      <c r="G966" s="41"/>
      <c r="H966" s="41"/>
      <c r="I966" s="235"/>
      <c r="J966" s="41"/>
      <c r="K966" s="41"/>
      <c r="L966" s="45"/>
      <c r="M966" s="236"/>
      <c r="N966" s="237"/>
      <c r="O966" s="92"/>
      <c r="P966" s="92"/>
      <c r="Q966" s="92"/>
      <c r="R966" s="92"/>
      <c r="S966" s="92"/>
      <c r="T966" s="93"/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T966" s="18" t="s">
        <v>192</v>
      </c>
      <c r="AU966" s="18" t="s">
        <v>86</v>
      </c>
    </row>
    <row r="967" s="14" customFormat="1">
      <c r="A967" s="14"/>
      <c r="B967" s="248"/>
      <c r="C967" s="249"/>
      <c r="D967" s="233" t="s">
        <v>194</v>
      </c>
      <c r="E967" s="250" t="s">
        <v>1</v>
      </c>
      <c r="F967" s="251" t="s">
        <v>122</v>
      </c>
      <c r="G967" s="249"/>
      <c r="H967" s="252">
        <v>665.53999999999996</v>
      </c>
      <c r="I967" s="253"/>
      <c r="J967" s="249"/>
      <c r="K967" s="249"/>
      <c r="L967" s="254"/>
      <c r="M967" s="255"/>
      <c r="N967" s="256"/>
      <c r="O967" s="256"/>
      <c r="P967" s="256"/>
      <c r="Q967" s="256"/>
      <c r="R967" s="256"/>
      <c r="S967" s="256"/>
      <c r="T967" s="257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8" t="s">
        <v>194</v>
      </c>
      <c r="AU967" s="258" t="s">
        <v>86</v>
      </c>
      <c r="AV967" s="14" t="s">
        <v>86</v>
      </c>
      <c r="AW967" s="14" t="s">
        <v>32</v>
      </c>
      <c r="AX967" s="14" t="s">
        <v>84</v>
      </c>
      <c r="AY967" s="258" t="s">
        <v>183</v>
      </c>
    </row>
    <row r="968" s="2" customFormat="1" ht="21.75" customHeight="1">
      <c r="A968" s="39"/>
      <c r="B968" s="40"/>
      <c r="C968" s="220" t="s">
        <v>1383</v>
      </c>
      <c r="D968" s="220" t="s">
        <v>185</v>
      </c>
      <c r="E968" s="221" t="s">
        <v>1384</v>
      </c>
      <c r="F968" s="222" t="s">
        <v>1385</v>
      </c>
      <c r="G968" s="223" t="s">
        <v>286</v>
      </c>
      <c r="H968" s="224">
        <v>665.53999999999996</v>
      </c>
      <c r="I968" s="225"/>
      <c r="J968" s="226">
        <f>ROUND(I968*H968,2)</f>
        <v>0</v>
      </c>
      <c r="K968" s="222" t="s">
        <v>189</v>
      </c>
      <c r="L968" s="45"/>
      <c r="M968" s="227" t="s">
        <v>1</v>
      </c>
      <c r="N968" s="228" t="s">
        <v>41</v>
      </c>
      <c r="O968" s="92"/>
      <c r="P968" s="229">
        <f>O968*H968</f>
        <v>0</v>
      </c>
      <c r="Q968" s="229">
        <v>5.7599999999999997E-07</v>
      </c>
      <c r="R968" s="229">
        <f>Q968*H968</f>
        <v>0.00038335103999999999</v>
      </c>
      <c r="S968" s="229">
        <v>0</v>
      </c>
      <c r="T968" s="230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31" t="s">
        <v>319</v>
      </c>
      <c r="AT968" s="231" t="s">
        <v>185</v>
      </c>
      <c r="AU968" s="231" t="s">
        <v>86</v>
      </c>
      <c r="AY968" s="18" t="s">
        <v>183</v>
      </c>
      <c r="BE968" s="232">
        <f>IF(N968="základní",J968,0)</f>
        <v>0</v>
      </c>
      <c r="BF968" s="232">
        <f>IF(N968="snížená",J968,0)</f>
        <v>0</v>
      </c>
      <c r="BG968" s="232">
        <f>IF(N968="zákl. přenesená",J968,0)</f>
        <v>0</v>
      </c>
      <c r="BH968" s="232">
        <f>IF(N968="sníž. přenesená",J968,0)</f>
        <v>0</v>
      </c>
      <c r="BI968" s="232">
        <f>IF(N968="nulová",J968,0)</f>
        <v>0</v>
      </c>
      <c r="BJ968" s="18" t="s">
        <v>84</v>
      </c>
      <c r="BK968" s="232">
        <f>ROUND(I968*H968,2)</f>
        <v>0</v>
      </c>
      <c r="BL968" s="18" t="s">
        <v>319</v>
      </c>
      <c r="BM968" s="231" t="s">
        <v>1386</v>
      </c>
    </row>
    <row r="969" s="2" customFormat="1">
      <c r="A969" s="39"/>
      <c r="B969" s="40"/>
      <c r="C969" s="41"/>
      <c r="D969" s="233" t="s">
        <v>192</v>
      </c>
      <c r="E969" s="41"/>
      <c r="F969" s="234" t="s">
        <v>1387</v>
      </c>
      <c r="G969" s="41"/>
      <c r="H969" s="41"/>
      <c r="I969" s="235"/>
      <c r="J969" s="41"/>
      <c r="K969" s="41"/>
      <c r="L969" s="45"/>
      <c r="M969" s="236"/>
      <c r="N969" s="237"/>
      <c r="O969" s="92"/>
      <c r="P969" s="92"/>
      <c r="Q969" s="92"/>
      <c r="R969" s="92"/>
      <c r="S969" s="92"/>
      <c r="T969" s="93"/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T969" s="18" t="s">
        <v>192</v>
      </c>
      <c r="AU969" s="18" t="s">
        <v>86</v>
      </c>
    </row>
    <row r="970" s="14" customFormat="1">
      <c r="A970" s="14"/>
      <c r="B970" s="248"/>
      <c r="C970" s="249"/>
      <c r="D970" s="233" t="s">
        <v>194</v>
      </c>
      <c r="E970" s="250" t="s">
        <v>1</v>
      </c>
      <c r="F970" s="251" t="s">
        <v>122</v>
      </c>
      <c r="G970" s="249"/>
      <c r="H970" s="252">
        <v>665.53999999999996</v>
      </c>
      <c r="I970" s="253"/>
      <c r="J970" s="249"/>
      <c r="K970" s="249"/>
      <c r="L970" s="254"/>
      <c r="M970" s="255"/>
      <c r="N970" s="256"/>
      <c r="O970" s="256"/>
      <c r="P970" s="256"/>
      <c r="Q970" s="256"/>
      <c r="R970" s="256"/>
      <c r="S970" s="256"/>
      <c r="T970" s="257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8" t="s">
        <v>194</v>
      </c>
      <c r="AU970" s="258" t="s">
        <v>86</v>
      </c>
      <c r="AV970" s="14" t="s">
        <v>86</v>
      </c>
      <c r="AW970" s="14" t="s">
        <v>32</v>
      </c>
      <c r="AX970" s="14" t="s">
        <v>84</v>
      </c>
      <c r="AY970" s="258" t="s">
        <v>183</v>
      </c>
    </row>
    <row r="971" s="2" customFormat="1" ht="21.75" customHeight="1">
      <c r="A971" s="39"/>
      <c r="B971" s="40"/>
      <c r="C971" s="220" t="s">
        <v>1388</v>
      </c>
      <c r="D971" s="220" t="s">
        <v>185</v>
      </c>
      <c r="E971" s="221" t="s">
        <v>1389</v>
      </c>
      <c r="F971" s="222" t="s">
        <v>1390</v>
      </c>
      <c r="G971" s="223" t="s">
        <v>286</v>
      </c>
      <c r="H971" s="224">
        <v>665.53999999999996</v>
      </c>
      <c r="I971" s="225"/>
      <c r="J971" s="226">
        <f>ROUND(I971*H971,2)</f>
        <v>0</v>
      </c>
      <c r="K971" s="222" t="s">
        <v>189</v>
      </c>
      <c r="L971" s="45"/>
      <c r="M971" s="227" t="s">
        <v>1</v>
      </c>
      <c r="N971" s="228" t="s">
        <v>41</v>
      </c>
      <c r="O971" s="92"/>
      <c r="P971" s="229">
        <f>O971*H971</f>
        <v>0</v>
      </c>
      <c r="Q971" s="229">
        <v>0.00029999999999999997</v>
      </c>
      <c r="R971" s="229">
        <f>Q971*H971</f>
        <v>0.19966199999999998</v>
      </c>
      <c r="S971" s="229">
        <v>0</v>
      </c>
      <c r="T971" s="230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31" t="s">
        <v>319</v>
      </c>
      <c r="AT971" s="231" t="s">
        <v>185</v>
      </c>
      <c r="AU971" s="231" t="s">
        <v>86</v>
      </c>
      <c r="AY971" s="18" t="s">
        <v>183</v>
      </c>
      <c r="BE971" s="232">
        <f>IF(N971="základní",J971,0)</f>
        <v>0</v>
      </c>
      <c r="BF971" s="232">
        <f>IF(N971="snížená",J971,0)</f>
        <v>0</v>
      </c>
      <c r="BG971" s="232">
        <f>IF(N971="zákl. přenesená",J971,0)</f>
        <v>0</v>
      </c>
      <c r="BH971" s="232">
        <f>IF(N971="sníž. přenesená",J971,0)</f>
        <v>0</v>
      </c>
      <c r="BI971" s="232">
        <f>IF(N971="nulová",J971,0)</f>
        <v>0</v>
      </c>
      <c r="BJ971" s="18" t="s">
        <v>84</v>
      </c>
      <c r="BK971" s="232">
        <f>ROUND(I971*H971,2)</f>
        <v>0</v>
      </c>
      <c r="BL971" s="18" t="s">
        <v>319</v>
      </c>
      <c r="BM971" s="231" t="s">
        <v>1391</v>
      </c>
    </row>
    <row r="972" s="2" customFormat="1">
      <c r="A972" s="39"/>
      <c r="B972" s="40"/>
      <c r="C972" s="41"/>
      <c r="D972" s="233" t="s">
        <v>192</v>
      </c>
      <c r="E972" s="41"/>
      <c r="F972" s="234" t="s">
        <v>1392</v>
      </c>
      <c r="G972" s="41"/>
      <c r="H972" s="41"/>
      <c r="I972" s="235"/>
      <c r="J972" s="41"/>
      <c r="K972" s="41"/>
      <c r="L972" s="45"/>
      <c r="M972" s="236"/>
      <c r="N972" s="237"/>
      <c r="O972" s="92"/>
      <c r="P972" s="92"/>
      <c r="Q972" s="92"/>
      <c r="R972" s="92"/>
      <c r="S972" s="92"/>
      <c r="T972" s="93"/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T972" s="18" t="s">
        <v>192</v>
      </c>
      <c r="AU972" s="18" t="s">
        <v>86</v>
      </c>
    </row>
    <row r="973" s="14" customFormat="1">
      <c r="A973" s="14"/>
      <c r="B973" s="248"/>
      <c r="C973" s="249"/>
      <c r="D973" s="233" t="s">
        <v>194</v>
      </c>
      <c r="E973" s="250" t="s">
        <v>1</v>
      </c>
      <c r="F973" s="251" t="s">
        <v>122</v>
      </c>
      <c r="G973" s="249"/>
      <c r="H973" s="252">
        <v>665.53999999999996</v>
      </c>
      <c r="I973" s="253"/>
      <c r="J973" s="249"/>
      <c r="K973" s="249"/>
      <c r="L973" s="254"/>
      <c r="M973" s="255"/>
      <c r="N973" s="256"/>
      <c r="O973" s="256"/>
      <c r="P973" s="256"/>
      <c r="Q973" s="256"/>
      <c r="R973" s="256"/>
      <c r="S973" s="256"/>
      <c r="T973" s="257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8" t="s">
        <v>194</v>
      </c>
      <c r="AU973" s="258" t="s">
        <v>86</v>
      </c>
      <c r="AV973" s="14" t="s">
        <v>86</v>
      </c>
      <c r="AW973" s="14" t="s">
        <v>32</v>
      </c>
      <c r="AX973" s="14" t="s">
        <v>84</v>
      </c>
      <c r="AY973" s="258" t="s">
        <v>183</v>
      </c>
    </row>
    <row r="974" s="2" customFormat="1" ht="49.05" customHeight="1">
      <c r="A974" s="39"/>
      <c r="B974" s="40"/>
      <c r="C974" s="270" t="s">
        <v>1393</v>
      </c>
      <c r="D974" s="270" t="s">
        <v>259</v>
      </c>
      <c r="E974" s="271" t="s">
        <v>1394</v>
      </c>
      <c r="F974" s="272" t="s">
        <v>1395</v>
      </c>
      <c r="G974" s="273" t="s">
        <v>286</v>
      </c>
      <c r="H974" s="274">
        <v>665.53999999999996</v>
      </c>
      <c r="I974" s="275"/>
      <c r="J974" s="276">
        <f>ROUND(I974*H974,2)</f>
        <v>0</v>
      </c>
      <c r="K974" s="272" t="s">
        <v>189</v>
      </c>
      <c r="L974" s="277"/>
      <c r="M974" s="278" t="s">
        <v>1</v>
      </c>
      <c r="N974" s="279" t="s">
        <v>41</v>
      </c>
      <c r="O974" s="92"/>
      <c r="P974" s="229">
        <f>O974*H974</f>
        <v>0</v>
      </c>
      <c r="Q974" s="229">
        <v>0.0025000000000000001</v>
      </c>
      <c r="R974" s="229">
        <f>Q974*H974</f>
        <v>1.6638500000000001</v>
      </c>
      <c r="S974" s="229">
        <v>0</v>
      </c>
      <c r="T974" s="230">
        <f>S974*H974</f>
        <v>0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31" t="s">
        <v>436</v>
      </c>
      <c r="AT974" s="231" t="s">
        <v>259</v>
      </c>
      <c r="AU974" s="231" t="s">
        <v>86</v>
      </c>
      <c r="AY974" s="18" t="s">
        <v>183</v>
      </c>
      <c r="BE974" s="232">
        <f>IF(N974="základní",J974,0)</f>
        <v>0</v>
      </c>
      <c r="BF974" s="232">
        <f>IF(N974="snížená",J974,0)</f>
        <v>0</v>
      </c>
      <c r="BG974" s="232">
        <f>IF(N974="zákl. přenesená",J974,0)</f>
        <v>0</v>
      </c>
      <c r="BH974" s="232">
        <f>IF(N974="sníž. přenesená",J974,0)</f>
        <v>0</v>
      </c>
      <c r="BI974" s="232">
        <f>IF(N974="nulová",J974,0)</f>
        <v>0</v>
      </c>
      <c r="BJ974" s="18" t="s">
        <v>84</v>
      </c>
      <c r="BK974" s="232">
        <f>ROUND(I974*H974,2)</f>
        <v>0</v>
      </c>
      <c r="BL974" s="18" t="s">
        <v>319</v>
      </c>
      <c r="BM974" s="231" t="s">
        <v>1396</v>
      </c>
    </row>
    <row r="975" s="2" customFormat="1">
      <c r="A975" s="39"/>
      <c r="B975" s="40"/>
      <c r="C975" s="41"/>
      <c r="D975" s="233" t="s">
        <v>192</v>
      </c>
      <c r="E975" s="41"/>
      <c r="F975" s="234" t="s">
        <v>1395</v>
      </c>
      <c r="G975" s="41"/>
      <c r="H975" s="41"/>
      <c r="I975" s="235"/>
      <c r="J975" s="41"/>
      <c r="K975" s="41"/>
      <c r="L975" s="45"/>
      <c r="M975" s="236"/>
      <c r="N975" s="237"/>
      <c r="O975" s="92"/>
      <c r="P975" s="92"/>
      <c r="Q975" s="92"/>
      <c r="R975" s="92"/>
      <c r="S975" s="92"/>
      <c r="T975" s="93"/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T975" s="18" t="s">
        <v>192</v>
      </c>
      <c r="AU975" s="18" t="s">
        <v>86</v>
      </c>
    </row>
    <row r="976" s="14" customFormat="1">
      <c r="A976" s="14"/>
      <c r="B976" s="248"/>
      <c r="C976" s="249"/>
      <c r="D976" s="233" t="s">
        <v>194</v>
      </c>
      <c r="E976" s="250" t="s">
        <v>1</v>
      </c>
      <c r="F976" s="251" t="s">
        <v>122</v>
      </c>
      <c r="G976" s="249"/>
      <c r="H976" s="252">
        <v>665.53999999999996</v>
      </c>
      <c r="I976" s="253"/>
      <c r="J976" s="249"/>
      <c r="K976" s="249"/>
      <c r="L976" s="254"/>
      <c r="M976" s="255"/>
      <c r="N976" s="256"/>
      <c r="O976" s="256"/>
      <c r="P976" s="256"/>
      <c r="Q976" s="256"/>
      <c r="R976" s="256"/>
      <c r="S976" s="256"/>
      <c r="T976" s="257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8" t="s">
        <v>194</v>
      </c>
      <c r="AU976" s="258" t="s">
        <v>86</v>
      </c>
      <c r="AV976" s="14" t="s">
        <v>86</v>
      </c>
      <c r="AW976" s="14" t="s">
        <v>32</v>
      </c>
      <c r="AX976" s="14" t="s">
        <v>84</v>
      </c>
      <c r="AY976" s="258" t="s">
        <v>183</v>
      </c>
    </row>
    <row r="977" s="2" customFormat="1" ht="16.5" customHeight="1">
      <c r="A977" s="39"/>
      <c r="B977" s="40"/>
      <c r="C977" s="220" t="s">
        <v>1397</v>
      </c>
      <c r="D977" s="220" t="s">
        <v>185</v>
      </c>
      <c r="E977" s="221" t="s">
        <v>1398</v>
      </c>
      <c r="F977" s="222" t="s">
        <v>1399</v>
      </c>
      <c r="G977" s="223" t="s">
        <v>252</v>
      </c>
      <c r="H977" s="224">
        <v>406.23000000000002</v>
      </c>
      <c r="I977" s="225"/>
      <c r="J977" s="226">
        <f>ROUND(I977*H977,2)</f>
        <v>0</v>
      </c>
      <c r="K977" s="222" t="s">
        <v>189</v>
      </c>
      <c r="L977" s="45"/>
      <c r="M977" s="227" t="s">
        <v>1</v>
      </c>
      <c r="N977" s="228" t="s">
        <v>41</v>
      </c>
      <c r="O977" s="92"/>
      <c r="P977" s="229">
        <f>O977*H977</f>
        <v>0</v>
      </c>
      <c r="Q977" s="229">
        <v>1.4935E-05</v>
      </c>
      <c r="R977" s="229">
        <f>Q977*H977</f>
        <v>0.0060670450500000007</v>
      </c>
      <c r="S977" s="229">
        <v>0</v>
      </c>
      <c r="T977" s="230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31" t="s">
        <v>319</v>
      </c>
      <c r="AT977" s="231" t="s">
        <v>185</v>
      </c>
      <c r="AU977" s="231" t="s">
        <v>86</v>
      </c>
      <c r="AY977" s="18" t="s">
        <v>183</v>
      </c>
      <c r="BE977" s="232">
        <f>IF(N977="základní",J977,0)</f>
        <v>0</v>
      </c>
      <c r="BF977" s="232">
        <f>IF(N977="snížená",J977,0)</f>
        <v>0</v>
      </c>
      <c r="BG977" s="232">
        <f>IF(N977="zákl. přenesená",J977,0)</f>
        <v>0</v>
      </c>
      <c r="BH977" s="232">
        <f>IF(N977="sníž. přenesená",J977,0)</f>
        <v>0</v>
      </c>
      <c r="BI977" s="232">
        <f>IF(N977="nulová",J977,0)</f>
        <v>0</v>
      </c>
      <c r="BJ977" s="18" t="s">
        <v>84</v>
      </c>
      <c r="BK977" s="232">
        <f>ROUND(I977*H977,2)</f>
        <v>0</v>
      </c>
      <c r="BL977" s="18" t="s">
        <v>319</v>
      </c>
      <c r="BM977" s="231" t="s">
        <v>1400</v>
      </c>
    </row>
    <row r="978" s="2" customFormat="1">
      <c r="A978" s="39"/>
      <c r="B978" s="40"/>
      <c r="C978" s="41"/>
      <c r="D978" s="233" t="s">
        <v>192</v>
      </c>
      <c r="E978" s="41"/>
      <c r="F978" s="234" t="s">
        <v>1401</v>
      </c>
      <c r="G978" s="41"/>
      <c r="H978" s="41"/>
      <c r="I978" s="235"/>
      <c r="J978" s="41"/>
      <c r="K978" s="41"/>
      <c r="L978" s="45"/>
      <c r="M978" s="236"/>
      <c r="N978" s="237"/>
      <c r="O978" s="92"/>
      <c r="P978" s="92"/>
      <c r="Q978" s="92"/>
      <c r="R978" s="92"/>
      <c r="S978" s="92"/>
      <c r="T978" s="93"/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T978" s="18" t="s">
        <v>192</v>
      </c>
      <c r="AU978" s="18" t="s">
        <v>86</v>
      </c>
    </row>
    <row r="979" s="14" customFormat="1">
      <c r="A979" s="14"/>
      <c r="B979" s="248"/>
      <c r="C979" s="249"/>
      <c r="D979" s="233" t="s">
        <v>194</v>
      </c>
      <c r="E979" s="250" t="s">
        <v>1</v>
      </c>
      <c r="F979" s="251" t="s">
        <v>124</v>
      </c>
      <c r="G979" s="249"/>
      <c r="H979" s="252">
        <v>406.23000000000002</v>
      </c>
      <c r="I979" s="253"/>
      <c r="J979" s="249"/>
      <c r="K979" s="249"/>
      <c r="L979" s="254"/>
      <c r="M979" s="255"/>
      <c r="N979" s="256"/>
      <c r="O979" s="256"/>
      <c r="P979" s="256"/>
      <c r="Q979" s="256"/>
      <c r="R979" s="256"/>
      <c r="S979" s="256"/>
      <c r="T979" s="257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8" t="s">
        <v>194</v>
      </c>
      <c r="AU979" s="258" t="s">
        <v>86</v>
      </c>
      <c r="AV979" s="14" t="s">
        <v>86</v>
      </c>
      <c r="AW979" s="14" t="s">
        <v>32</v>
      </c>
      <c r="AX979" s="14" t="s">
        <v>84</v>
      </c>
      <c r="AY979" s="258" t="s">
        <v>183</v>
      </c>
    </row>
    <row r="980" s="2" customFormat="1" ht="16.5" customHeight="1">
      <c r="A980" s="39"/>
      <c r="B980" s="40"/>
      <c r="C980" s="270" t="s">
        <v>1402</v>
      </c>
      <c r="D980" s="270" t="s">
        <v>259</v>
      </c>
      <c r="E980" s="271" t="s">
        <v>1403</v>
      </c>
      <c r="F980" s="272" t="s">
        <v>1404</v>
      </c>
      <c r="G980" s="273" t="s">
        <v>252</v>
      </c>
      <c r="H980" s="274">
        <v>414.35500000000002</v>
      </c>
      <c r="I980" s="275"/>
      <c r="J980" s="276">
        <f>ROUND(I980*H980,2)</f>
        <v>0</v>
      </c>
      <c r="K980" s="272" t="s">
        <v>189</v>
      </c>
      <c r="L980" s="277"/>
      <c r="M980" s="278" t="s">
        <v>1</v>
      </c>
      <c r="N980" s="279" t="s">
        <v>41</v>
      </c>
      <c r="O980" s="92"/>
      <c r="P980" s="229">
        <f>O980*H980</f>
        <v>0</v>
      </c>
      <c r="Q980" s="229">
        <v>0.00035</v>
      </c>
      <c r="R980" s="229">
        <f>Q980*H980</f>
        <v>0.14502424999999999</v>
      </c>
      <c r="S980" s="229">
        <v>0</v>
      </c>
      <c r="T980" s="230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31" t="s">
        <v>436</v>
      </c>
      <c r="AT980" s="231" t="s">
        <v>259</v>
      </c>
      <c r="AU980" s="231" t="s">
        <v>86</v>
      </c>
      <c r="AY980" s="18" t="s">
        <v>183</v>
      </c>
      <c r="BE980" s="232">
        <f>IF(N980="základní",J980,0)</f>
        <v>0</v>
      </c>
      <c r="BF980" s="232">
        <f>IF(N980="snížená",J980,0)</f>
        <v>0</v>
      </c>
      <c r="BG980" s="232">
        <f>IF(N980="zákl. přenesená",J980,0)</f>
        <v>0</v>
      </c>
      <c r="BH980" s="232">
        <f>IF(N980="sníž. přenesená",J980,0)</f>
        <v>0</v>
      </c>
      <c r="BI980" s="232">
        <f>IF(N980="nulová",J980,0)</f>
        <v>0</v>
      </c>
      <c r="BJ980" s="18" t="s">
        <v>84</v>
      </c>
      <c r="BK980" s="232">
        <f>ROUND(I980*H980,2)</f>
        <v>0</v>
      </c>
      <c r="BL980" s="18" t="s">
        <v>319</v>
      </c>
      <c r="BM980" s="231" t="s">
        <v>1405</v>
      </c>
    </row>
    <row r="981" s="2" customFormat="1">
      <c r="A981" s="39"/>
      <c r="B981" s="40"/>
      <c r="C981" s="41"/>
      <c r="D981" s="233" t="s">
        <v>192</v>
      </c>
      <c r="E981" s="41"/>
      <c r="F981" s="234" t="s">
        <v>1404</v>
      </c>
      <c r="G981" s="41"/>
      <c r="H981" s="41"/>
      <c r="I981" s="235"/>
      <c r="J981" s="41"/>
      <c r="K981" s="41"/>
      <c r="L981" s="45"/>
      <c r="M981" s="236"/>
      <c r="N981" s="237"/>
      <c r="O981" s="92"/>
      <c r="P981" s="92"/>
      <c r="Q981" s="92"/>
      <c r="R981" s="92"/>
      <c r="S981" s="92"/>
      <c r="T981" s="93"/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T981" s="18" t="s">
        <v>192</v>
      </c>
      <c r="AU981" s="18" t="s">
        <v>86</v>
      </c>
    </row>
    <row r="982" s="14" customFormat="1">
      <c r="A982" s="14"/>
      <c r="B982" s="248"/>
      <c r="C982" s="249"/>
      <c r="D982" s="233" t="s">
        <v>194</v>
      </c>
      <c r="E982" s="249"/>
      <c r="F982" s="251" t="s">
        <v>1406</v>
      </c>
      <c r="G982" s="249"/>
      <c r="H982" s="252">
        <v>414.35500000000002</v>
      </c>
      <c r="I982" s="253"/>
      <c r="J982" s="249"/>
      <c r="K982" s="249"/>
      <c r="L982" s="254"/>
      <c r="M982" s="255"/>
      <c r="N982" s="256"/>
      <c r="O982" s="256"/>
      <c r="P982" s="256"/>
      <c r="Q982" s="256"/>
      <c r="R982" s="256"/>
      <c r="S982" s="256"/>
      <c r="T982" s="257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8" t="s">
        <v>194</v>
      </c>
      <c r="AU982" s="258" t="s">
        <v>86</v>
      </c>
      <c r="AV982" s="14" t="s">
        <v>86</v>
      </c>
      <c r="AW982" s="14" t="s">
        <v>4</v>
      </c>
      <c r="AX982" s="14" t="s">
        <v>84</v>
      </c>
      <c r="AY982" s="258" t="s">
        <v>183</v>
      </c>
    </row>
    <row r="983" s="2" customFormat="1" ht="24.15" customHeight="1">
      <c r="A983" s="39"/>
      <c r="B983" s="40"/>
      <c r="C983" s="220" t="s">
        <v>1407</v>
      </c>
      <c r="D983" s="220" t="s">
        <v>185</v>
      </c>
      <c r="E983" s="221" t="s">
        <v>1408</v>
      </c>
      <c r="F983" s="222" t="s">
        <v>1409</v>
      </c>
      <c r="G983" s="223" t="s">
        <v>208</v>
      </c>
      <c r="H983" s="224">
        <v>7.1050000000000004</v>
      </c>
      <c r="I983" s="225"/>
      <c r="J983" s="226">
        <f>ROUND(I983*H983,2)</f>
        <v>0</v>
      </c>
      <c r="K983" s="222" t="s">
        <v>189</v>
      </c>
      <c r="L983" s="45"/>
      <c r="M983" s="227" t="s">
        <v>1</v>
      </c>
      <c r="N983" s="228" t="s">
        <v>41</v>
      </c>
      <c r="O983" s="92"/>
      <c r="P983" s="229">
        <f>O983*H983</f>
        <v>0</v>
      </c>
      <c r="Q983" s="229">
        <v>0</v>
      </c>
      <c r="R983" s="229">
        <f>Q983*H983</f>
        <v>0</v>
      </c>
      <c r="S983" s="229">
        <v>0</v>
      </c>
      <c r="T983" s="230">
        <f>S983*H983</f>
        <v>0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31" t="s">
        <v>319</v>
      </c>
      <c r="AT983" s="231" t="s">
        <v>185</v>
      </c>
      <c r="AU983" s="231" t="s">
        <v>86</v>
      </c>
      <c r="AY983" s="18" t="s">
        <v>183</v>
      </c>
      <c r="BE983" s="232">
        <f>IF(N983="základní",J983,0)</f>
        <v>0</v>
      </c>
      <c r="BF983" s="232">
        <f>IF(N983="snížená",J983,0)</f>
        <v>0</v>
      </c>
      <c r="BG983" s="232">
        <f>IF(N983="zákl. přenesená",J983,0)</f>
        <v>0</v>
      </c>
      <c r="BH983" s="232">
        <f>IF(N983="sníž. přenesená",J983,0)</f>
        <v>0</v>
      </c>
      <c r="BI983" s="232">
        <f>IF(N983="nulová",J983,0)</f>
        <v>0</v>
      </c>
      <c r="BJ983" s="18" t="s">
        <v>84</v>
      </c>
      <c r="BK983" s="232">
        <f>ROUND(I983*H983,2)</f>
        <v>0</v>
      </c>
      <c r="BL983" s="18" t="s">
        <v>319</v>
      </c>
      <c r="BM983" s="231" t="s">
        <v>1410</v>
      </c>
    </row>
    <row r="984" s="2" customFormat="1">
      <c r="A984" s="39"/>
      <c r="B984" s="40"/>
      <c r="C984" s="41"/>
      <c r="D984" s="233" t="s">
        <v>192</v>
      </c>
      <c r="E984" s="41"/>
      <c r="F984" s="234" t="s">
        <v>1411</v>
      </c>
      <c r="G984" s="41"/>
      <c r="H984" s="41"/>
      <c r="I984" s="235"/>
      <c r="J984" s="41"/>
      <c r="K984" s="41"/>
      <c r="L984" s="45"/>
      <c r="M984" s="236"/>
      <c r="N984" s="237"/>
      <c r="O984" s="92"/>
      <c r="P984" s="92"/>
      <c r="Q984" s="92"/>
      <c r="R984" s="92"/>
      <c r="S984" s="92"/>
      <c r="T984" s="93"/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T984" s="18" t="s">
        <v>192</v>
      </c>
      <c r="AU984" s="18" t="s">
        <v>86</v>
      </c>
    </row>
    <row r="985" s="12" customFormat="1" ht="22.8" customHeight="1">
      <c r="A985" s="12"/>
      <c r="B985" s="204"/>
      <c r="C985" s="205"/>
      <c r="D985" s="206" t="s">
        <v>75</v>
      </c>
      <c r="E985" s="218" t="s">
        <v>1412</v>
      </c>
      <c r="F985" s="218" t="s">
        <v>1413</v>
      </c>
      <c r="G985" s="205"/>
      <c r="H985" s="205"/>
      <c r="I985" s="208"/>
      <c r="J985" s="219">
        <f>BK985</f>
        <v>0</v>
      </c>
      <c r="K985" s="205"/>
      <c r="L985" s="210"/>
      <c r="M985" s="211"/>
      <c r="N985" s="212"/>
      <c r="O985" s="212"/>
      <c r="P985" s="213">
        <f>SUM(P986:P1010)</f>
        <v>0</v>
      </c>
      <c r="Q985" s="212"/>
      <c r="R985" s="213">
        <f>SUM(R986:R1010)</f>
        <v>3.7660265649999998</v>
      </c>
      <c r="S985" s="212"/>
      <c r="T985" s="214">
        <f>SUM(T986:T1010)</f>
        <v>10.835832500000002</v>
      </c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R985" s="215" t="s">
        <v>86</v>
      </c>
      <c r="AT985" s="216" t="s">
        <v>75</v>
      </c>
      <c r="AU985" s="216" t="s">
        <v>84</v>
      </c>
      <c r="AY985" s="215" t="s">
        <v>183</v>
      </c>
      <c r="BK985" s="217">
        <f>SUM(BK986:BK1010)</f>
        <v>0</v>
      </c>
    </row>
    <row r="986" s="2" customFormat="1" ht="24.15" customHeight="1">
      <c r="A986" s="39"/>
      <c r="B986" s="40"/>
      <c r="C986" s="220" t="s">
        <v>1414</v>
      </c>
      <c r="D986" s="220" t="s">
        <v>185</v>
      </c>
      <c r="E986" s="221" t="s">
        <v>1415</v>
      </c>
      <c r="F986" s="222" t="s">
        <v>1416</v>
      </c>
      <c r="G986" s="223" t="s">
        <v>286</v>
      </c>
      <c r="H986" s="224">
        <v>132.95500000000001</v>
      </c>
      <c r="I986" s="225"/>
      <c r="J986" s="226">
        <f>ROUND(I986*H986,2)</f>
        <v>0</v>
      </c>
      <c r="K986" s="222" t="s">
        <v>189</v>
      </c>
      <c r="L986" s="45"/>
      <c r="M986" s="227" t="s">
        <v>1</v>
      </c>
      <c r="N986" s="228" t="s">
        <v>41</v>
      </c>
      <c r="O986" s="92"/>
      <c r="P986" s="229">
        <f>O986*H986</f>
        <v>0</v>
      </c>
      <c r="Q986" s="229">
        <v>0</v>
      </c>
      <c r="R986" s="229">
        <f>Q986*H986</f>
        <v>0</v>
      </c>
      <c r="S986" s="229">
        <v>0.081500000000000003</v>
      </c>
      <c r="T986" s="230">
        <f>S986*H986</f>
        <v>10.835832500000002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31" t="s">
        <v>319</v>
      </c>
      <c r="AT986" s="231" t="s">
        <v>185</v>
      </c>
      <c r="AU986" s="231" t="s">
        <v>86</v>
      </c>
      <c r="AY986" s="18" t="s">
        <v>183</v>
      </c>
      <c r="BE986" s="232">
        <f>IF(N986="základní",J986,0)</f>
        <v>0</v>
      </c>
      <c r="BF986" s="232">
        <f>IF(N986="snížená",J986,0)</f>
        <v>0</v>
      </c>
      <c r="BG986" s="232">
        <f>IF(N986="zákl. přenesená",J986,0)</f>
        <v>0</v>
      </c>
      <c r="BH986" s="232">
        <f>IF(N986="sníž. přenesená",J986,0)</f>
        <v>0</v>
      </c>
      <c r="BI986" s="232">
        <f>IF(N986="nulová",J986,0)</f>
        <v>0</v>
      </c>
      <c r="BJ986" s="18" t="s">
        <v>84</v>
      </c>
      <c r="BK986" s="232">
        <f>ROUND(I986*H986,2)</f>
        <v>0</v>
      </c>
      <c r="BL986" s="18" t="s">
        <v>319</v>
      </c>
      <c r="BM986" s="231" t="s">
        <v>1417</v>
      </c>
    </row>
    <row r="987" s="2" customFormat="1">
      <c r="A987" s="39"/>
      <c r="B987" s="40"/>
      <c r="C987" s="41"/>
      <c r="D987" s="233" t="s">
        <v>192</v>
      </c>
      <c r="E987" s="41"/>
      <c r="F987" s="234" t="s">
        <v>1418</v>
      </c>
      <c r="G987" s="41"/>
      <c r="H987" s="41"/>
      <c r="I987" s="235"/>
      <c r="J987" s="41"/>
      <c r="K987" s="41"/>
      <c r="L987" s="45"/>
      <c r="M987" s="236"/>
      <c r="N987" s="237"/>
      <c r="O987" s="92"/>
      <c r="P987" s="92"/>
      <c r="Q987" s="92"/>
      <c r="R987" s="92"/>
      <c r="S987" s="92"/>
      <c r="T987" s="93"/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T987" s="18" t="s">
        <v>192</v>
      </c>
      <c r="AU987" s="18" t="s">
        <v>86</v>
      </c>
    </row>
    <row r="988" s="13" customFormat="1">
      <c r="A988" s="13"/>
      <c r="B988" s="238"/>
      <c r="C988" s="239"/>
      <c r="D988" s="233" t="s">
        <v>194</v>
      </c>
      <c r="E988" s="240" t="s">
        <v>1</v>
      </c>
      <c r="F988" s="241" t="s">
        <v>1419</v>
      </c>
      <c r="G988" s="239"/>
      <c r="H988" s="240" t="s">
        <v>1</v>
      </c>
      <c r="I988" s="242"/>
      <c r="J988" s="239"/>
      <c r="K988" s="239"/>
      <c r="L988" s="243"/>
      <c r="M988" s="244"/>
      <c r="N988" s="245"/>
      <c r="O988" s="245"/>
      <c r="P988" s="245"/>
      <c r="Q988" s="245"/>
      <c r="R988" s="245"/>
      <c r="S988" s="245"/>
      <c r="T988" s="246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7" t="s">
        <v>194</v>
      </c>
      <c r="AU988" s="247" t="s">
        <v>86</v>
      </c>
      <c r="AV988" s="13" t="s">
        <v>84</v>
      </c>
      <c r="AW988" s="13" t="s">
        <v>32</v>
      </c>
      <c r="AX988" s="13" t="s">
        <v>76</v>
      </c>
      <c r="AY988" s="247" t="s">
        <v>183</v>
      </c>
    </row>
    <row r="989" s="13" customFormat="1">
      <c r="A989" s="13"/>
      <c r="B989" s="238"/>
      <c r="C989" s="239"/>
      <c r="D989" s="233" t="s">
        <v>194</v>
      </c>
      <c r="E989" s="240" t="s">
        <v>1</v>
      </c>
      <c r="F989" s="241" t="s">
        <v>1420</v>
      </c>
      <c r="G989" s="239"/>
      <c r="H989" s="240" t="s">
        <v>1</v>
      </c>
      <c r="I989" s="242"/>
      <c r="J989" s="239"/>
      <c r="K989" s="239"/>
      <c r="L989" s="243"/>
      <c r="M989" s="244"/>
      <c r="N989" s="245"/>
      <c r="O989" s="245"/>
      <c r="P989" s="245"/>
      <c r="Q989" s="245"/>
      <c r="R989" s="245"/>
      <c r="S989" s="245"/>
      <c r="T989" s="246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7" t="s">
        <v>194</v>
      </c>
      <c r="AU989" s="247" t="s">
        <v>86</v>
      </c>
      <c r="AV989" s="13" t="s">
        <v>84</v>
      </c>
      <c r="AW989" s="13" t="s">
        <v>32</v>
      </c>
      <c r="AX989" s="13" t="s">
        <v>76</v>
      </c>
      <c r="AY989" s="247" t="s">
        <v>183</v>
      </c>
    </row>
    <row r="990" s="14" customFormat="1">
      <c r="A990" s="14"/>
      <c r="B990" s="248"/>
      <c r="C990" s="249"/>
      <c r="D990" s="233" t="s">
        <v>194</v>
      </c>
      <c r="E990" s="250" t="s">
        <v>1</v>
      </c>
      <c r="F990" s="251" t="s">
        <v>1421</v>
      </c>
      <c r="G990" s="249"/>
      <c r="H990" s="252">
        <v>132.95500000000001</v>
      </c>
      <c r="I990" s="253"/>
      <c r="J990" s="249"/>
      <c r="K990" s="249"/>
      <c r="L990" s="254"/>
      <c r="M990" s="255"/>
      <c r="N990" s="256"/>
      <c r="O990" s="256"/>
      <c r="P990" s="256"/>
      <c r="Q990" s="256"/>
      <c r="R990" s="256"/>
      <c r="S990" s="256"/>
      <c r="T990" s="257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8" t="s">
        <v>194</v>
      </c>
      <c r="AU990" s="258" t="s">
        <v>86</v>
      </c>
      <c r="AV990" s="14" t="s">
        <v>86</v>
      </c>
      <c r="AW990" s="14" t="s">
        <v>32</v>
      </c>
      <c r="AX990" s="14" t="s">
        <v>84</v>
      </c>
      <c r="AY990" s="258" t="s">
        <v>183</v>
      </c>
    </row>
    <row r="991" s="2" customFormat="1" ht="16.5" customHeight="1">
      <c r="A991" s="39"/>
      <c r="B991" s="40"/>
      <c r="C991" s="220" t="s">
        <v>1422</v>
      </c>
      <c r="D991" s="220" t="s">
        <v>185</v>
      </c>
      <c r="E991" s="221" t="s">
        <v>1423</v>
      </c>
      <c r="F991" s="222" t="s">
        <v>1424</v>
      </c>
      <c r="G991" s="223" t="s">
        <v>286</v>
      </c>
      <c r="H991" s="224">
        <v>192.977</v>
      </c>
      <c r="I991" s="225"/>
      <c r="J991" s="226">
        <f>ROUND(I991*H991,2)</f>
        <v>0</v>
      </c>
      <c r="K991" s="222" t="s">
        <v>189</v>
      </c>
      <c r="L991" s="45"/>
      <c r="M991" s="227" t="s">
        <v>1</v>
      </c>
      <c r="N991" s="228" t="s">
        <v>41</v>
      </c>
      <c r="O991" s="92"/>
      <c r="P991" s="229">
        <f>O991*H991</f>
        <v>0</v>
      </c>
      <c r="Q991" s="229">
        <v>0</v>
      </c>
      <c r="R991" s="229">
        <f>Q991*H991</f>
        <v>0</v>
      </c>
      <c r="S991" s="229">
        <v>0</v>
      </c>
      <c r="T991" s="230">
        <f>S991*H991</f>
        <v>0</v>
      </c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R991" s="231" t="s">
        <v>319</v>
      </c>
      <c r="AT991" s="231" t="s">
        <v>185</v>
      </c>
      <c r="AU991" s="231" t="s">
        <v>86</v>
      </c>
      <c r="AY991" s="18" t="s">
        <v>183</v>
      </c>
      <c r="BE991" s="232">
        <f>IF(N991="základní",J991,0)</f>
        <v>0</v>
      </c>
      <c r="BF991" s="232">
        <f>IF(N991="snížená",J991,0)</f>
        <v>0</v>
      </c>
      <c r="BG991" s="232">
        <f>IF(N991="zákl. přenesená",J991,0)</f>
        <v>0</v>
      </c>
      <c r="BH991" s="232">
        <f>IF(N991="sníž. přenesená",J991,0)</f>
        <v>0</v>
      </c>
      <c r="BI991" s="232">
        <f>IF(N991="nulová",J991,0)</f>
        <v>0</v>
      </c>
      <c r="BJ991" s="18" t="s">
        <v>84</v>
      </c>
      <c r="BK991" s="232">
        <f>ROUND(I991*H991,2)</f>
        <v>0</v>
      </c>
      <c r="BL991" s="18" t="s">
        <v>319</v>
      </c>
      <c r="BM991" s="231" t="s">
        <v>1425</v>
      </c>
    </row>
    <row r="992" s="2" customFormat="1">
      <c r="A992" s="39"/>
      <c r="B992" s="40"/>
      <c r="C992" s="41"/>
      <c r="D992" s="233" t="s">
        <v>192</v>
      </c>
      <c r="E992" s="41"/>
      <c r="F992" s="234" t="s">
        <v>1426</v>
      </c>
      <c r="G992" s="41"/>
      <c r="H992" s="41"/>
      <c r="I992" s="235"/>
      <c r="J992" s="41"/>
      <c r="K992" s="41"/>
      <c r="L992" s="45"/>
      <c r="M992" s="236"/>
      <c r="N992" s="237"/>
      <c r="O992" s="92"/>
      <c r="P992" s="92"/>
      <c r="Q992" s="92"/>
      <c r="R992" s="92"/>
      <c r="S992" s="92"/>
      <c r="T992" s="93"/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T992" s="18" t="s">
        <v>192</v>
      </c>
      <c r="AU992" s="18" t="s">
        <v>86</v>
      </c>
    </row>
    <row r="993" s="14" customFormat="1">
      <c r="A993" s="14"/>
      <c r="B993" s="248"/>
      <c r="C993" s="249"/>
      <c r="D993" s="233" t="s">
        <v>194</v>
      </c>
      <c r="E993" s="250" t="s">
        <v>1</v>
      </c>
      <c r="F993" s="251" t="s">
        <v>127</v>
      </c>
      <c r="G993" s="249"/>
      <c r="H993" s="252">
        <v>192.977</v>
      </c>
      <c r="I993" s="253"/>
      <c r="J993" s="249"/>
      <c r="K993" s="249"/>
      <c r="L993" s="254"/>
      <c r="M993" s="255"/>
      <c r="N993" s="256"/>
      <c r="O993" s="256"/>
      <c r="P993" s="256"/>
      <c r="Q993" s="256"/>
      <c r="R993" s="256"/>
      <c r="S993" s="256"/>
      <c r="T993" s="257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8" t="s">
        <v>194</v>
      </c>
      <c r="AU993" s="258" t="s">
        <v>86</v>
      </c>
      <c r="AV993" s="14" t="s">
        <v>86</v>
      </c>
      <c r="AW993" s="14" t="s">
        <v>32</v>
      </c>
      <c r="AX993" s="14" t="s">
        <v>84</v>
      </c>
      <c r="AY993" s="258" t="s">
        <v>183</v>
      </c>
    </row>
    <row r="994" s="2" customFormat="1" ht="16.5" customHeight="1">
      <c r="A994" s="39"/>
      <c r="B994" s="40"/>
      <c r="C994" s="220" t="s">
        <v>1427</v>
      </c>
      <c r="D994" s="220" t="s">
        <v>185</v>
      </c>
      <c r="E994" s="221" t="s">
        <v>1428</v>
      </c>
      <c r="F994" s="222" t="s">
        <v>1429</v>
      </c>
      <c r="G994" s="223" t="s">
        <v>286</v>
      </c>
      <c r="H994" s="224">
        <v>192.977</v>
      </c>
      <c r="I994" s="225"/>
      <c r="J994" s="226">
        <f>ROUND(I994*H994,2)</f>
        <v>0</v>
      </c>
      <c r="K994" s="222" t="s">
        <v>189</v>
      </c>
      <c r="L994" s="45"/>
      <c r="M994" s="227" t="s">
        <v>1</v>
      </c>
      <c r="N994" s="228" t="s">
        <v>41</v>
      </c>
      <c r="O994" s="92"/>
      <c r="P994" s="229">
        <f>O994*H994</f>
        <v>0</v>
      </c>
      <c r="Q994" s="229">
        <v>0.00029999999999999997</v>
      </c>
      <c r="R994" s="229">
        <f>Q994*H994</f>
        <v>0.057893099999999996</v>
      </c>
      <c r="S994" s="229">
        <v>0</v>
      </c>
      <c r="T994" s="230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31" t="s">
        <v>319</v>
      </c>
      <c r="AT994" s="231" t="s">
        <v>185</v>
      </c>
      <c r="AU994" s="231" t="s">
        <v>86</v>
      </c>
      <c r="AY994" s="18" t="s">
        <v>183</v>
      </c>
      <c r="BE994" s="232">
        <f>IF(N994="základní",J994,0)</f>
        <v>0</v>
      </c>
      <c r="BF994" s="232">
        <f>IF(N994="snížená",J994,0)</f>
        <v>0</v>
      </c>
      <c r="BG994" s="232">
        <f>IF(N994="zákl. přenesená",J994,0)</f>
        <v>0</v>
      </c>
      <c r="BH994" s="232">
        <f>IF(N994="sníž. přenesená",J994,0)</f>
        <v>0</v>
      </c>
      <c r="BI994" s="232">
        <f>IF(N994="nulová",J994,0)</f>
        <v>0</v>
      </c>
      <c r="BJ994" s="18" t="s">
        <v>84</v>
      </c>
      <c r="BK994" s="232">
        <f>ROUND(I994*H994,2)</f>
        <v>0</v>
      </c>
      <c r="BL994" s="18" t="s">
        <v>319</v>
      </c>
      <c r="BM994" s="231" t="s">
        <v>1430</v>
      </c>
    </row>
    <row r="995" s="2" customFormat="1">
      <c r="A995" s="39"/>
      <c r="B995" s="40"/>
      <c r="C995" s="41"/>
      <c r="D995" s="233" t="s">
        <v>192</v>
      </c>
      <c r="E995" s="41"/>
      <c r="F995" s="234" t="s">
        <v>1431</v>
      </c>
      <c r="G995" s="41"/>
      <c r="H995" s="41"/>
      <c r="I995" s="235"/>
      <c r="J995" s="41"/>
      <c r="K995" s="41"/>
      <c r="L995" s="45"/>
      <c r="M995" s="236"/>
      <c r="N995" s="237"/>
      <c r="O995" s="92"/>
      <c r="P995" s="92"/>
      <c r="Q995" s="92"/>
      <c r="R995" s="92"/>
      <c r="S995" s="92"/>
      <c r="T995" s="93"/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T995" s="18" t="s">
        <v>192</v>
      </c>
      <c r="AU995" s="18" t="s">
        <v>86</v>
      </c>
    </row>
    <row r="996" s="14" customFormat="1">
      <c r="A996" s="14"/>
      <c r="B996" s="248"/>
      <c r="C996" s="249"/>
      <c r="D996" s="233" t="s">
        <v>194</v>
      </c>
      <c r="E996" s="250" t="s">
        <v>1</v>
      </c>
      <c r="F996" s="251" t="s">
        <v>127</v>
      </c>
      <c r="G996" s="249"/>
      <c r="H996" s="252">
        <v>192.977</v>
      </c>
      <c r="I996" s="253"/>
      <c r="J996" s="249"/>
      <c r="K996" s="249"/>
      <c r="L996" s="254"/>
      <c r="M996" s="255"/>
      <c r="N996" s="256"/>
      <c r="O996" s="256"/>
      <c r="P996" s="256"/>
      <c r="Q996" s="256"/>
      <c r="R996" s="256"/>
      <c r="S996" s="256"/>
      <c r="T996" s="257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8" t="s">
        <v>194</v>
      </c>
      <c r="AU996" s="258" t="s">
        <v>86</v>
      </c>
      <c r="AV996" s="14" t="s">
        <v>86</v>
      </c>
      <c r="AW996" s="14" t="s">
        <v>32</v>
      </c>
      <c r="AX996" s="14" t="s">
        <v>84</v>
      </c>
      <c r="AY996" s="258" t="s">
        <v>183</v>
      </c>
    </row>
    <row r="997" s="2" customFormat="1" ht="24.15" customHeight="1">
      <c r="A997" s="39"/>
      <c r="B997" s="40"/>
      <c r="C997" s="220" t="s">
        <v>1432</v>
      </c>
      <c r="D997" s="220" t="s">
        <v>185</v>
      </c>
      <c r="E997" s="221" t="s">
        <v>1433</v>
      </c>
      <c r="F997" s="222" t="s">
        <v>1434</v>
      </c>
      <c r="G997" s="223" t="s">
        <v>286</v>
      </c>
      <c r="H997" s="224">
        <v>24.495000000000001</v>
      </c>
      <c r="I997" s="225"/>
      <c r="J997" s="226">
        <f>ROUND(I997*H997,2)</f>
        <v>0</v>
      </c>
      <c r="K997" s="222" t="s">
        <v>189</v>
      </c>
      <c r="L997" s="45"/>
      <c r="M997" s="227" t="s">
        <v>1</v>
      </c>
      <c r="N997" s="228" t="s">
        <v>41</v>
      </c>
      <c r="O997" s="92"/>
      <c r="P997" s="229">
        <f>O997*H997</f>
        <v>0</v>
      </c>
      <c r="Q997" s="229">
        <v>0.0015</v>
      </c>
      <c r="R997" s="229">
        <f>Q997*H997</f>
        <v>0.036742500000000004</v>
      </c>
      <c r="S997" s="229">
        <v>0</v>
      </c>
      <c r="T997" s="230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31" t="s">
        <v>319</v>
      </c>
      <c r="AT997" s="231" t="s">
        <v>185</v>
      </c>
      <c r="AU997" s="231" t="s">
        <v>86</v>
      </c>
      <c r="AY997" s="18" t="s">
        <v>183</v>
      </c>
      <c r="BE997" s="232">
        <f>IF(N997="základní",J997,0)</f>
        <v>0</v>
      </c>
      <c r="BF997" s="232">
        <f>IF(N997="snížená",J997,0)</f>
        <v>0</v>
      </c>
      <c r="BG997" s="232">
        <f>IF(N997="zákl. přenesená",J997,0)</f>
        <v>0</v>
      </c>
      <c r="BH997" s="232">
        <f>IF(N997="sníž. přenesená",J997,0)</f>
        <v>0</v>
      </c>
      <c r="BI997" s="232">
        <f>IF(N997="nulová",J997,0)</f>
        <v>0</v>
      </c>
      <c r="BJ997" s="18" t="s">
        <v>84</v>
      </c>
      <c r="BK997" s="232">
        <f>ROUND(I997*H997,2)</f>
        <v>0</v>
      </c>
      <c r="BL997" s="18" t="s">
        <v>319</v>
      </c>
      <c r="BM997" s="231" t="s">
        <v>1435</v>
      </c>
    </row>
    <row r="998" s="2" customFormat="1">
      <c r="A998" s="39"/>
      <c r="B998" s="40"/>
      <c r="C998" s="41"/>
      <c r="D998" s="233" t="s">
        <v>192</v>
      </c>
      <c r="E998" s="41"/>
      <c r="F998" s="234" t="s">
        <v>1436</v>
      </c>
      <c r="G998" s="41"/>
      <c r="H998" s="41"/>
      <c r="I998" s="235"/>
      <c r="J998" s="41"/>
      <c r="K998" s="41"/>
      <c r="L998" s="45"/>
      <c r="M998" s="236"/>
      <c r="N998" s="237"/>
      <c r="O998" s="92"/>
      <c r="P998" s="92"/>
      <c r="Q998" s="92"/>
      <c r="R998" s="92"/>
      <c r="S998" s="92"/>
      <c r="T998" s="93"/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T998" s="18" t="s">
        <v>192</v>
      </c>
      <c r="AU998" s="18" t="s">
        <v>86</v>
      </c>
    </row>
    <row r="999" s="14" customFormat="1">
      <c r="A999" s="14"/>
      <c r="B999" s="248"/>
      <c r="C999" s="249"/>
      <c r="D999" s="233" t="s">
        <v>194</v>
      </c>
      <c r="E999" s="250" t="s">
        <v>1</v>
      </c>
      <c r="F999" s="251" t="s">
        <v>134</v>
      </c>
      <c r="G999" s="249"/>
      <c r="H999" s="252">
        <v>24.495000000000001</v>
      </c>
      <c r="I999" s="253"/>
      <c r="J999" s="249"/>
      <c r="K999" s="249"/>
      <c r="L999" s="254"/>
      <c r="M999" s="255"/>
      <c r="N999" s="256"/>
      <c r="O999" s="256"/>
      <c r="P999" s="256"/>
      <c r="Q999" s="256"/>
      <c r="R999" s="256"/>
      <c r="S999" s="256"/>
      <c r="T999" s="257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8" t="s">
        <v>194</v>
      </c>
      <c r="AU999" s="258" t="s">
        <v>86</v>
      </c>
      <c r="AV999" s="14" t="s">
        <v>86</v>
      </c>
      <c r="AW999" s="14" t="s">
        <v>32</v>
      </c>
      <c r="AX999" s="14" t="s">
        <v>84</v>
      </c>
      <c r="AY999" s="258" t="s">
        <v>183</v>
      </c>
    </row>
    <row r="1000" s="2" customFormat="1" ht="33" customHeight="1">
      <c r="A1000" s="39"/>
      <c r="B1000" s="40"/>
      <c r="C1000" s="220" t="s">
        <v>1437</v>
      </c>
      <c r="D1000" s="220" t="s">
        <v>185</v>
      </c>
      <c r="E1000" s="221" t="s">
        <v>1438</v>
      </c>
      <c r="F1000" s="222" t="s">
        <v>1439</v>
      </c>
      <c r="G1000" s="223" t="s">
        <v>286</v>
      </c>
      <c r="H1000" s="224">
        <v>192.977</v>
      </c>
      <c r="I1000" s="225"/>
      <c r="J1000" s="226">
        <f>ROUND(I1000*H1000,2)</f>
        <v>0</v>
      </c>
      <c r="K1000" s="222" t="s">
        <v>189</v>
      </c>
      <c r="L1000" s="45"/>
      <c r="M1000" s="227" t="s">
        <v>1</v>
      </c>
      <c r="N1000" s="228" t="s">
        <v>41</v>
      </c>
      <c r="O1000" s="92"/>
      <c r="P1000" s="229">
        <f>O1000*H1000</f>
        <v>0</v>
      </c>
      <c r="Q1000" s="229">
        <v>0.0060000000000000001</v>
      </c>
      <c r="R1000" s="229">
        <f>Q1000*H1000</f>
        <v>1.157862</v>
      </c>
      <c r="S1000" s="229">
        <v>0</v>
      </c>
      <c r="T1000" s="230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31" t="s">
        <v>319</v>
      </c>
      <c r="AT1000" s="231" t="s">
        <v>185</v>
      </c>
      <c r="AU1000" s="231" t="s">
        <v>86</v>
      </c>
      <c r="AY1000" s="18" t="s">
        <v>183</v>
      </c>
      <c r="BE1000" s="232">
        <f>IF(N1000="základní",J1000,0)</f>
        <v>0</v>
      </c>
      <c r="BF1000" s="232">
        <f>IF(N1000="snížená",J1000,0)</f>
        <v>0</v>
      </c>
      <c r="BG1000" s="232">
        <f>IF(N1000="zákl. přenesená",J1000,0)</f>
        <v>0</v>
      </c>
      <c r="BH1000" s="232">
        <f>IF(N1000="sníž. přenesená",J1000,0)</f>
        <v>0</v>
      </c>
      <c r="BI1000" s="232">
        <f>IF(N1000="nulová",J1000,0)</f>
        <v>0</v>
      </c>
      <c r="BJ1000" s="18" t="s">
        <v>84</v>
      </c>
      <c r="BK1000" s="232">
        <f>ROUND(I1000*H1000,2)</f>
        <v>0</v>
      </c>
      <c r="BL1000" s="18" t="s">
        <v>319</v>
      </c>
      <c r="BM1000" s="231" t="s">
        <v>1440</v>
      </c>
    </row>
    <row r="1001" s="2" customFormat="1">
      <c r="A1001" s="39"/>
      <c r="B1001" s="40"/>
      <c r="C1001" s="41"/>
      <c r="D1001" s="233" t="s">
        <v>192</v>
      </c>
      <c r="E1001" s="41"/>
      <c r="F1001" s="234" t="s">
        <v>1441</v>
      </c>
      <c r="G1001" s="41"/>
      <c r="H1001" s="41"/>
      <c r="I1001" s="235"/>
      <c r="J1001" s="41"/>
      <c r="K1001" s="41"/>
      <c r="L1001" s="45"/>
      <c r="M1001" s="236"/>
      <c r="N1001" s="237"/>
      <c r="O1001" s="92"/>
      <c r="P1001" s="92"/>
      <c r="Q1001" s="92"/>
      <c r="R1001" s="92"/>
      <c r="S1001" s="92"/>
      <c r="T1001" s="93"/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T1001" s="18" t="s">
        <v>192</v>
      </c>
      <c r="AU1001" s="18" t="s">
        <v>86</v>
      </c>
    </row>
    <row r="1002" s="14" customFormat="1">
      <c r="A1002" s="14"/>
      <c r="B1002" s="248"/>
      <c r="C1002" s="249"/>
      <c r="D1002" s="233" t="s">
        <v>194</v>
      </c>
      <c r="E1002" s="250" t="s">
        <v>1</v>
      </c>
      <c r="F1002" s="251" t="s">
        <v>127</v>
      </c>
      <c r="G1002" s="249"/>
      <c r="H1002" s="252">
        <v>192.977</v>
      </c>
      <c r="I1002" s="253"/>
      <c r="J1002" s="249"/>
      <c r="K1002" s="249"/>
      <c r="L1002" s="254"/>
      <c r="M1002" s="255"/>
      <c r="N1002" s="256"/>
      <c r="O1002" s="256"/>
      <c r="P1002" s="256"/>
      <c r="Q1002" s="256"/>
      <c r="R1002" s="256"/>
      <c r="S1002" s="256"/>
      <c r="T1002" s="257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8" t="s">
        <v>194</v>
      </c>
      <c r="AU1002" s="258" t="s">
        <v>86</v>
      </c>
      <c r="AV1002" s="14" t="s">
        <v>86</v>
      </c>
      <c r="AW1002" s="14" t="s">
        <v>32</v>
      </c>
      <c r="AX1002" s="14" t="s">
        <v>84</v>
      </c>
      <c r="AY1002" s="258" t="s">
        <v>183</v>
      </c>
    </row>
    <row r="1003" s="2" customFormat="1" ht="16.5" customHeight="1">
      <c r="A1003" s="39"/>
      <c r="B1003" s="40"/>
      <c r="C1003" s="270" t="s">
        <v>1442</v>
      </c>
      <c r="D1003" s="270" t="s">
        <v>259</v>
      </c>
      <c r="E1003" s="271" t="s">
        <v>1443</v>
      </c>
      <c r="F1003" s="272" t="s">
        <v>1444</v>
      </c>
      <c r="G1003" s="273" t="s">
        <v>286</v>
      </c>
      <c r="H1003" s="274">
        <v>212.27500000000001</v>
      </c>
      <c r="I1003" s="275"/>
      <c r="J1003" s="276">
        <f>ROUND(I1003*H1003,2)</f>
        <v>0</v>
      </c>
      <c r="K1003" s="272" t="s">
        <v>189</v>
      </c>
      <c r="L1003" s="277"/>
      <c r="M1003" s="278" t="s">
        <v>1</v>
      </c>
      <c r="N1003" s="279" t="s">
        <v>41</v>
      </c>
      <c r="O1003" s="92"/>
      <c r="P1003" s="229">
        <f>O1003*H1003</f>
        <v>0</v>
      </c>
      <c r="Q1003" s="229">
        <v>0.0118</v>
      </c>
      <c r="R1003" s="229">
        <f>Q1003*H1003</f>
        <v>2.504845</v>
      </c>
      <c r="S1003" s="229">
        <v>0</v>
      </c>
      <c r="T1003" s="230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31" t="s">
        <v>436</v>
      </c>
      <c r="AT1003" s="231" t="s">
        <v>259</v>
      </c>
      <c r="AU1003" s="231" t="s">
        <v>86</v>
      </c>
      <c r="AY1003" s="18" t="s">
        <v>183</v>
      </c>
      <c r="BE1003" s="232">
        <f>IF(N1003="základní",J1003,0)</f>
        <v>0</v>
      </c>
      <c r="BF1003" s="232">
        <f>IF(N1003="snížená",J1003,0)</f>
        <v>0</v>
      </c>
      <c r="BG1003" s="232">
        <f>IF(N1003="zákl. přenesená",J1003,0)</f>
        <v>0</v>
      </c>
      <c r="BH1003" s="232">
        <f>IF(N1003="sníž. přenesená",J1003,0)</f>
        <v>0</v>
      </c>
      <c r="BI1003" s="232">
        <f>IF(N1003="nulová",J1003,0)</f>
        <v>0</v>
      </c>
      <c r="BJ1003" s="18" t="s">
        <v>84</v>
      </c>
      <c r="BK1003" s="232">
        <f>ROUND(I1003*H1003,2)</f>
        <v>0</v>
      </c>
      <c r="BL1003" s="18" t="s">
        <v>319</v>
      </c>
      <c r="BM1003" s="231" t="s">
        <v>1445</v>
      </c>
    </row>
    <row r="1004" s="2" customFormat="1">
      <c r="A1004" s="39"/>
      <c r="B1004" s="40"/>
      <c r="C1004" s="41"/>
      <c r="D1004" s="233" t="s">
        <v>192</v>
      </c>
      <c r="E1004" s="41"/>
      <c r="F1004" s="234" t="s">
        <v>1444</v>
      </c>
      <c r="G1004" s="41"/>
      <c r="H1004" s="41"/>
      <c r="I1004" s="235"/>
      <c r="J1004" s="41"/>
      <c r="K1004" s="41"/>
      <c r="L1004" s="45"/>
      <c r="M1004" s="236"/>
      <c r="N1004" s="237"/>
      <c r="O1004" s="92"/>
      <c r="P1004" s="92"/>
      <c r="Q1004" s="92"/>
      <c r="R1004" s="92"/>
      <c r="S1004" s="92"/>
      <c r="T1004" s="93"/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T1004" s="18" t="s">
        <v>192</v>
      </c>
      <c r="AU1004" s="18" t="s">
        <v>86</v>
      </c>
    </row>
    <row r="1005" s="14" customFormat="1">
      <c r="A1005" s="14"/>
      <c r="B1005" s="248"/>
      <c r="C1005" s="249"/>
      <c r="D1005" s="233" t="s">
        <v>194</v>
      </c>
      <c r="E1005" s="249"/>
      <c r="F1005" s="251" t="s">
        <v>1446</v>
      </c>
      <c r="G1005" s="249"/>
      <c r="H1005" s="252">
        <v>212.27500000000001</v>
      </c>
      <c r="I1005" s="253"/>
      <c r="J1005" s="249"/>
      <c r="K1005" s="249"/>
      <c r="L1005" s="254"/>
      <c r="M1005" s="255"/>
      <c r="N1005" s="256"/>
      <c r="O1005" s="256"/>
      <c r="P1005" s="256"/>
      <c r="Q1005" s="256"/>
      <c r="R1005" s="256"/>
      <c r="S1005" s="256"/>
      <c r="T1005" s="257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8" t="s">
        <v>194</v>
      </c>
      <c r="AU1005" s="258" t="s">
        <v>86</v>
      </c>
      <c r="AV1005" s="14" t="s">
        <v>86</v>
      </c>
      <c r="AW1005" s="14" t="s">
        <v>4</v>
      </c>
      <c r="AX1005" s="14" t="s">
        <v>84</v>
      </c>
      <c r="AY1005" s="258" t="s">
        <v>183</v>
      </c>
    </row>
    <row r="1006" s="2" customFormat="1" ht="24.15" customHeight="1">
      <c r="A1006" s="39"/>
      <c r="B1006" s="40"/>
      <c r="C1006" s="220" t="s">
        <v>1447</v>
      </c>
      <c r="D1006" s="220" t="s">
        <v>185</v>
      </c>
      <c r="E1006" s="221" t="s">
        <v>1448</v>
      </c>
      <c r="F1006" s="222" t="s">
        <v>1449</v>
      </c>
      <c r="G1006" s="223" t="s">
        <v>286</v>
      </c>
      <c r="H1006" s="224">
        <v>192.977</v>
      </c>
      <c r="I1006" s="225"/>
      <c r="J1006" s="226">
        <f>ROUND(I1006*H1006,2)</f>
        <v>0</v>
      </c>
      <c r="K1006" s="222" t="s">
        <v>189</v>
      </c>
      <c r="L1006" s="45"/>
      <c r="M1006" s="227" t="s">
        <v>1</v>
      </c>
      <c r="N1006" s="228" t="s">
        <v>41</v>
      </c>
      <c r="O1006" s="92"/>
      <c r="P1006" s="229">
        <f>O1006*H1006</f>
        <v>0</v>
      </c>
      <c r="Q1006" s="229">
        <v>4.5000000000000003E-05</v>
      </c>
      <c r="R1006" s="229">
        <f>Q1006*H1006</f>
        <v>0.0086839650000000001</v>
      </c>
      <c r="S1006" s="229">
        <v>0</v>
      </c>
      <c r="T1006" s="230">
        <f>S1006*H1006</f>
        <v>0</v>
      </c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R1006" s="231" t="s">
        <v>319</v>
      </c>
      <c r="AT1006" s="231" t="s">
        <v>185</v>
      </c>
      <c r="AU1006" s="231" t="s">
        <v>86</v>
      </c>
      <c r="AY1006" s="18" t="s">
        <v>183</v>
      </c>
      <c r="BE1006" s="232">
        <f>IF(N1006="základní",J1006,0)</f>
        <v>0</v>
      </c>
      <c r="BF1006" s="232">
        <f>IF(N1006="snížená",J1006,0)</f>
        <v>0</v>
      </c>
      <c r="BG1006" s="232">
        <f>IF(N1006="zákl. přenesená",J1006,0)</f>
        <v>0</v>
      </c>
      <c r="BH1006" s="232">
        <f>IF(N1006="sníž. přenesená",J1006,0)</f>
        <v>0</v>
      </c>
      <c r="BI1006" s="232">
        <f>IF(N1006="nulová",J1006,0)</f>
        <v>0</v>
      </c>
      <c r="BJ1006" s="18" t="s">
        <v>84</v>
      </c>
      <c r="BK1006" s="232">
        <f>ROUND(I1006*H1006,2)</f>
        <v>0</v>
      </c>
      <c r="BL1006" s="18" t="s">
        <v>319</v>
      </c>
      <c r="BM1006" s="231" t="s">
        <v>1450</v>
      </c>
    </row>
    <row r="1007" s="2" customFormat="1">
      <c r="A1007" s="39"/>
      <c r="B1007" s="40"/>
      <c r="C1007" s="41"/>
      <c r="D1007" s="233" t="s">
        <v>192</v>
      </c>
      <c r="E1007" s="41"/>
      <c r="F1007" s="234" t="s">
        <v>1451</v>
      </c>
      <c r="G1007" s="41"/>
      <c r="H1007" s="41"/>
      <c r="I1007" s="235"/>
      <c r="J1007" s="41"/>
      <c r="K1007" s="41"/>
      <c r="L1007" s="45"/>
      <c r="M1007" s="236"/>
      <c r="N1007" s="237"/>
      <c r="O1007" s="92"/>
      <c r="P1007" s="92"/>
      <c r="Q1007" s="92"/>
      <c r="R1007" s="92"/>
      <c r="S1007" s="92"/>
      <c r="T1007" s="93"/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T1007" s="18" t="s">
        <v>192</v>
      </c>
      <c r="AU1007" s="18" t="s">
        <v>86</v>
      </c>
    </row>
    <row r="1008" s="14" customFormat="1">
      <c r="A1008" s="14"/>
      <c r="B1008" s="248"/>
      <c r="C1008" s="249"/>
      <c r="D1008" s="233" t="s">
        <v>194</v>
      </c>
      <c r="E1008" s="250" t="s">
        <v>1</v>
      </c>
      <c r="F1008" s="251" t="s">
        <v>127</v>
      </c>
      <c r="G1008" s="249"/>
      <c r="H1008" s="252">
        <v>192.977</v>
      </c>
      <c r="I1008" s="253"/>
      <c r="J1008" s="249"/>
      <c r="K1008" s="249"/>
      <c r="L1008" s="254"/>
      <c r="M1008" s="255"/>
      <c r="N1008" s="256"/>
      <c r="O1008" s="256"/>
      <c r="P1008" s="256"/>
      <c r="Q1008" s="256"/>
      <c r="R1008" s="256"/>
      <c r="S1008" s="256"/>
      <c r="T1008" s="257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58" t="s">
        <v>194</v>
      </c>
      <c r="AU1008" s="258" t="s">
        <v>86</v>
      </c>
      <c r="AV1008" s="14" t="s">
        <v>86</v>
      </c>
      <c r="AW1008" s="14" t="s">
        <v>32</v>
      </c>
      <c r="AX1008" s="14" t="s">
        <v>84</v>
      </c>
      <c r="AY1008" s="258" t="s">
        <v>183</v>
      </c>
    </row>
    <row r="1009" s="2" customFormat="1" ht="24.15" customHeight="1">
      <c r="A1009" s="39"/>
      <c r="B1009" s="40"/>
      <c r="C1009" s="220" t="s">
        <v>1452</v>
      </c>
      <c r="D1009" s="220" t="s">
        <v>185</v>
      </c>
      <c r="E1009" s="221" t="s">
        <v>1453</v>
      </c>
      <c r="F1009" s="222" t="s">
        <v>1454</v>
      </c>
      <c r="G1009" s="223" t="s">
        <v>208</v>
      </c>
      <c r="H1009" s="224">
        <v>3.766</v>
      </c>
      <c r="I1009" s="225"/>
      <c r="J1009" s="226">
        <f>ROUND(I1009*H1009,2)</f>
        <v>0</v>
      </c>
      <c r="K1009" s="222" t="s">
        <v>189</v>
      </c>
      <c r="L1009" s="45"/>
      <c r="M1009" s="227" t="s">
        <v>1</v>
      </c>
      <c r="N1009" s="228" t="s">
        <v>41</v>
      </c>
      <c r="O1009" s="92"/>
      <c r="P1009" s="229">
        <f>O1009*H1009</f>
        <v>0</v>
      </c>
      <c r="Q1009" s="229">
        <v>0</v>
      </c>
      <c r="R1009" s="229">
        <f>Q1009*H1009</f>
        <v>0</v>
      </c>
      <c r="S1009" s="229">
        <v>0</v>
      </c>
      <c r="T1009" s="230">
        <f>S1009*H1009</f>
        <v>0</v>
      </c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R1009" s="231" t="s">
        <v>319</v>
      </c>
      <c r="AT1009" s="231" t="s">
        <v>185</v>
      </c>
      <c r="AU1009" s="231" t="s">
        <v>86</v>
      </c>
      <c r="AY1009" s="18" t="s">
        <v>183</v>
      </c>
      <c r="BE1009" s="232">
        <f>IF(N1009="základní",J1009,0)</f>
        <v>0</v>
      </c>
      <c r="BF1009" s="232">
        <f>IF(N1009="snížená",J1009,0)</f>
        <v>0</v>
      </c>
      <c r="BG1009" s="232">
        <f>IF(N1009="zákl. přenesená",J1009,0)</f>
        <v>0</v>
      </c>
      <c r="BH1009" s="232">
        <f>IF(N1009="sníž. přenesená",J1009,0)</f>
        <v>0</v>
      </c>
      <c r="BI1009" s="232">
        <f>IF(N1009="nulová",J1009,0)</f>
        <v>0</v>
      </c>
      <c r="BJ1009" s="18" t="s">
        <v>84</v>
      </c>
      <c r="BK1009" s="232">
        <f>ROUND(I1009*H1009,2)</f>
        <v>0</v>
      </c>
      <c r="BL1009" s="18" t="s">
        <v>319</v>
      </c>
      <c r="BM1009" s="231" t="s">
        <v>1455</v>
      </c>
    </row>
    <row r="1010" s="2" customFormat="1">
      <c r="A1010" s="39"/>
      <c r="B1010" s="40"/>
      <c r="C1010" s="41"/>
      <c r="D1010" s="233" t="s">
        <v>192</v>
      </c>
      <c r="E1010" s="41"/>
      <c r="F1010" s="234" t="s">
        <v>1456</v>
      </c>
      <c r="G1010" s="41"/>
      <c r="H1010" s="41"/>
      <c r="I1010" s="235"/>
      <c r="J1010" s="41"/>
      <c r="K1010" s="41"/>
      <c r="L1010" s="45"/>
      <c r="M1010" s="236"/>
      <c r="N1010" s="237"/>
      <c r="O1010" s="92"/>
      <c r="P1010" s="92"/>
      <c r="Q1010" s="92"/>
      <c r="R1010" s="92"/>
      <c r="S1010" s="92"/>
      <c r="T1010" s="93"/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T1010" s="18" t="s">
        <v>192</v>
      </c>
      <c r="AU1010" s="18" t="s">
        <v>86</v>
      </c>
    </row>
    <row r="1011" s="12" customFormat="1" ht="22.8" customHeight="1">
      <c r="A1011" s="12"/>
      <c r="B1011" s="204"/>
      <c r="C1011" s="205"/>
      <c r="D1011" s="206" t="s">
        <v>75</v>
      </c>
      <c r="E1011" s="218" t="s">
        <v>1457</v>
      </c>
      <c r="F1011" s="218" t="s">
        <v>1458</v>
      </c>
      <c r="G1011" s="205"/>
      <c r="H1011" s="205"/>
      <c r="I1011" s="208"/>
      <c r="J1011" s="219">
        <f>BK1011</f>
        <v>0</v>
      </c>
      <c r="K1011" s="205"/>
      <c r="L1011" s="210"/>
      <c r="M1011" s="211"/>
      <c r="N1011" s="212"/>
      <c r="O1011" s="212"/>
      <c r="P1011" s="213">
        <f>SUM(P1012:P1023)</f>
        <v>0</v>
      </c>
      <c r="Q1011" s="212"/>
      <c r="R1011" s="213">
        <f>SUM(R1012:R1023)</f>
        <v>1.0652851496</v>
      </c>
      <c r="S1011" s="212"/>
      <c r="T1011" s="214">
        <f>SUM(T1012:T1023)</f>
        <v>0.075591950000000005</v>
      </c>
      <c r="U1011" s="12"/>
      <c r="V1011" s="12"/>
      <c r="W1011" s="12"/>
      <c r="X1011" s="12"/>
      <c r="Y1011" s="12"/>
      <c r="Z1011" s="12"/>
      <c r="AA1011" s="12"/>
      <c r="AB1011" s="12"/>
      <c r="AC1011" s="12"/>
      <c r="AD1011" s="12"/>
      <c r="AE1011" s="12"/>
      <c r="AR1011" s="215" t="s">
        <v>86</v>
      </c>
      <c r="AT1011" s="216" t="s">
        <v>75</v>
      </c>
      <c r="AU1011" s="216" t="s">
        <v>84</v>
      </c>
      <c r="AY1011" s="215" t="s">
        <v>183</v>
      </c>
      <c r="BK1011" s="217">
        <f>SUM(BK1012:BK1023)</f>
        <v>0</v>
      </c>
    </row>
    <row r="1012" s="2" customFormat="1" ht="16.5" customHeight="1">
      <c r="A1012" s="39"/>
      <c r="B1012" s="40"/>
      <c r="C1012" s="220" t="s">
        <v>1459</v>
      </c>
      <c r="D1012" s="220" t="s">
        <v>185</v>
      </c>
      <c r="E1012" s="221" t="s">
        <v>1460</v>
      </c>
      <c r="F1012" s="222" t="s">
        <v>1461</v>
      </c>
      <c r="G1012" s="223" t="s">
        <v>286</v>
      </c>
      <c r="H1012" s="224">
        <v>243.845</v>
      </c>
      <c r="I1012" s="225"/>
      <c r="J1012" s="226">
        <f>ROUND(I1012*H1012,2)</f>
        <v>0</v>
      </c>
      <c r="K1012" s="222" t="s">
        <v>189</v>
      </c>
      <c r="L1012" s="45"/>
      <c r="M1012" s="227" t="s">
        <v>1</v>
      </c>
      <c r="N1012" s="228" t="s">
        <v>41</v>
      </c>
      <c r="O1012" s="92"/>
      <c r="P1012" s="229">
        <f>O1012*H1012</f>
        <v>0</v>
      </c>
      <c r="Q1012" s="229">
        <v>0.001</v>
      </c>
      <c r="R1012" s="229">
        <f>Q1012*H1012</f>
        <v>0.24384500000000001</v>
      </c>
      <c r="S1012" s="229">
        <v>0.00031</v>
      </c>
      <c r="T1012" s="230">
        <f>S1012*H1012</f>
        <v>0.075591950000000005</v>
      </c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R1012" s="231" t="s">
        <v>319</v>
      </c>
      <c r="AT1012" s="231" t="s">
        <v>185</v>
      </c>
      <c r="AU1012" s="231" t="s">
        <v>86</v>
      </c>
      <c r="AY1012" s="18" t="s">
        <v>183</v>
      </c>
      <c r="BE1012" s="232">
        <f>IF(N1012="základní",J1012,0)</f>
        <v>0</v>
      </c>
      <c r="BF1012" s="232">
        <f>IF(N1012="snížená",J1012,0)</f>
        <v>0</v>
      </c>
      <c r="BG1012" s="232">
        <f>IF(N1012="zákl. přenesená",J1012,0)</f>
        <v>0</v>
      </c>
      <c r="BH1012" s="232">
        <f>IF(N1012="sníž. přenesená",J1012,0)</f>
        <v>0</v>
      </c>
      <c r="BI1012" s="232">
        <f>IF(N1012="nulová",J1012,0)</f>
        <v>0</v>
      </c>
      <c r="BJ1012" s="18" t="s">
        <v>84</v>
      </c>
      <c r="BK1012" s="232">
        <f>ROUND(I1012*H1012,2)</f>
        <v>0</v>
      </c>
      <c r="BL1012" s="18" t="s">
        <v>319</v>
      </c>
      <c r="BM1012" s="231" t="s">
        <v>1462</v>
      </c>
    </row>
    <row r="1013" s="2" customFormat="1">
      <c r="A1013" s="39"/>
      <c r="B1013" s="40"/>
      <c r="C1013" s="41"/>
      <c r="D1013" s="233" t="s">
        <v>192</v>
      </c>
      <c r="E1013" s="41"/>
      <c r="F1013" s="234" t="s">
        <v>1463</v>
      </c>
      <c r="G1013" s="41"/>
      <c r="H1013" s="41"/>
      <c r="I1013" s="235"/>
      <c r="J1013" s="41"/>
      <c r="K1013" s="41"/>
      <c r="L1013" s="45"/>
      <c r="M1013" s="236"/>
      <c r="N1013" s="237"/>
      <c r="O1013" s="92"/>
      <c r="P1013" s="92"/>
      <c r="Q1013" s="92"/>
      <c r="R1013" s="92"/>
      <c r="S1013" s="92"/>
      <c r="T1013" s="93"/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T1013" s="18" t="s">
        <v>192</v>
      </c>
      <c r="AU1013" s="18" t="s">
        <v>86</v>
      </c>
    </row>
    <row r="1014" s="14" customFormat="1">
      <c r="A1014" s="14"/>
      <c r="B1014" s="248"/>
      <c r="C1014" s="249"/>
      <c r="D1014" s="233" t="s">
        <v>194</v>
      </c>
      <c r="E1014" s="250" t="s">
        <v>1</v>
      </c>
      <c r="F1014" s="251" t="s">
        <v>138</v>
      </c>
      <c r="G1014" s="249"/>
      <c r="H1014" s="252">
        <v>243.845</v>
      </c>
      <c r="I1014" s="253"/>
      <c r="J1014" s="249"/>
      <c r="K1014" s="249"/>
      <c r="L1014" s="254"/>
      <c r="M1014" s="255"/>
      <c r="N1014" s="256"/>
      <c r="O1014" s="256"/>
      <c r="P1014" s="256"/>
      <c r="Q1014" s="256"/>
      <c r="R1014" s="256"/>
      <c r="S1014" s="256"/>
      <c r="T1014" s="257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8" t="s">
        <v>194</v>
      </c>
      <c r="AU1014" s="258" t="s">
        <v>86</v>
      </c>
      <c r="AV1014" s="14" t="s">
        <v>86</v>
      </c>
      <c r="AW1014" s="14" t="s">
        <v>32</v>
      </c>
      <c r="AX1014" s="14" t="s">
        <v>84</v>
      </c>
      <c r="AY1014" s="258" t="s">
        <v>183</v>
      </c>
    </row>
    <row r="1015" s="2" customFormat="1" ht="24.15" customHeight="1">
      <c r="A1015" s="39"/>
      <c r="B1015" s="40"/>
      <c r="C1015" s="220" t="s">
        <v>1464</v>
      </c>
      <c r="D1015" s="220" t="s">
        <v>185</v>
      </c>
      <c r="E1015" s="221" t="s">
        <v>1465</v>
      </c>
      <c r="F1015" s="222" t="s">
        <v>1466</v>
      </c>
      <c r="G1015" s="223" t="s">
        <v>286</v>
      </c>
      <c r="H1015" s="224">
        <v>243.845</v>
      </c>
      <c r="I1015" s="225"/>
      <c r="J1015" s="226">
        <f>ROUND(I1015*H1015,2)</f>
        <v>0</v>
      </c>
      <c r="K1015" s="222" t="s">
        <v>189</v>
      </c>
      <c r="L1015" s="45"/>
      <c r="M1015" s="227" t="s">
        <v>1</v>
      </c>
      <c r="N1015" s="228" t="s">
        <v>41</v>
      </c>
      <c r="O1015" s="92"/>
      <c r="P1015" s="229">
        <f>O1015*H1015</f>
        <v>0</v>
      </c>
      <c r="Q1015" s="229">
        <v>0</v>
      </c>
      <c r="R1015" s="229">
        <f>Q1015*H1015</f>
        <v>0</v>
      </c>
      <c r="S1015" s="229">
        <v>0</v>
      </c>
      <c r="T1015" s="230">
        <f>S1015*H1015</f>
        <v>0</v>
      </c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R1015" s="231" t="s">
        <v>319</v>
      </c>
      <c r="AT1015" s="231" t="s">
        <v>185</v>
      </c>
      <c r="AU1015" s="231" t="s">
        <v>86</v>
      </c>
      <c r="AY1015" s="18" t="s">
        <v>183</v>
      </c>
      <c r="BE1015" s="232">
        <f>IF(N1015="základní",J1015,0)</f>
        <v>0</v>
      </c>
      <c r="BF1015" s="232">
        <f>IF(N1015="snížená",J1015,0)</f>
        <v>0</v>
      </c>
      <c r="BG1015" s="232">
        <f>IF(N1015="zákl. přenesená",J1015,0)</f>
        <v>0</v>
      </c>
      <c r="BH1015" s="232">
        <f>IF(N1015="sníž. přenesená",J1015,0)</f>
        <v>0</v>
      </c>
      <c r="BI1015" s="232">
        <f>IF(N1015="nulová",J1015,0)</f>
        <v>0</v>
      </c>
      <c r="BJ1015" s="18" t="s">
        <v>84</v>
      </c>
      <c r="BK1015" s="232">
        <f>ROUND(I1015*H1015,2)</f>
        <v>0</v>
      </c>
      <c r="BL1015" s="18" t="s">
        <v>319</v>
      </c>
      <c r="BM1015" s="231" t="s">
        <v>1467</v>
      </c>
    </row>
    <row r="1016" s="2" customFormat="1">
      <c r="A1016" s="39"/>
      <c r="B1016" s="40"/>
      <c r="C1016" s="41"/>
      <c r="D1016" s="233" t="s">
        <v>192</v>
      </c>
      <c r="E1016" s="41"/>
      <c r="F1016" s="234" t="s">
        <v>1468</v>
      </c>
      <c r="G1016" s="41"/>
      <c r="H1016" s="41"/>
      <c r="I1016" s="235"/>
      <c r="J1016" s="41"/>
      <c r="K1016" s="41"/>
      <c r="L1016" s="45"/>
      <c r="M1016" s="236"/>
      <c r="N1016" s="237"/>
      <c r="O1016" s="92"/>
      <c r="P1016" s="92"/>
      <c r="Q1016" s="92"/>
      <c r="R1016" s="92"/>
      <c r="S1016" s="92"/>
      <c r="T1016" s="93"/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T1016" s="18" t="s">
        <v>192</v>
      </c>
      <c r="AU1016" s="18" t="s">
        <v>86</v>
      </c>
    </row>
    <row r="1017" s="14" customFormat="1">
      <c r="A1017" s="14"/>
      <c r="B1017" s="248"/>
      <c r="C1017" s="249"/>
      <c r="D1017" s="233" t="s">
        <v>194</v>
      </c>
      <c r="E1017" s="250" t="s">
        <v>1</v>
      </c>
      <c r="F1017" s="251" t="s">
        <v>138</v>
      </c>
      <c r="G1017" s="249"/>
      <c r="H1017" s="252">
        <v>243.845</v>
      </c>
      <c r="I1017" s="253"/>
      <c r="J1017" s="249"/>
      <c r="K1017" s="249"/>
      <c r="L1017" s="254"/>
      <c r="M1017" s="255"/>
      <c r="N1017" s="256"/>
      <c r="O1017" s="256"/>
      <c r="P1017" s="256"/>
      <c r="Q1017" s="256"/>
      <c r="R1017" s="256"/>
      <c r="S1017" s="256"/>
      <c r="T1017" s="257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8" t="s">
        <v>194</v>
      </c>
      <c r="AU1017" s="258" t="s">
        <v>86</v>
      </c>
      <c r="AV1017" s="14" t="s">
        <v>86</v>
      </c>
      <c r="AW1017" s="14" t="s">
        <v>32</v>
      </c>
      <c r="AX1017" s="14" t="s">
        <v>84</v>
      </c>
      <c r="AY1017" s="258" t="s">
        <v>183</v>
      </c>
    </row>
    <row r="1018" s="2" customFormat="1" ht="24.15" customHeight="1">
      <c r="A1018" s="39"/>
      <c r="B1018" s="40"/>
      <c r="C1018" s="220" t="s">
        <v>1469</v>
      </c>
      <c r="D1018" s="220" t="s">
        <v>185</v>
      </c>
      <c r="E1018" s="221" t="s">
        <v>1470</v>
      </c>
      <c r="F1018" s="222" t="s">
        <v>1471</v>
      </c>
      <c r="G1018" s="223" t="s">
        <v>286</v>
      </c>
      <c r="H1018" s="224">
        <v>1686.0429999999999</v>
      </c>
      <c r="I1018" s="225"/>
      <c r="J1018" s="226">
        <f>ROUND(I1018*H1018,2)</f>
        <v>0</v>
      </c>
      <c r="K1018" s="222" t="s">
        <v>189</v>
      </c>
      <c r="L1018" s="45"/>
      <c r="M1018" s="227" t="s">
        <v>1</v>
      </c>
      <c r="N1018" s="228" t="s">
        <v>41</v>
      </c>
      <c r="O1018" s="92"/>
      <c r="P1018" s="229">
        <f>O1018*H1018</f>
        <v>0</v>
      </c>
      <c r="Q1018" s="229">
        <v>0.00020120000000000001</v>
      </c>
      <c r="R1018" s="229">
        <f>Q1018*H1018</f>
        <v>0.33923185160000002</v>
      </c>
      <c r="S1018" s="229">
        <v>0</v>
      </c>
      <c r="T1018" s="230">
        <f>S1018*H1018</f>
        <v>0</v>
      </c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R1018" s="231" t="s">
        <v>319</v>
      </c>
      <c r="AT1018" s="231" t="s">
        <v>185</v>
      </c>
      <c r="AU1018" s="231" t="s">
        <v>86</v>
      </c>
      <c r="AY1018" s="18" t="s">
        <v>183</v>
      </c>
      <c r="BE1018" s="232">
        <f>IF(N1018="základní",J1018,0)</f>
        <v>0</v>
      </c>
      <c r="BF1018" s="232">
        <f>IF(N1018="snížená",J1018,0)</f>
        <v>0</v>
      </c>
      <c r="BG1018" s="232">
        <f>IF(N1018="zákl. přenesená",J1018,0)</f>
        <v>0</v>
      </c>
      <c r="BH1018" s="232">
        <f>IF(N1018="sníž. přenesená",J1018,0)</f>
        <v>0</v>
      </c>
      <c r="BI1018" s="232">
        <f>IF(N1018="nulová",J1018,0)</f>
        <v>0</v>
      </c>
      <c r="BJ1018" s="18" t="s">
        <v>84</v>
      </c>
      <c r="BK1018" s="232">
        <f>ROUND(I1018*H1018,2)</f>
        <v>0</v>
      </c>
      <c r="BL1018" s="18" t="s">
        <v>319</v>
      </c>
      <c r="BM1018" s="231" t="s">
        <v>1472</v>
      </c>
    </row>
    <row r="1019" s="2" customFormat="1">
      <c r="A1019" s="39"/>
      <c r="B1019" s="40"/>
      <c r="C1019" s="41"/>
      <c r="D1019" s="233" t="s">
        <v>192</v>
      </c>
      <c r="E1019" s="41"/>
      <c r="F1019" s="234" t="s">
        <v>1473</v>
      </c>
      <c r="G1019" s="41"/>
      <c r="H1019" s="41"/>
      <c r="I1019" s="235"/>
      <c r="J1019" s="41"/>
      <c r="K1019" s="41"/>
      <c r="L1019" s="45"/>
      <c r="M1019" s="236"/>
      <c r="N1019" s="237"/>
      <c r="O1019" s="92"/>
      <c r="P1019" s="92"/>
      <c r="Q1019" s="92"/>
      <c r="R1019" s="92"/>
      <c r="S1019" s="92"/>
      <c r="T1019" s="93"/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T1019" s="18" t="s">
        <v>192</v>
      </c>
      <c r="AU1019" s="18" t="s">
        <v>86</v>
      </c>
    </row>
    <row r="1020" s="14" customFormat="1">
      <c r="A1020" s="14"/>
      <c r="B1020" s="248"/>
      <c r="C1020" s="249"/>
      <c r="D1020" s="233" t="s">
        <v>194</v>
      </c>
      <c r="E1020" s="250" t="s">
        <v>1</v>
      </c>
      <c r="F1020" s="251" t="s">
        <v>136</v>
      </c>
      <c r="G1020" s="249"/>
      <c r="H1020" s="252">
        <v>1686.0429999999999</v>
      </c>
      <c r="I1020" s="253"/>
      <c r="J1020" s="249"/>
      <c r="K1020" s="249"/>
      <c r="L1020" s="254"/>
      <c r="M1020" s="255"/>
      <c r="N1020" s="256"/>
      <c r="O1020" s="256"/>
      <c r="P1020" s="256"/>
      <c r="Q1020" s="256"/>
      <c r="R1020" s="256"/>
      <c r="S1020" s="256"/>
      <c r="T1020" s="257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8" t="s">
        <v>194</v>
      </c>
      <c r="AU1020" s="258" t="s">
        <v>86</v>
      </c>
      <c r="AV1020" s="14" t="s">
        <v>86</v>
      </c>
      <c r="AW1020" s="14" t="s">
        <v>32</v>
      </c>
      <c r="AX1020" s="14" t="s">
        <v>84</v>
      </c>
      <c r="AY1020" s="258" t="s">
        <v>183</v>
      </c>
    </row>
    <row r="1021" s="2" customFormat="1" ht="24.15" customHeight="1">
      <c r="A1021" s="39"/>
      <c r="B1021" s="40"/>
      <c r="C1021" s="220" t="s">
        <v>1474</v>
      </c>
      <c r="D1021" s="220" t="s">
        <v>185</v>
      </c>
      <c r="E1021" s="221" t="s">
        <v>1475</v>
      </c>
      <c r="F1021" s="222" t="s">
        <v>1476</v>
      </c>
      <c r="G1021" s="223" t="s">
        <v>286</v>
      </c>
      <c r="H1021" s="224">
        <v>1686.0429999999999</v>
      </c>
      <c r="I1021" s="225"/>
      <c r="J1021" s="226">
        <f>ROUND(I1021*H1021,2)</f>
        <v>0</v>
      </c>
      <c r="K1021" s="222" t="s">
        <v>189</v>
      </c>
      <c r="L1021" s="45"/>
      <c r="M1021" s="227" t="s">
        <v>1</v>
      </c>
      <c r="N1021" s="228" t="s">
        <v>41</v>
      </c>
      <c r="O1021" s="92"/>
      <c r="P1021" s="229">
        <f>O1021*H1021</f>
        <v>0</v>
      </c>
      <c r="Q1021" s="229">
        <v>0.00028600000000000001</v>
      </c>
      <c r="R1021" s="229">
        <f>Q1021*H1021</f>
        <v>0.48220829799999998</v>
      </c>
      <c r="S1021" s="229">
        <v>0</v>
      </c>
      <c r="T1021" s="230">
        <f>S1021*H1021</f>
        <v>0</v>
      </c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R1021" s="231" t="s">
        <v>319</v>
      </c>
      <c r="AT1021" s="231" t="s">
        <v>185</v>
      </c>
      <c r="AU1021" s="231" t="s">
        <v>86</v>
      </c>
      <c r="AY1021" s="18" t="s">
        <v>183</v>
      </c>
      <c r="BE1021" s="232">
        <f>IF(N1021="základní",J1021,0)</f>
        <v>0</v>
      </c>
      <c r="BF1021" s="232">
        <f>IF(N1021="snížená",J1021,0)</f>
        <v>0</v>
      </c>
      <c r="BG1021" s="232">
        <f>IF(N1021="zákl. přenesená",J1021,0)</f>
        <v>0</v>
      </c>
      <c r="BH1021" s="232">
        <f>IF(N1021="sníž. přenesená",J1021,0)</f>
        <v>0</v>
      </c>
      <c r="BI1021" s="232">
        <f>IF(N1021="nulová",J1021,0)</f>
        <v>0</v>
      </c>
      <c r="BJ1021" s="18" t="s">
        <v>84</v>
      </c>
      <c r="BK1021" s="232">
        <f>ROUND(I1021*H1021,2)</f>
        <v>0</v>
      </c>
      <c r="BL1021" s="18" t="s">
        <v>319</v>
      </c>
      <c r="BM1021" s="231" t="s">
        <v>1477</v>
      </c>
    </row>
    <row r="1022" s="2" customFormat="1">
      <c r="A1022" s="39"/>
      <c r="B1022" s="40"/>
      <c r="C1022" s="41"/>
      <c r="D1022" s="233" t="s">
        <v>192</v>
      </c>
      <c r="E1022" s="41"/>
      <c r="F1022" s="234" t="s">
        <v>1478</v>
      </c>
      <c r="G1022" s="41"/>
      <c r="H1022" s="41"/>
      <c r="I1022" s="235"/>
      <c r="J1022" s="41"/>
      <c r="K1022" s="41"/>
      <c r="L1022" s="45"/>
      <c r="M1022" s="236"/>
      <c r="N1022" s="237"/>
      <c r="O1022" s="92"/>
      <c r="P1022" s="92"/>
      <c r="Q1022" s="92"/>
      <c r="R1022" s="92"/>
      <c r="S1022" s="92"/>
      <c r="T1022" s="93"/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T1022" s="18" t="s">
        <v>192</v>
      </c>
      <c r="AU1022" s="18" t="s">
        <v>86</v>
      </c>
    </row>
    <row r="1023" s="14" customFormat="1">
      <c r="A1023" s="14"/>
      <c r="B1023" s="248"/>
      <c r="C1023" s="249"/>
      <c r="D1023" s="233" t="s">
        <v>194</v>
      </c>
      <c r="E1023" s="250" t="s">
        <v>1</v>
      </c>
      <c r="F1023" s="251" t="s">
        <v>136</v>
      </c>
      <c r="G1023" s="249"/>
      <c r="H1023" s="252">
        <v>1686.0429999999999</v>
      </c>
      <c r="I1023" s="253"/>
      <c r="J1023" s="249"/>
      <c r="K1023" s="249"/>
      <c r="L1023" s="254"/>
      <c r="M1023" s="292"/>
      <c r="N1023" s="293"/>
      <c r="O1023" s="293"/>
      <c r="P1023" s="293"/>
      <c r="Q1023" s="293"/>
      <c r="R1023" s="293"/>
      <c r="S1023" s="293"/>
      <c r="T1023" s="294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8" t="s">
        <v>194</v>
      </c>
      <c r="AU1023" s="258" t="s">
        <v>86</v>
      </c>
      <c r="AV1023" s="14" t="s">
        <v>86</v>
      </c>
      <c r="AW1023" s="14" t="s">
        <v>32</v>
      </c>
      <c r="AX1023" s="14" t="s">
        <v>84</v>
      </c>
      <c r="AY1023" s="258" t="s">
        <v>183</v>
      </c>
    </row>
    <row r="1024" s="2" customFormat="1" ht="6.96" customHeight="1">
      <c r="A1024" s="39"/>
      <c r="B1024" s="67"/>
      <c r="C1024" s="68"/>
      <c r="D1024" s="68"/>
      <c r="E1024" s="68"/>
      <c r="F1024" s="68"/>
      <c r="G1024" s="68"/>
      <c r="H1024" s="68"/>
      <c r="I1024" s="68"/>
      <c r="J1024" s="68"/>
      <c r="K1024" s="68"/>
      <c r="L1024" s="45"/>
      <c r="M1024" s="39"/>
      <c r="O1024" s="39"/>
      <c r="P1024" s="39"/>
      <c r="Q1024" s="39"/>
      <c r="R1024" s="39"/>
      <c r="S1024" s="39"/>
      <c r="T1024" s="39"/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</row>
  </sheetData>
  <sheetProtection sheet="1" autoFilter="0" formatColumns="0" formatRows="0" objects="1" scenarios="1" spinCount="100000" saltValue="9EzbcjyZHaJ8O3kiyy8NdcP8NeYSm3PBh/YGiBf7N61dARlnrVJtecCk1qJcIuVzYRs9kFYvujg0Ge1Pqzj6tg==" hashValue="OtCD/JV5q+jsPprM/zoqWObhT0iHzFQAlxuZJTpfv2pwosiLuvs9NL5X85I1XITb0KfqUkYDyXaRjlNYDlqLgw==" algorithmName="SHA-512" password="CC35"/>
  <autoFilter ref="C136:K1023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86</v>
      </c>
    </row>
    <row r="4" hidden="1" s="1" customFormat="1" ht="24.96" customHeight="1">
      <c r="B4" s="21"/>
      <c r="D4" s="140" t="s">
        <v>117</v>
      </c>
      <c r="L4" s="21"/>
      <c r="M4" s="141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2" t="s">
        <v>16</v>
      </c>
      <c r="L6" s="21"/>
    </row>
    <row r="7" hidden="1" s="1" customFormat="1" ht="16.5" customHeight="1">
      <c r="B7" s="21"/>
      <c r="E7" s="143" t="str">
        <f>'Rekapitulace stavby'!K6</f>
        <v>ZŠ Švermova - přestavba bazénové vany</v>
      </c>
      <c r="F7" s="142"/>
      <c r="G7" s="142"/>
      <c r="H7" s="142"/>
      <c r="L7" s="21"/>
    </row>
    <row r="8" hidden="1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1479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ROUND((SUM(BE128:BE300)),  2)</f>
        <v>0</v>
      </c>
      <c r="G33" s="39"/>
      <c r="H33" s="39"/>
      <c r="I33" s="157">
        <v>0.20999999999999999</v>
      </c>
      <c r="J33" s="156">
        <f>ROUND(((SUM(BE128:BE300))*I33),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42</v>
      </c>
      <c r="F34" s="156">
        <f>ROUND((SUM(BF128:BF300)),  2)</f>
        <v>0</v>
      </c>
      <c r="G34" s="39"/>
      <c r="H34" s="39"/>
      <c r="I34" s="157">
        <v>0.14999999999999999</v>
      </c>
      <c r="J34" s="156">
        <f>ROUND(((SUM(BF128:BF300))*I34),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ROUND((SUM(BG128:BG300)),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ROUND((SUM(BH128:BH300)),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ROUND((SUM(BI128:BI300)),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ZŠ Švermova - přestavba bazénové vany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D.1.4.A - Vytápění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Švermova 403/40, Liberec 10</v>
      </c>
      <c r="G89" s="41"/>
      <c r="H89" s="41"/>
      <c r="I89" s="33" t="s">
        <v>22</v>
      </c>
      <c r="J89" s="80" t="str">
        <f>IF(J12="","",J12)</f>
        <v>2. 8. 2023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Liberec</v>
      </c>
      <c r="G91" s="41"/>
      <c r="H91" s="41"/>
      <c r="I91" s="33" t="s">
        <v>30</v>
      </c>
      <c r="J91" s="37" t="str">
        <f>E21</f>
        <v>DIGITRONIC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143</v>
      </c>
      <c r="D94" s="178"/>
      <c r="E94" s="178"/>
      <c r="F94" s="178"/>
      <c r="G94" s="178"/>
      <c r="H94" s="178"/>
      <c r="I94" s="178"/>
      <c r="J94" s="179" t="s">
        <v>144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145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146</v>
      </c>
    </row>
    <row r="97" s="9" customFormat="1" ht="24.96" customHeight="1">
      <c r="A97" s="9"/>
      <c r="B97" s="181"/>
      <c r="C97" s="182"/>
      <c r="D97" s="183" t="s">
        <v>147</v>
      </c>
      <c r="E97" s="184"/>
      <c r="F97" s="184"/>
      <c r="G97" s="184"/>
      <c r="H97" s="184"/>
      <c r="I97" s="184"/>
      <c r="J97" s="185">
        <f>J129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154</v>
      </c>
      <c r="E98" s="190"/>
      <c r="F98" s="190"/>
      <c r="G98" s="190"/>
      <c r="H98" s="190"/>
      <c r="I98" s="190"/>
      <c r="J98" s="191">
        <f>J130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1"/>
      <c r="C99" s="182"/>
      <c r="D99" s="183" t="s">
        <v>156</v>
      </c>
      <c r="E99" s="184"/>
      <c r="F99" s="184"/>
      <c r="G99" s="184"/>
      <c r="H99" s="184"/>
      <c r="I99" s="184"/>
      <c r="J99" s="185">
        <f>J139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7"/>
      <c r="C100" s="188"/>
      <c r="D100" s="189" t="s">
        <v>1480</v>
      </c>
      <c r="E100" s="190"/>
      <c r="F100" s="190"/>
      <c r="G100" s="190"/>
      <c r="H100" s="190"/>
      <c r="I100" s="190"/>
      <c r="J100" s="191">
        <f>J140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7"/>
      <c r="C101" s="188"/>
      <c r="D101" s="189" t="s">
        <v>1481</v>
      </c>
      <c r="E101" s="190"/>
      <c r="F101" s="190"/>
      <c r="G101" s="190"/>
      <c r="H101" s="190"/>
      <c r="I101" s="190"/>
      <c r="J101" s="191">
        <f>J141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7"/>
      <c r="C102" s="188"/>
      <c r="D102" s="189" t="s">
        <v>1482</v>
      </c>
      <c r="E102" s="190"/>
      <c r="F102" s="190"/>
      <c r="G102" s="190"/>
      <c r="H102" s="190"/>
      <c r="I102" s="190"/>
      <c r="J102" s="191">
        <f>J158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7"/>
      <c r="C103" s="188"/>
      <c r="D103" s="189" t="s">
        <v>1483</v>
      </c>
      <c r="E103" s="190"/>
      <c r="F103" s="190"/>
      <c r="G103" s="190"/>
      <c r="H103" s="190"/>
      <c r="I103" s="190"/>
      <c r="J103" s="191">
        <f>J167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7"/>
      <c r="C104" s="188"/>
      <c r="D104" s="189" t="s">
        <v>1484</v>
      </c>
      <c r="E104" s="190"/>
      <c r="F104" s="190"/>
      <c r="G104" s="190"/>
      <c r="H104" s="190"/>
      <c r="I104" s="190"/>
      <c r="J104" s="191">
        <f>J178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7"/>
      <c r="C105" s="188"/>
      <c r="D105" s="189" t="s">
        <v>1485</v>
      </c>
      <c r="E105" s="190"/>
      <c r="F105" s="190"/>
      <c r="G105" s="190"/>
      <c r="H105" s="190"/>
      <c r="I105" s="190"/>
      <c r="J105" s="191">
        <f>J185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7"/>
      <c r="C106" s="188"/>
      <c r="D106" s="189" t="s">
        <v>1486</v>
      </c>
      <c r="E106" s="190"/>
      <c r="F106" s="190"/>
      <c r="G106" s="190"/>
      <c r="H106" s="190"/>
      <c r="I106" s="190"/>
      <c r="J106" s="191">
        <f>J240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7"/>
      <c r="C107" s="188"/>
      <c r="D107" s="189" t="s">
        <v>1487</v>
      </c>
      <c r="E107" s="190"/>
      <c r="F107" s="190"/>
      <c r="G107" s="190"/>
      <c r="H107" s="190"/>
      <c r="I107" s="190"/>
      <c r="J107" s="191">
        <f>J261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7"/>
      <c r="C108" s="188"/>
      <c r="D108" s="189" t="s">
        <v>1488</v>
      </c>
      <c r="E108" s="190"/>
      <c r="F108" s="190"/>
      <c r="G108" s="190"/>
      <c r="H108" s="190"/>
      <c r="I108" s="190"/>
      <c r="J108" s="191">
        <f>J280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168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6" t="str">
        <f>E7</f>
        <v>ZŠ Švermova - přestavba bazénové vany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126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D.1.4.A - Vytápění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Švermova 403/40, Liberec 10</v>
      </c>
      <c r="G122" s="41"/>
      <c r="H122" s="41"/>
      <c r="I122" s="33" t="s">
        <v>22</v>
      </c>
      <c r="J122" s="80" t="str">
        <f>IF(J12="","",J12)</f>
        <v>2. 8. 2023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Město Liberec</v>
      </c>
      <c r="G124" s="41"/>
      <c r="H124" s="41"/>
      <c r="I124" s="33" t="s">
        <v>30</v>
      </c>
      <c r="J124" s="37" t="str">
        <f>E21</f>
        <v>DIGITRONIC CZ s.r.o.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33" t="s">
        <v>33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3"/>
      <c r="B127" s="194"/>
      <c r="C127" s="195" t="s">
        <v>169</v>
      </c>
      <c r="D127" s="196" t="s">
        <v>61</v>
      </c>
      <c r="E127" s="196" t="s">
        <v>57</v>
      </c>
      <c r="F127" s="196" t="s">
        <v>58</v>
      </c>
      <c r="G127" s="196" t="s">
        <v>170</v>
      </c>
      <c r="H127" s="196" t="s">
        <v>171</v>
      </c>
      <c r="I127" s="196" t="s">
        <v>172</v>
      </c>
      <c r="J127" s="196" t="s">
        <v>144</v>
      </c>
      <c r="K127" s="197" t="s">
        <v>173</v>
      </c>
      <c r="L127" s="198"/>
      <c r="M127" s="101" t="s">
        <v>1</v>
      </c>
      <c r="N127" s="102" t="s">
        <v>40</v>
      </c>
      <c r="O127" s="102" t="s">
        <v>174</v>
      </c>
      <c r="P127" s="102" t="s">
        <v>175</v>
      </c>
      <c r="Q127" s="102" t="s">
        <v>176</v>
      </c>
      <c r="R127" s="102" t="s">
        <v>177</v>
      </c>
      <c r="S127" s="102" t="s">
        <v>178</v>
      </c>
      <c r="T127" s="103" t="s">
        <v>179</v>
      </c>
      <c r="U127" s="193"/>
      <c r="V127" s="193"/>
      <c r="W127" s="193"/>
      <c r="X127" s="193"/>
      <c r="Y127" s="193"/>
      <c r="Z127" s="193"/>
      <c r="AA127" s="193"/>
      <c r="AB127" s="193"/>
      <c r="AC127" s="193"/>
      <c r="AD127" s="193"/>
      <c r="AE127" s="193"/>
    </row>
    <row r="128" s="2" customFormat="1" ht="22.8" customHeight="1">
      <c r="A128" s="39"/>
      <c r="B128" s="40"/>
      <c r="C128" s="108" t="s">
        <v>180</v>
      </c>
      <c r="D128" s="41"/>
      <c r="E128" s="41"/>
      <c r="F128" s="41"/>
      <c r="G128" s="41"/>
      <c r="H128" s="41"/>
      <c r="I128" s="41"/>
      <c r="J128" s="199">
        <f>BK128</f>
        <v>0</v>
      </c>
      <c r="K128" s="41"/>
      <c r="L128" s="45"/>
      <c r="M128" s="104"/>
      <c r="N128" s="200"/>
      <c r="O128" s="105"/>
      <c r="P128" s="201">
        <f>P129+P139</f>
        <v>0</v>
      </c>
      <c r="Q128" s="105"/>
      <c r="R128" s="201">
        <f>R129+R139</f>
        <v>2.9708700000000001</v>
      </c>
      <c r="S128" s="105"/>
      <c r="T128" s="202">
        <f>T129+T139</f>
        <v>9.5760000000000005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75</v>
      </c>
      <c r="AU128" s="18" t="s">
        <v>146</v>
      </c>
      <c r="BK128" s="203">
        <f>BK129+BK139</f>
        <v>0</v>
      </c>
    </row>
    <row r="129" s="12" customFormat="1" ht="25.92" customHeight="1">
      <c r="A129" s="12"/>
      <c r="B129" s="204"/>
      <c r="C129" s="205"/>
      <c r="D129" s="206" t="s">
        <v>75</v>
      </c>
      <c r="E129" s="207" t="s">
        <v>181</v>
      </c>
      <c r="F129" s="207" t="s">
        <v>182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</f>
        <v>0</v>
      </c>
      <c r="Q129" s="212"/>
      <c r="R129" s="213">
        <f>R130</f>
        <v>0</v>
      </c>
      <c r="S129" s="212"/>
      <c r="T129" s="214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84</v>
      </c>
      <c r="AT129" s="216" t="s">
        <v>75</v>
      </c>
      <c r="AU129" s="216" t="s">
        <v>76</v>
      </c>
      <c r="AY129" s="215" t="s">
        <v>183</v>
      </c>
      <c r="BK129" s="217">
        <f>BK130</f>
        <v>0</v>
      </c>
    </row>
    <row r="130" s="12" customFormat="1" ht="22.8" customHeight="1">
      <c r="A130" s="12"/>
      <c r="B130" s="204"/>
      <c r="C130" s="205"/>
      <c r="D130" s="206" t="s">
        <v>75</v>
      </c>
      <c r="E130" s="218" t="s">
        <v>697</v>
      </c>
      <c r="F130" s="218" t="s">
        <v>698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SUM(P131:P138)</f>
        <v>0</v>
      </c>
      <c r="Q130" s="212"/>
      <c r="R130" s="213">
        <f>SUM(R131:R138)</f>
        <v>0</v>
      </c>
      <c r="S130" s="212"/>
      <c r="T130" s="214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84</v>
      </c>
      <c r="AT130" s="216" t="s">
        <v>75</v>
      </c>
      <c r="AU130" s="216" t="s">
        <v>84</v>
      </c>
      <c r="AY130" s="215" t="s">
        <v>183</v>
      </c>
      <c r="BK130" s="217">
        <f>SUM(BK131:BK138)</f>
        <v>0</v>
      </c>
    </row>
    <row r="131" s="2" customFormat="1" ht="33" customHeight="1">
      <c r="A131" s="39"/>
      <c r="B131" s="40"/>
      <c r="C131" s="220" t="s">
        <v>84</v>
      </c>
      <c r="D131" s="220" t="s">
        <v>185</v>
      </c>
      <c r="E131" s="221" t="s">
        <v>1489</v>
      </c>
      <c r="F131" s="222" t="s">
        <v>1490</v>
      </c>
      <c r="G131" s="223" t="s">
        <v>208</v>
      </c>
      <c r="H131" s="224">
        <v>40</v>
      </c>
      <c r="I131" s="225"/>
      <c r="J131" s="226">
        <f>ROUND(I131*H131,2)</f>
        <v>0</v>
      </c>
      <c r="K131" s="222" t="s">
        <v>189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190</v>
      </c>
      <c r="AT131" s="231" t="s">
        <v>185</v>
      </c>
      <c r="AU131" s="231" t="s">
        <v>86</v>
      </c>
      <c r="AY131" s="18" t="s">
        <v>183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84</v>
      </c>
      <c r="BK131" s="232">
        <f>ROUND(I131*H131,2)</f>
        <v>0</v>
      </c>
      <c r="BL131" s="18" t="s">
        <v>190</v>
      </c>
      <c r="BM131" s="231" t="s">
        <v>1491</v>
      </c>
    </row>
    <row r="132" s="2" customFormat="1">
      <c r="A132" s="39"/>
      <c r="B132" s="40"/>
      <c r="C132" s="41"/>
      <c r="D132" s="233" t="s">
        <v>192</v>
      </c>
      <c r="E132" s="41"/>
      <c r="F132" s="234" t="s">
        <v>1492</v>
      </c>
      <c r="G132" s="41"/>
      <c r="H132" s="41"/>
      <c r="I132" s="235"/>
      <c r="J132" s="41"/>
      <c r="K132" s="41"/>
      <c r="L132" s="45"/>
      <c r="M132" s="236"/>
      <c r="N132" s="237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192</v>
      </c>
      <c r="AU132" s="18" t="s">
        <v>86</v>
      </c>
    </row>
    <row r="133" s="2" customFormat="1" ht="24.15" customHeight="1">
      <c r="A133" s="39"/>
      <c r="B133" s="40"/>
      <c r="C133" s="220" t="s">
        <v>86</v>
      </c>
      <c r="D133" s="220" t="s">
        <v>185</v>
      </c>
      <c r="E133" s="221" t="s">
        <v>705</v>
      </c>
      <c r="F133" s="222" t="s">
        <v>706</v>
      </c>
      <c r="G133" s="223" t="s">
        <v>208</v>
      </c>
      <c r="H133" s="224">
        <v>40</v>
      </c>
      <c r="I133" s="225"/>
      <c r="J133" s="226">
        <f>ROUND(I133*H133,2)</f>
        <v>0</v>
      </c>
      <c r="K133" s="222" t="s">
        <v>189</v>
      </c>
      <c r="L133" s="45"/>
      <c r="M133" s="227" t="s">
        <v>1</v>
      </c>
      <c r="N133" s="228" t="s">
        <v>41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190</v>
      </c>
      <c r="AT133" s="231" t="s">
        <v>185</v>
      </c>
      <c r="AU133" s="231" t="s">
        <v>86</v>
      </c>
      <c r="AY133" s="18" t="s">
        <v>183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84</v>
      </c>
      <c r="BK133" s="232">
        <f>ROUND(I133*H133,2)</f>
        <v>0</v>
      </c>
      <c r="BL133" s="18" t="s">
        <v>190</v>
      </c>
      <c r="BM133" s="231" t="s">
        <v>1493</v>
      </c>
    </row>
    <row r="134" s="2" customFormat="1">
      <c r="A134" s="39"/>
      <c r="B134" s="40"/>
      <c r="C134" s="41"/>
      <c r="D134" s="233" t="s">
        <v>192</v>
      </c>
      <c r="E134" s="41"/>
      <c r="F134" s="234" t="s">
        <v>708</v>
      </c>
      <c r="G134" s="41"/>
      <c r="H134" s="41"/>
      <c r="I134" s="235"/>
      <c r="J134" s="41"/>
      <c r="K134" s="41"/>
      <c r="L134" s="45"/>
      <c r="M134" s="236"/>
      <c r="N134" s="237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192</v>
      </c>
      <c r="AU134" s="18" t="s">
        <v>86</v>
      </c>
    </row>
    <row r="135" s="2" customFormat="1" ht="24.15" customHeight="1">
      <c r="A135" s="39"/>
      <c r="B135" s="40"/>
      <c r="C135" s="220" t="s">
        <v>114</v>
      </c>
      <c r="D135" s="220" t="s">
        <v>185</v>
      </c>
      <c r="E135" s="221" t="s">
        <v>710</v>
      </c>
      <c r="F135" s="222" t="s">
        <v>711</v>
      </c>
      <c r="G135" s="223" t="s">
        <v>208</v>
      </c>
      <c r="H135" s="224">
        <v>40</v>
      </c>
      <c r="I135" s="225"/>
      <c r="J135" s="226">
        <f>ROUND(I135*H135,2)</f>
        <v>0</v>
      </c>
      <c r="K135" s="222" t="s">
        <v>189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190</v>
      </c>
      <c r="AT135" s="231" t="s">
        <v>185</v>
      </c>
      <c r="AU135" s="231" t="s">
        <v>86</v>
      </c>
      <c r="AY135" s="18" t="s">
        <v>183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84</v>
      </c>
      <c r="BK135" s="232">
        <f>ROUND(I135*H135,2)</f>
        <v>0</v>
      </c>
      <c r="BL135" s="18" t="s">
        <v>190</v>
      </c>
      <c r="BM135" s="231" t="s">
        <v>1494</v>
      </c>
    </row>
    <row r="136" s="2" customFormat="1">
      <c r="A136" s="39"/>
      <c r="B136" s="40"/>
      <c r="C136" s="41"/>
      <c r="D136" s="233" t="s">
        <v>192</v>
      </c>
      <c r="E136" s="41"/>
      <c r="F136" s="234" t="s">
        <v>713</v>
      </c>
      <c r="G136" s="41"/>
      <c r="H136" s="41"/>
      <c r="I136" s="235"/>
      <c r="J136" s="41"/>
      <c r="K136" s="41"/>
      <c r="L136" s="45"/>
      <c r="M136" s="236"/>
      <c r="N136" s="23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192</v>
      </c>
      <c r="AU136" s="18" t="s">
        <v>86</v>
      </c>
    </row>
    <row r="137" s="2" customFormat="1" ht="44.25" customHeight="1">
      <c r="A137" s="39"/>
      <c r="B137" s="40"/>
      <c r="C137" s="220" t="s">
        <v>190</v>
      </c>
      <c r="D137" s="220" t="s">
        <v>185</v>
      </c>
      <c r="E137" s="221" t="s">
        <v>756</v>
      </c>
      <c r="F137" s="222" t="s">
        <v>757</v>
      </c>
      <c r="G137" s="223" t="s">
        <v>208</v>
      </c>
      <c r="H137" s="224">
        <v>40</v>
      </c>
      <c r="I137" s="225"/>
      <c r="J137" s="226">
        <f>ROUND(I137*H137,2)</f>
        <v>0</v>
      </c>
      <c r="K137" s="222" t="s">
        <v>189</v>
      </c>
      <c r="L137" s="45"/>
      <c r="M137" s="227" t="s">
        <v>1</v>
      </c>
      <c r="N137" s="228" t="s">
        <v>41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190</v>
      </c>
      <c r="AT137" s="231" t="s">
        <v>185</v>
      </c>
      <c r="AU137" s="231" t="s">
        <v>86</v>
      </c>
      <c r="AY137" s="18" t="s">
        <v>183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84</v>
      </c>
      <c r="BK137" s="232">
        <f>ROUND(I137*H137,2)</f>
        <v>0</v>
      </c>
      <c r="BL137" s="18" t="s">
        <v>190</v>
      </c>
      <c r="BM137" s="231" t="s">
        <v>1495</v>
      </c>
    </row>
    <row r="138" s="2" customFormat="1">
      <c r="A138" s="39"/>
      <c r="B138" s="40"/>
      <c r="C138" s="41"/>
      <c r="D138" s="233" t="s">
        <v>192</v>
      </c>
      <c r="E138" s="41"/>
      <c r="F138" s="234" t="s">
        <v>759</v>
      </c>
      <c r="G138" s="41"/>
      <c r="H138" s="41"/>
      <c r="I138" s="235"/>
      <c r="J138" s="41"/>
      <c r="K138" s="41"/>
      <c r="L138" s="45"/>
      <c r="M138" s="236"/>
      <c r="N138" s="23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192</v>
      </c>
      <c r="AU138" s="18" t="s">
        <v>86</v>
      </c>
    </row>
    <row r="139" s="12" customFormat="1" ht="25.92" customHeight="1">
      <c r="A139" s="12"/>
      <c r="B139" s="204"/>
      <c r="C139" s="205"/>
      <c r="D139" s="206" t="s">
        <v>75</v>
      </c>
      <c r="E139" s="207" t="s">
        <v>771</v>
      </c>
      <c r="F139" s="207" t="s">
        <v>772</v>
      </c>
      <c r="G139" s="205"/>
      <c r="H139" s="205"/>
      <c r="I139" s="208"/>
      <c r="J139" s="209">
        <f>BK139</f>
        <v>0</v>
      </c>
      <c r="K139" s="205"/>
      <c r="L139" s="210"/>
      <c r="M139" s="211"/>
      <c r="N139" s="212"/>
      <c r="O139" s="212"/>
      <c r="P139" s="213">
        <f>P140+P261+P280</f>
        <v>0</v>
      </c>
      <c r="Q139" s="212"/>
      <c r="R139" s="213">
        <f>R140+R261+R280</f>
        <v>2.9708700000000001</v>
      </c>
      <c r="S139" s="212"/>
      <c r="T139" s="214">
        <f>T140+T261+T280</f>
        <v>9.5760000000000005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86</v>
      </c>
      <c r="AT139" s="216" t="s">
        <v>75</v>
      </c>
      <c r="AU139" s="216" t="s">
        <v>76</v>
      </c>
      <c r="AY139" s="215" t="s">
        <v>183</v>
      </c>
      <c r="BK139" s="217">
        <f>BK140+BK261+BK280</f>
        <v>0</v>
      </c>
    </row>
    <row r="140" s="12" customFormat="1" ht="22.8" customHeight="1">
      <c r="A140" s="12"/>
      <c r="B140" s="204"/>
      <c r="C140" s="205"/>
      <c r="D140" s="206" t="s">
        <v>75</v>
      </c>
      <c r="E140" s="218" t="s">
        <v>1496</v>
      </c>
      <c r="F140" s="218" t="s">
        <v>1497</v>
      </c>
      <c r="G140" s="205"/>
      <c r="H140" s="205"/>
      <c r="I140" s="208"/>
      <c r="J140" s="219">
        <f>BK140</f>
        <v>0</v>
      </c>
      <c r="K140" s="205"/>
      <c r="L140" s="210"/>
      <c r="M140" s="211"/>
      <c r="N140" s="212"/>
      <c r="O140" s="212"/>
      <c r="P140" s="213">
        <f>P141+P158+P167+P178+P185+P240</f>
        <v>0</v>
      </c>
      <c r="Q140" s="212"/>
      <c r="R140" s="213">
        <f>R141+R158+R167+R178+R185+R240</f>
        <v>2.94347</v>
      </c>
      <c r="S140" s="212"/>
      <c r="T140" s="214">
        <f>T141+T158+T167+T178+T185+T240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5" t="s">
        <v>86</v>
      </c>
      <c r="AT140" s="216" t="s">
        <v>75</v>
      </c>
      <c r="AU140" s="216" t="s">
        <v>84</v>
      </c>
      <c r="AY140" s="215" t="s">
        <v>183</v>
      </c>
      <c r="BK140" s="217">
        <f>BK141+BK158+BK167+BK178+BK185+BK240</f>
        <v>0</v>
      </c>
    </row>
    <row r="141" s="12" customFormat="1" ht="20.88" customHeight="1">
      <c r="A141" s="12"/>
      <c r="B141" s="204"/>
      <c r="C141" s="205"/>
      <c r="D141" s="206" t="s">
        <v>75</v>
      </c>
      <c r="E141" s="218" t="s">
        <v>1498</v>
      </c>
      <c r="F141" s="218" t="s">
        <v>1499</v>
      </c>
      <c r="G141" s="205"/>
      <c r="H141" s="205"/>
      <c r="I141" s="208"/>
      <c r="J141" s="219">
        <f>BK141</f>
        <v>0</v>
      </c>
      <c r="K141" s="205"/>
      <c r="L141" s="210"/>
      <c r="M141" s="211"/>
      <c r="N141" s="212"/>
      <c r="O141" s="212"/>
      <c r="P141" s="213">
        <f>SUM(P142:P157)</f>
        <v>0</v>
      </c>
      <c r="Q141" s="212"/>
      <c r="R141" s="213">
        <f>SUM(R142:R157)</f>
        <v>0.94389999999999996</v>
      </c>
      <c r="S141" s="212"/>
      <c r="T141" s="214">
        <f>SUM(T142:T157)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86</v>
      </c>
      <c r="AT141" s="216" t="s">
        <v>75</v>
      </c>
      <c r="AU141" s="216" t="s">
        <v>86</v>
      </c>
      <c r="AY141" s="215" t="s">
        <v>183</v>
      </c>
      <c r="BK141" s="217">
        <f>SUM(BK142:BK157)</f>
        <v>0</v>
      </c>
    </row>
    <row r="142" s="2" customFormat="1" ht="24.15" customHeight="1">
      <c r="A142" s="39"/>
      <c r="B142" s="40"/>
      <c r="C142" s="220" t="s">
        <v>217</v>
      </c>
      <c r="D142" s="220" t="s">
        <v>185</v>
      </c>
      <c r="E142" s="221" t="s">
        <v>1500</v>
      </c>
      <c r="F142" s="222" t="s">
        <v>1501</v>
      </c>
      <c r="G142" s="223" t="s">
        <v>252</v>
      </c>
      <c r="H142" s="224">
        <v>215</v>
      </c>
      <c r="I142" s="225"/>
      <c r="J142" s="226">
        <f>ROUND(I142*H142,2)</f>
        <v>0</v>
      </c>
      <c r="K142" s="222" t="s">
        <v>189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0.00048000000000000001</v>
      </c>
      <c r="R142" s="229">
        <f>Q142*H142</f>
        <v>0.1032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319</v>
      </c>
      <c r="AT142" s="231" t="s">
        <v>185</v>
      </c>
      <c r="AU142" s="231" t="s">
        <v>114</v>
      </c>
      <c r="AY142" s="18" t="s">
        <v>183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84</v>
      </c>
      <c r="BK142" s="232">
        <f>ROUND(I142*H142,2)</f>
        <v>0</v>
      </c>
      <c r="BL142" s="18" t="s">
        <v>319</v>
      </c>
      <c r="BM142" s="231" t="s">
        <v>1502</v>
      </c>
    </row>
    <row r="143" s="2" customFormat="1">
      <c r="A143" s="39"/>
      <c r="B143" s="40"/>
      <c r="C143" s="41"/>
      <c r="D143" s="233" t="s">
        <v>192</v>
      </c>
      <c r="E143" s="41"/>
      <c r="F143" s="234" t="s">
        <v>1503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192</v>
      </c>
      <c r="AU143" s="18" t="s">
        <v>114</v>
      </c>
    </row>
    <row r="144" s="2" customFormat="1" ht="24.15" customHeight="1">
      <c r="A144" s="39"/>
      <c r="B144" s="40"/>
      <c r="C144" s="220" t="s">
        <v>227</v>
      </c>
      <c r="D144" s="220" t="s">
        <v>185</v>
      </c>
      <c r="E144" s="221" t="s">
        <v>1504</v>
      </c>
      <c r="F144" s="222" t="s">
        <v>1505</v>
      </c>
      <c r="G144" s="223" t="s">
        <v>252</v>
      </c>
      <c r="H144" s="224">
        <v>75</v>
      </c>
      <c r="I144" s="225"/>
      <c r="J144" s="226">
        <f>ROUND(I144*H144,2)</f>
        <v>0</v>
      </c>
      <c r="K144" s="222" t="s">
        <v>189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0.00060999999999999997</v>
      </c>
      <c r="R144" s="229">
        <f>Q144*H144</f>
        <v>0.045749999999999999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319</v>
      </c>
      <c r="AT144" s="231" t="s">
        <v>185</v>
      </c>
      <c r="AU144" s="231" t="s">
        <v>114</v>
      </c>
      <c r="AY144" s="18" t="s">
        <v>183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84</v>
      </c>
      <c r="BK144" s="232">
        <f>ROUND(I144*H144,2)</f>
        <v>0</v>
      </c>
      <c r="BL144" s="18" t="s">
        <v>319</v>
      </c>
      <c r="BM144" s="231" t="s">
        <v>1506</v>
      </c>
    </row>
    <row r="145" s="2" customFormat="1">
      <c r="A145" s="39"/>
      <c r="B145" s="40"/>
      <c r="C145" s="41"/>
      <c r="D145" s="233" t="s">
        <v>192</v>
      </c>
      <c r="E145" s="41"/>
      <c r="F145" s="234" t="s">
        <v>1507</v>
      </c>
      <c r="G145" s="41"/>
      <c r="H145" s="41"/>
      <c r="I145" s="235"/>
      <c r="J145" s="41"/>
      <c r="K145" s="41"/>
      <c r="L145" s="45"/>
      <c r="M145" s="236"/>
      <c r="N145" s="237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192</v>
      </c>
      <c r="AU145" s="18" t="s">
        <v>114</v>
      </c>
    </row>
    <row r="146" s="2" customFormat="1" ht="24.15" customHeight="1">
      <c r="A146" s="39"/>
      <c r="B146" s="40"/>
      <c r="C146" s="220" t="s">
        <v>237</v>
      </c>
      <c r="D146" s="220" t="s">
        <v>185</v>
      </c>
      <c r="E146" s="221" t="s">
        <v>1508</v>
      </c>
      <c r="F146" s="222" t="s">
        <v>1509</v>
      </c>
      <c r="G146" s="223" t="s">
        <v>252</v>
      </c>
      <c r="H146" s="224">
        <v>95</v>
      </c>
      <c r="I146" s="225"/>
      <c r="J146" s="226">
        <f>ROUND(I146*H146,2)</f>
        <v>0</v>
      </c>
      <c r="K146" s="222" t="s">
        <v>189</v>
      </c>
      <c r="L146" s="45"/>
      <c r="M146" s="227" t="s">
        <v>1</v>
      </c>
      <c r="N146" s="228" t="s">
        <v>41</v>
      </c>
      <c r="O146" s="92"/>
      <c r="P146" s="229">
        <f>O146*H146</f>
        <v>0</v>
      </c>
      <c r="Q146" s="229">
        <v>0.00075000000000000002</v>
      </c>
      <c r="R146" s="229">
        <f>Q146*H146</f>
        <v>0.071250000000000008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319</v>
      </c>
      <c r="AT146" s="231" t="s">
        <v>185</v>
      </c>
      <c r="AU146" s="231" t="s">
        <v>114</v>
      </c>
      <c r="AY146" s="18" t="s">
        <v>183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84</v>
      </c>
      <c r="BK146" s="232">
        <f>ROUND(I146*H146,2)</f>
        <v>0</v>
      </c>
      <c r="BL146" s="18" t="s">
        <v>319</v>
      </c>
      <c r="BM146" s="231" t="s">
        <v>1510</v>
      </c>
    </row>
    <row r="147" s="2" customFormat="1">
      <c r="A147" s="39"/>
      <c r="B147" s="40"/>
      <c r="C147" s="41"/>
      <c r="D147" s="233" t="s">
        <v>192</v>
      </c>
      <c r="E147" s="41"/>
      <c r="F147" s="234" t="s">
        <v>1511</v>
      </c>
      <c r="G147" s="41"/>
      <c r="H147" s="41"/>
      <c r="I147" s="235"/>
      <c r="J147" s="41"/>
      <c r="K147" s="41"/>
      <c r="L147" s="45"/>
      <c r="M147" s="236"/>
      <c r="N147" s="237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192</v>
      </c>
      <c r="AU147" s="18" t="s">
        <v>114</v>
      </c>
    </row>
    <row r="148" s="2" customFormat="1" ht="24.15" customHeight="1">
      <c r="A148" s="39"/>
      <c r="B148" s="40"/>
      <c r="C148" s="220" t="s">
        <v>243</v>
      </c>
      <c r="D148" s="220" t="s">
        <v>185</v>
      </c>
      <c r="E148" s="221" t="s">
        <v>1512</v>
      </c>
      <c r="F148" s="222" t="s">
        <v>1513</v>
      </c>
      <c r="G148" s="223" t="s">
        <v>252</v>
      </c>
      <c r="H148" s="224">
        <v>120</v>
      </c>
      <c r="I148" s="225"/>
      <c r="J148" s="226">
        <f>ROUND(I148*H148,2)</f>
        <v>0</v>
      </c>
      <c r="K148" s="222" t="s">
        <v>189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0.0012899999999999999</v>
      </c>
      <c r="R148" s="229">
        <f>Q148*H148</f>
        <v>0.15479999999999999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319</v>
      </c>
      <c r="AT148" s="231" t="s">
        <v>185</v>
      </c>
      <c r="AU148" s="231" t="s">
        <v>114</v>
      </c>
      <c r="AY148" s="18" t="s">
        <v>183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84</v>
      </c>
      <c r="BK148" s="232">
        <f>ROUND(I148*H148,2)</f>
        <v>0</v>
      </c>
      <c r="BL148" s="18" t="s">
        <v>319</v>
      </c>
      <c r="BM148" s="231" t="s">
        <v>1514</v>
      </c>
    </row>
    <row r="149" s="2" customFormat="1">
      <c r="A149" s="39"/>
      <c r="B149" s="40"/>
      <c r="C149" s="41"/>
      <c r="D149" s="233" t="s">
        <v>192</v>
      </c>
      <c r="E149" s="41"/>
      <c r="F149" s="234" t="s">
        <v>1515</v>
      </c>
      <c r="G149" s="41"/>
      <c r="H149" s="41"/>
      <c r="I149" s="235"/>
      <c r="J149" s="41"/>
      <c r="K149" s="41"/>
      <c r="L149" s="45"/>
      <c r="M149" s="236"/>
      <c r="N149" s="237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192</v>
      </c>
      <c r="AU149" s="18" t="s">
        <v>114</v>
      </c>
    </row>
    <row r="150" s="2" customFormat="1" ht="24.15" customHeight="1">
      <c r="A150" s="39"/>
      <c r="B150" s="40"/>
      <c r="C150" s="220" t="s">
        <v>249</v>
      </c>
      <c r="D150" s="220" t="s">
        <v>185</v>
      </c>
      <c r="E150" s="221" t="s">
        <v>1516</v>
      </c>
      <c r="F150" s="222" t="s">
        <v>1517</v>
      </c>
      <c r="G150" s="223" t="s">
        <v>252</v>
      </c>
      <c r="H150" s="224">
        <v>15</v>
      </c>
      <c r="I150" s="225"/>
      <c r="J150" s="226">
        <f>ROUND(I150*H150,2)</f>
        <v>0</v>
      </c>
      <c r="K150" s="222" t="s">
        <v>189</v>
      </c>
      <c r="L150" s="45"/>
      <c r="M150" s="227" t="s">
        <v>1</v>
      </c>
      <c r="N150" s="228" t="s">
        <v>41</v>
      </c>
      <c r="O150" s="92"/>
      <c r="P150" s="229">
        <f>O150*H150</f>
        <v>0</v>
      </c>
      <c r="Q150" s="229">
        <v>0.0016100000000000001</v>
      </c>
      <c r="R150" s="229">
        <f>Q150*H150</f>
        <v>0.024150000000000001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319</v>
      </c>
      <c r="AT150" s="231" t="s">
        <v>185</v>
      </c>
      <c r="AU150" s="231" t="s">
        <v>114</v>
      </c>
      <c r="AY150" s="18" t="s">
        <v>183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84</v>
      </c>
      <c r="BK150" s="232">
        <f>ROUND(I150*H150,2)</f>
        <v>0</v>
      </c>
      <c r="BL150" s="18" t="s">
        <v>319</v>
      </c>
      <c r="BM150" s="231" t="s">
        <v>1518</v>
      </c>
    </row>
    <row r="151" s="2" customFormat="1">
      <c r="A151" s="39"/>
      <c r="B151" s="40"/>
      <c r="C151" s="41"/>
      <c r="D151" s="233" t="s">
        <v>192</v>
      </c>
      <c r="E151" s="41"/>
      <c r="F151" s="234" t="s">
        <v>1519</v>
      </c>
      <c r="G151" s="41"/>
      <c r="H151" s="41"/>
      <c r="I151" s="235"/>
      <c r="J151" s="41"/>
      <c r="K151" s="41"/>
      <c r="L151" s="45"/>
      <c r="M151" s="236"/>
      <c r="N151" s="237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192</v>
      </c>
      <c r="AU151" s="18" t="s">
        <v>114</v>
      </c>
    </row>
    <row r="152" s="2" customFormat="1" ht="24.15" customHeight="1">
      <c r="A152" s="39"/>
      <c r="B152" s="40"/>
      <c r="C152" s="220" t="s">
        <v>258</v>
      </c>
      <c r="D152" s="220" t="s">
        <v>185</v>
      </c>
      <c r="E152" s="221" t="s">
        <v>1520</v>
      </c>
      <c r="F152" s="222" t="s">
        <v>1521</v>
      </c>
      <c r="G152" s="223" t="s">
        <v>252</v>
      </c>
      <c r="H152" s="224">
        <v>60</v>
      </c>
      <c r="I152" s="225"/>
      <c r="J152" s="226">
        <f>ROUND(I152*H152,2)</f>
        <v>0</v>
      </c>
      <c r="K152" s="222" t="s">
        <v>189</v>
      </c>
      <c r="L152" s="45"/>
      <c r="M152" s="227" t="s">
        <v>1</v>
      </c>
      <c r="N152" s="228" t="s">
        <v>41</v>
      </c>
      <c r="O152" s="92"/>
      <c r="P152" s="229">
        <f>O152*H152</f>
        <v>0</v>
      </c>
      <c r="Q152" s="229">
        <v>0.0020100000000000001</v>
      </c>
      <c r="R152" s="229">
        <f>Q152*H152</f>
        <v>0.1206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319</v>
      </c>
      <c r="AT152" s="231" t="s">
        <v>185</v>
      </c>
      <c r="AU152" s="231" t="s">
        <v>114</v>
      </c>
      <c r="AY152" s="18" t="s">
        <v>183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84</v>
      </c>
      <c r="BK152" s="232">
        <f>ROUND(I152*H152,2)</f>
        <v>0</v>
      </c>
      <c r="BL152" s="18" t="s">
        <v>319</v>
      </c>
      <c r="BM152" s="231" t="s">
        <v>1522</v>
      </c>
    </row>
    <row r="153" s="2" customFormat="1">
      <c r="A153" s="39"/>
      <c r="B153" s="40"/>
      <c r="C153" s="41"/>
      <c r="D153" s="233" t="s">
        <v>192</v>
      </c>
      <c r="E153" s="41"/>
      <c r="F153" s="234" t="s">
        <v>1523</v>
      </c>
      <c r="G153" s="41"/>
      <c r="H153" s="41"/>
      <c r="I153" s="235"/>
      <c r="J153" s="41"/>
      <c r="K153" s="41"/>
      <c r="L153" s="45"/>
      <c r="M153" s="236"/>
      <c r="N153" s="23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192</v>
      </c>
      <c r="AU153" s="18" t="s">
        <v>114</v>
      </c>
    </row>
    <row r="154" s="2" customFormat="1" ht="24.15" customHeight="1">
      <c r="A154" s="39"/>
      <c r="B154" s="40"/>
      <c r="C154" s="220" t="s">
        <v>268</v>
      </c>
      <c r="D154" s="220" t="s">
        <v>185</v>
      </c>
      <c r="E154" s="221" t="s">
        <v>1524</v>
      </c>
      <c r="F154" s="222" t="s">
        <v>1525</v>
      </c>
      <c r="G154" s="223" t="s">
        <v>252</v>
      </c>
      <c r="H154" s="224">
        <v>25</v>
      </c>
      <c r="I154" s="225"/>
      <c r="J154" s="226">
        <f>ROUND(I154*H154,2)</f>
        <v>0</v>
      </c>
      <c r="K154" s="222" t="s">
        <v>189</v>
      </c>
      <c r="L154" s="45"/>
      <c r="M154" s="227" t="s">
        <v>1</v>
      </c>
      <c r="N154" s="228" t="s">
        <v>41</v>
      </c>
      <c r="O154" s="92"/>
      <c r="P154" s="229">
        <f>O154*H154</f>
        <v>0</v>
      </c>
      <c r="Q154" s="229">
        <v>0.0074700000000000001</v>
      </c>
      <c r="R154" s="229">
        <f>Q154*H154</f>
        <v>0.18675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319</v>
      </c>
      <c r="AT154" s="231" t="s">
        <v>185</v>
      </c>
      <c r="AU154" s="231" t="s">
        <v>114</v>
      </c>
      <c r="AY154" s="18" t="s">
        <v>183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84</v>
      </c>
      <c r="BK154" s="232">
        <f>ROUND(I154*H154,2)</f>
        <v>0</v>
      </c>
      <c r="BL154" s="18" t="s">
        <v>319</v>
      </c>
      <c r="BM154" s="231" t="s">
        <v>1526</v>
      </c>
    </row>
    <row r="155" s="2" customFormat="1">
      <c r="A155" s="39"/>
      <c r="B155" s="40"/>
      <c r="C155" s="41"/>
      <c r="D155" s="233" t="s">
        <v>192</v>
      </c>
      <c r="E155" s="41"/>
      <c r="F155" s="234" t="s">
        <v>1527</v>
      </c>
      <c r="G155" s="41"/>
      <c r="H155" s="41"/>
      <c r="I155" s="235"/>
      <c r="J155" s="41"/>
      <c r="K155" s="41"/>
      <c r="L155" s="45"/>
      <c r="M155" s="236"/>
      <c r="N155" s="237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192</v>
      </c>
      <c r="AU155" s="18" t="s">
        <v>114</v>
      </c>
    </row>
    <row r="156" s="2" customFormat="1" ht="24.15" customHeight="1">
      <c r="A156" s="39"/>
      <c r="B156" s="40"/>
      <c r="C156" s="220" t="s">
        <v>14</v>
      </c>
      <c r="D156" s="220" t="s">
        <v>185</v>
      </c>
      <c r="E156" s="221" t="s">
        <v>1528</v>
      </c>
      <c r="F156" s="222" t="s">
        <v>1529</v>
      </c>
      <c r="G156" s="223" t="s">
        <v>252</v>
      </c>
      <c r="H156" s="224">
        <v>20</v>
      </c>
      <c r="I156" s="225"/>
      <c r="J156" s="226">
        <f>ROUND(I156*H156,2)</f>
        <v>0</v>
      </c>
      <c r="K156" s="222" t="s">
        <v>189</v>
      </c>
      <c r="L156" s="45"/>
      <c r="M156" s="227" t="s">
        <v>1</v>
      </c>
      <c r="N156" s="228" t="s">
        <v>41</v>
      </c>
      <c r="O156" s="92"/>
      <c r="P156" s="229">
        <f>O156*H156</f>
        <v>0</v>
      </c>
      <c r="Q156" s="229">
        <v>0.01187</v>
      </c>
      <c r="R156" s="229">
        <f>Q156*H156</f>
        <v>0.2374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319</v>
      </c>
      <c r="AT156" s="231" t="s">
        <v>185</v>
      </c>
      <c r="AU156" s="231" t="s">
        <v>114</v>
      </c>
      <c r="AY156" s="18" t="s">
        <v>183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84</v>
      </c>
      <c r="BK156" s="232">
        <f>ROUND(I156*H156,2)</f>
        <v>0</v>
      </c>
      <c r="BL156" s="18" t="s">
        <v>319</v>
      </c>
      <c r="BM156" s="231" t="s">
        <v>1530</v>
      </c>
    </row>
    <row r="157" s="2" customFormat="1">
      <c r="A157" s="39"/>
      <c r="B157" s="40"/>
      <c r="C157" s="41"/>
      <c r="D157" s="233" t="s">
        <v>192</v>
      </c>
      <c r="E157" s="41"/>
      <c r="F157" s="234" t="s">
        <v>1531</v>
      </c>
      <c r="G157" s="41"/>
      <c r="H157" s="41"/>
      <c r="I157" s="235"/>
      <c r="J157" s="41"/>
      <c r="K157" s="41"/>
      <c r="L157" s="45"/>
      <c r="M157" s="236"/>
      <c r="N157" s="237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192</v>
      </c>
      <c r="AU157" s="18" t="s">
        <v>114</v>
      </c>
    </row>
    <row r="158" s="12" customFormat="1" ht="20.88" customHeight="1">
      <c r="A158" s="12"/>
      <c r="B158" s="204"/>
      <c r="C158" s="205"/>
      <c r="D158" s="206" t="s">
        <v>75</v>
      </c>
      <c r="E158" s="218" t="s">
        <v>1532</v>
      </c>
      <c r="F158" s="218" t="s">
        <v>1533</v>
      </c>
      <c r="G158" s="205"/>
      <c r="H158" s="205"/>
      <c r="I158" s="208"/>
      <c r="J158" s="219">
        <f>BK158</f>
        <v>0</v>
      </c>
      <c r="K158" s="205"/>
      <c r="L158" s="210"/>
      <c r="M158" s="211"/>
      <c r="N158" s="212"/>
      <c r="O158" s="212"/>
      <c r="P158" s="213">
        <f>SUM(P159:P166)</f>
        <v>0</v>
      </c>
      <c r="Q158" s="212"/>
      <c r="R158" s="213">
        <f>SUM(R159:R166)</f>
        <v>0.13935</v>
      </c>
      <c r="S158" s="212"/>
      <c r="T158" s="214">
        <f>SUM(T159:T166)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5" t="s">
        <v>86</v>
      </c>
      <c r="AT158" s="216" t="s">
        <v>75</v>
      </c>
      <c r="AU158" s="216" t="s">
        <v>86</v>
      </c>
      <c r="AY158" s="215" t="s">
        <v>183</v>
      </c>
      <c r="BK158" s="217">
        <f>SUM(BK159:BK166)</f>
        <v>0</v>
      </c>
    </row>
    <row r="159" s="2" customFormat="1" ht="33" customHeight="1">
      <c r="A159" s="39"/>
      <c r="B159" s="40"/>
      <c r="C159" s="220" t="s">
        <v>293</v>
      </c>
      <c r="D159" s="220" t="s">
        <v>185</v>
      </c>
      <c r="E159" s="221" t="s">
        <v>1534</v>
      </c>
      <c r="F159" s="222" t="s">
        <v>1535</v>
      </c>
      <c r="G159" s="223" t="s">
        <v>252</v>
      </c>
      <c r="H159" s="224">
        <v>385</v>
      </c>
      <c r="I159" s="225"/>
      <c r="J159" s="226">
        <f>ROUND(I159*H159,2)</f>
        <v>0</v>
      </c>
      <c r="K159" s="222" t="s">
        <v>189</v>
      </c>
      <c r="L159" s="45"/>
      <c r="M159" s="227" t="s">
        <v>1</v>
      </c>
      <c r="N159" s="228" t="s">
        <v>41</v>
      </c>
      <c r="O159" s="92"/>
      <c r="P159" s="229">
        <f>O159*H159</f>
        <v>0</v>
      </c>
      <c r="Q159" s="229">
        <v>0.00020000000000000001</v>
      </c>
      <c r="R159" s="229">
        <f>Q159*H159</f>
        <v>0.076999999999999999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319</v>
      </c>
      <c r="AT159" s="231" t="s">
        <v>185</v>
      </c>
      <c r="AU159" s="231" t="s">
        <v>114</v>
      </c>
      <c r="AY159" s="18" t="s">
        <v>183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84</v>
      </c>
      <c r="BK159" s="232">
        <f>ROUND(I159*H159,2)</f>
        <v>0</v>
      </c>
      <c r="BL159" s="18" t="s">
        <v>319</v>
      </c>
      <c r="BM159" s="231" t="s">
        <v>1536</v>
      </c>
    </row>
    <row r="160" s="2" customFormat="1">
      <c r="A160" s="39"/>
      <c r="B160" s="40"/>
      <c r="C160" s="41"/>
      <c r="D160" s="233" t="s">
        <v>192</v>
      </c>
      <c r="E160" s="41"/>
      <c r="F160" s="234" t="s">
        <v>1537</v>
      </c>
      <c r="G160" s="41"/>
      <c r="H160" s="41"/>
      <c r="I160" s="235"/>
      <c r="J160" s="41"/>
      <c r="K160" s="41"/>
      <c r="L160" s="45"/>
      <c r="M160" s="236"/>
      <c r="N160" s="237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192</v>
      </c>
      <c r="AU160" s="18" t="s">
        <v>114</v>
      </c>
    </row>
    <row r="161" s="2" customFormat="1" ht="37.8" customHeight="1">
      <c r="A161" s="39"/>
      <c r="B161" s="40"/>
      <c r="C161" s="220" t="s">
        <v>299</v>
      </c>
      <c r="D161" s="220" t="s">
        <v>185</v>
      </c>
      <c r="E161" s="221" t="s">
        <v>1538</v>
      </c>
      <c r="F161" s="222" t="s">
        <v>1539</v>
      </c>
      <c r="G161" s="223" t="s">
        <v>252</v>
      </c>
      <c r="H161" s="224">
        <v>195</v>
      </c>
      <c r="I161" s="225"/>
      <c r="J161" s="226">
        <f>ROUND(I161*H161,2)</f>
        <v>0</v>
      </c>
      <c r="K161" s="222" t="s">
        <v>189</v>
      </c>
      <c r="L161" s="45"/>
      <c r="M161" s="227" t="s">
        <v>1</v>
      </c>
      <c r="N161" s="228" t="s">
        <v>41</v>
      </c>
      <c r="O161" s="92"/>
      <c r="P161" s="229">
        <f>O161*H161</f>
        <v>0</v>
      </c>
      <c r="Q161" s="229">
        <v>0.00024000000000000001</v>
      </c>
      <c r="R161" s="229">
        <f>Q161*H161</f>
        <v>0.046800000000000001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319</v>
      </c>
      <c r="AT161" s="231" t="s">
        <v>185</v>
      </c>
      <c r="AU161" s="231" t="s">
        <v>114</v>
      </c>
      <c r="AY161" s="18" t="s">
        <v>183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84</v>
      </c>
      <c r="BK161" s="232">
        <f>ROUND(I161*H161,2)</f>
        <v>0</v>
      </c>
      <c r="BL161" s="18" t="s">
        <v>319</v>
      </c>
      <c r="BM161" s="231" t="s">
        <v>1540</v>
      </c>
    </row>
    <row r="162" s="2" customFormat="1">
      <c r="A162" s="39"/>
      <c r="B162" s="40"/>
      <c r="C162" s="41"/>
      <c r="D162" s="233" t="s">
        <v>192</v>
      </c>
      <c r="E162" s="41"/>
      <c r="F162" s="234" t="s">
        <v>1541</v>
      </c>
      <c r="G162" s="41"/>
      <c r="H162" s="41"/>
      <c r="I162" s="235"/>
      <c r="J162" s="41"/>
      <c r="K162" s="41"/>
      <c r="L162" s="45"/>
      <c r="M162" s="236"/>
      <c r="N162" s="237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192</v>
      </c>
      <c r="AU162" s="18" t="s">
        <v>114</v>
      </c>
    </row>
    <row r="163" s="2" customFormat="1" ht="37.8" customHeight="1">
      <c r="A163" s="39"/>
      <c r="B163" s="40"/>
      <c r="C163" s="220" t="s">
        <v>8</v>
      </c>
      <c r="D163" s="220" t="s">
        <v>185</v>
      </c>
      <c r="E163" s="221" t="s">
        <v>1542</v>
      </c>
      <c r="F163" s="222" t="s">
        <v>1543</v>
      </c>
      <c r="G163" s="223" t="s">
        <v>252</v>
      </c>
      <c r="H163" s="224">
        <v>25</v>
      </c>
      <c r="I163" s="225"/>
      <c r="J163" s="226">
        <f>ROUND(I163*H163,2)</f>
        <v>0</v>
      </c>
      <c r="K163" s="222" t="s">
        <v>189</v>
      </c>
      <c r="L163" s="45"/>
      <c r="M163" s="227" t="s">
        <v>1</v>
      </c>
      <c r="N163" s="228" t="s">
        <v>41</v>
      </c>
      <c r="O163" s="92"/>
      <c r="P163" s="229">
        <f>O163*H163</f>
        <v>0</v>
      </c>
      <c r="Q163" s="229">
        <v>0.00027</v>
      </c>
      <c r="R163" s="229">
        <f>Q163*H163</f>
        <v>0.0067499999999999999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319</v>
      </c>
      <c r="AT163" s="231" t="s">
        <v>185</v>
      </c>
      <c r="AU163" s="231" t="s">
        <v>114</v>
      </c>
      <c r="AY163" s="18" t="s">
        <v>183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84</v>
      </c>
      <c r="BK163" s="232">
        <f>ROUND(I163*H163,2)</f>
        <v>0</v>
      </c>
      <c r="BL163" s="18" t="s">
        <v>319</v>
      </c>
      <c r="BM163" s="231" t="s">
        <v>1544</v>
      </c>
    </row>
    <row r="164" s="2" customFormat="1">
      <c r="A164" s="39"/>
      <c r="B164" s="40"/>
      <c r="C164" s="41"/>
      <c r="D164" s="233" t="s">
        <v>192</v>
      </c>
      <c r="E164" s="41"/>
      <c r="F164" s="234" t="s">
        <v>1545</v>
      </c>
      <c r="G164" s="41"/>
      <c r="H164" s="41"/>
      <c r="I164" s="235"/>
      <c r="J164" s="41"/>
      <c r="K164" s="41"/>
      <c r="L164" s="45"/>
      <c r="M164" s="236"/>
      <c r="N164" s="237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192</v>
      </c>
      <c r="AU164" s="18" t="s">
        <v>114</v>
      </c>
    </row>
    <row r="165" s="2" customFormat="1" ht="37.8" customHeight="1">
      <c r="A165" s="39"/>
      <c r="B165" s="40"/>
      <c r="C165" s="220" t="s">
        <v>319</v>
      </c>
      <c r="D165" s="220" t="s">
        <v>185</v>
      </c>
      <c r="E165" s="221" t="s">
        <v>1546</v>
      </c>
      <c r="F165" s="222" t="s">
        <v>1547</v>
      </c>
      <c r="G165" s="223" t="s">
        <v>252</v>
      </c>
      <c r="H165" s="224">
        <v>20</v>
      </c>
      <c r="I165" s="225"/>
      <c r="J165" s="226">
        <f>ROUND(I165*H165,2)</f>
        <v>0</v>
      </c>
      <c r="K165" s="222" t="s">
        <v>189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0.00044000000000000002</v>
      </c>
      <c r="R165" s="229">
        <f>Q165*H165</f>
        <v>0.0088000000000000005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319</v>
      </c>
      <c r="AT165" s="231" t="s">
        <v>185</v>
      </c>
      <c r="AU165" s="231" t="s">
        <v>114</v>
      </c>
      <c r="AY165" s="18" t="s">
        <v>183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84</v>
      </c>
      <c r="BK165" s="232">
        <f>ROUND(I165*H165,2)</f>
        <v>0</v>
      </c>
      <c r="BL165" s="18" t="s">
        <v>319</v>
      </c>
      <c r="BM165" s="231" t="s">
        <v>1548</v>
      </c>
    </row>
    <row r="166" s="2" customFormat="1">
      <c r="A166" s="39"/>
      <c r="B166" s="40"/>
      <c r="C166" s="41"/>
      <c r="D166" s="233" t="s">
        <v>192</v>
      </c>
      <c r="E166" s="41"/>
      <c r="F166" s="234" t="s">
        <v>1549</v>
      </c>
      <c r="G166" s="41"/>
      <c r="H166" s="41"/>
      <c r="I166" s="235"/>
      <c r="J166" s="41"/>
      <c r="K166" s="41"/>
      <c r="L166" s="45"/>
      <c r="M166" s="236"/>
      <c r="N166" s="237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192</v>
      </c>
      <c r="AU166" s="18" t="s">
        <v>114</v>
      </c>
    </row>
    <row r="167" s="12" customFormat="1" ht="20.88" customHeight="1">
      <c r="A167" s="12"/>
      <c r="B167" s="204"/>
      <c r="C167" s="205"/>
      <c r="D167" s="206" t="s">
        <v>75</v>
      </c>
      <c r="E167" s="218" t="s">
        <v>1550</v>
      </c>
      <c r="F167" s="218" t="s">
        <v>1551</v>
      </c>
      <c r="G167" s="205"/>
      <c r="H167" s="205"/>
      <c r="I167" s="208"/>
      <c r="J167" s="219">
        <f>BK167</f>
        <v>0</v>
      </c>
      <c r="K167" s="205"/>
      <c r="L167" s="210"/>
      <c r="M167" s="211"/>
      <c r="N167" s="212"/>
      <c r="O167" s="212"/>
      <c r="P167" s="213">
        <f>SUM(P168:P177)</f>
        <v>0</v>
      </c>
      <c r="Q167" s="212"/>
      <c r="R167" s="213">
        <f>SUM(R168:R177)</f>
        <v>1.4939</v>
      </c>
      <c r="S167" s="212"/>
      <c r="T167" s="214">
        <f>SUM(T168:T177)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5" t="s">
        <v>86</v>
      </c>
      <c r="AT167" s="216" t="s">
        <v>75</v>
      </c>
      <c r="AU167" s="216" t="s">
        <v>86</v>
      </c>
      <c r="AY167" s="215" t="s">
        <v>183</v>
      </c>
      <c r="BK167" s="217">
        <f>SUM(BK168:BK177)</f>
        <v>0</v>
      </c>
    </row>
    <row r="168" s="2" customFormat="1" ht="37.8" customHeight="1">
      <c r="A168" s="39"/>
      <c r="B168" s="40"/>
      <c r="C168" s="220" t="s">
        <v>326</v>
      </c>
      <c r="D168" s="220" t="s">
        <v>185</v>
      </c>
      <c r="E168" s="221" t="s">
        <v>1552</v>
      </c>
      <c r="F168" s="222" t="s">
        <v>1553</v>
      </c>
      <c r="G168" s="223" t="s">
        <v>525</v>
      </c>
      <c r="H168" s="224">
        <v>2</v>
      </c>
      <c r="I168" s="225"/>
      <c r="J168" s="226">
        <f>ROUND(I168*H168,2)</f>
        <v>0</v>
      </c>
      <c r="K168" s="222" t="s">
        <v>189</v>
      </c>
      <c r="L168" s="45"/>
      <c r="M168" s="227" t="s">
        <v>1</v>
      </c>
      <c r="N168" s="228" t="s">
        <v>41</v>
      </c>
      <c r="O168" s="92"/>
      <c r="P168" s="229">
        <f>O168*H168</f>
        <v>0</v>
      </c>
      <c r="Q168" s="229">
        <v>0.01035</v>
      </c>
      <c r="R168" s="229">
        <f>Q168*H168</f>
        <v>0.0207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319</v>
      </c>
      <c r="AT168" s="231" t="s">
        <v>185</v>
      </c>
      <c r="AU168" s="231" t="s">
        <v>114</v>
      </c>
      <c r="AY168" s="18" t="s">
        <v>183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84</v>
      </c>
      <c r="BK168" s="232">
        <f>ROUND(I168*H168,2)</f>
        <v>0</v>
      </c>
      <c r="BL168" s="18" t="s">
        <v>319</v>
      </c>
      <c r="BM168" s="231" t="s">
        <v>1554</v>
      </c>
    </row>
    <row r="169" s="2" customFormat="1">
      <c r="A169" s="39"/>
      <c r="B169" s="40"/>
      <c r="C169" s="41"/>
      <c r="D169" s="233" t="s">
        <v>192</v>
      </c>
      <c r="E169" s="41"/>
      <c r="F169" s="234" t="s">
        <v>1555</v>
      </c>
      <c r="G169" s="41"/>
      <c r="H169" s="41"/>
      <c r="I169" s="235"/>
      <c r="J169" s="41"/>
      <c r="K169" s="41"/>
      <c r="L169" s="45"/>
      <c r="M169" s="236"/>
      <c r="N169" s="237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192</v>
      </c>
      <c r="AU169" s="18" t="s">
        <v>114</v>
      </c>
    </row>
    <row r="170" s="2" customFormat="1" ht="37.8" customHeight="1">
      <c r="A170" s="39"/>
      <c r="B170" s="40"/>
      <c r="C170" s="220" t="s">
        <v>332</v>
      </c>
      <c r="D170" s="220" t="s">
        <v>185</v>
      </c>
      <c r="E170" s="221" t="s">
        <v>1556</v>
      </c>
      <c r="F170" s="222" t="s">
        <v>1557</v>
      </c>
      <c r="G170" s="223" t="s">
        <v>525</v>
      </c>
      <c r="H170" s="224">
        <v>40</v>
      </c>
      <c r="I170" s="225"/>
      <c r="J170" s="226">
        <f>ROUND(I170*H170,2)</f>
        <v>0</v>
      </c>
      <c r="K170" s="222" t="s">
        <v>189</v>
      </c>
      <c r="L170" s="45"/>
      <c r="M170" s="227" t="s">
        <v>1</v>
      </c>
      <c r="N170" s="228" t="s">
        <v>41</v>
      </c>
      <c r="O170" s="92"/>
      <c r="P170" s="229">
        <f>O170*H170</f>
        <v>0</v>
      </c>
      <c r="Q170" s="229">
        <v>0.022290000000000001</v>
      </c>
      <c r="R170" s="229">
        <f>Q170*H170</f>
        <v>0.89160000000000006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319</v>
      </c>
      <c r="AT170" s="231" t="s">
        <v>185</v>
      </c>
      <c r="AU170" s="231" t="s">
        <v>114</v>
      </c>
      <c r="AY170" s="18" t="s">
        <v>183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84</v>
      </c>
      <c r="BK170" s="232">
        <f>ROUND(I170*H170,2)</f>
        <v>0</v>
      </c>
      <c r="BL170" s="18" t="s">
        <v>319</v>
      </c>
      <c r="BM170" s="231" t="s">
        <v>1558</v>
      </c>
    </row>
    <row r="171" s="2" customFormat="1">
      <c r="A171" s="39"/>
      <c r="B171" s="40"/>
      <c r="C171" s="41"/>
      <c r="D171" s="233" t="s">
        <v>192</v>
      </c>
      <c r="E171" s="41"/>
      <c r="F171" s="234" t="s">
        <v>1559</v>
      </c>
      <c r="G171" s="41"/>
      <c r="H171" s="41"/>
      <c r="I171" s="235"/>
      <c r="J171" s="41"/>
      <c r="K171" s="41"/>
      <c r="L171" s="45"/>
      <c r="M171" s="236"/>
      <c r="N171" s="237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192</v>
      </c>
      <c r="AU171" s="18" t="s">
        <v>114</v>
      </c>
    </row>
    <row r="172" s="2" customFormat="1" ht="37.8" customHeight="1">
      <c r="A172" s="39"/>
      <c r="B172" s="40"/>
      <c r="C172" s="220" t="s">
        <v>339</v>
      </c>
      <c r="D172" s="220" t="s">
        <v>185</v>
      </c>
      <c r="E172" s="221" t="s">
        <v>1560</v>
      </c>
      <c r="F172" s="222" t="s">
        <v>1561</v>
      </c>
      <c r="G172" s="223" t="s">
        <v>525</v>
      </c>
      <c r="H172" s="224">
        <v>4</v>
      </c>
      <c r="I172" s="225"/>
      <c r="J172" s="226">
        <f>ROUND(I172*H172,2)</f>
        <v>0</v>
      </c>
      <c r="K172" s="222" t="s">
        <v>189</v>
      </c>
      <c r="L172" s="45"/>
      <c r="M172" s="227" t="s">
        <v>1</v>
      </c>
      <c r="N172" s="228" t="s">
        <v>41</v>
      </c>
      <c r="O172" s="92"/>
      <c r="P172" s="229">
        <f>O172*H172</f>
        <v>0</v>
      </c>
      <c r="Q172" s="229">
        <v>0.036639999999999999</v>
      </c>
      <c r="R172" s="229">
        <f>Q172*H172</f>
        <v>0.14656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319</v>
      </c>
      <c r="AT172" s="231" t="s">
        <v>185</v>
      </c>
      <c r="AU172" s="231" t="s">
        <v>114</v>
      </c>
      <c r="AY172" s="18" t="s">
        <v>183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84</v>
      </c>
      <c r="BK172" s="232">
        <f>ROUND(I172*H172,2)</f>
        <v>0</v>
      </c>
      <c r="BL172" s="18" t="s">
        <v>319</v>
      </c>
      <c r="BM172" s="231" t="s">
        <v>1562</v>
      </c>
    </row>
    <row r="173" s="2" customFormat="1">
      <c r="A173" s="39"/>
      <c r="B173" s="40"/>
      <c r="C173" s="41"/>
      <c r="D173" s="233" t="s">
        <v>192</v>
      </c>
      <c r="E173" s="41"/>
      <c r="F173" s="234" t="s">
        <v>1563</v>
      </c>
      <c r="G173" s="41"/>
      <c r="H173" s="41"/>
      <c r="I173" s="235"/>
      <c r="J173" s="41"/>
      <c r="K173" s="41"/>
      <c r="L173" s="45"/>
      <c r="M173" s="236"/>
      <c r="N173" s="237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192</v>
      </c>
      <c r="AU173" s="18" t="s">
        <v>114</v>
      </c>
    </row>
    <row r="174" s="2" customFormat="1" ht="37.8" customHeight="1">
      <c r="A174" s="39"/>
      <c r="B174" s="40"/>
      <c r="C174" s="220" t="s">
        <v>347</v>
      </c>
      <c r="D174" s="220" t="s">
        <v>185</v>
      </c>
      <c r="E174" s="221" t="s">
        <v>1564</v>
      </c>
      <c r="F174" s="222" t="s">
        <v>1565</v>
      </c>
      <c r="G174" s="223" t="s">
        <v>525</v>
      </c>
      <c r="H174" s="224">
        <v>11</v>
      </c>
      <c r="I174" s="225"/>
      <c r="J174" s="226">
        <f>ROUND(I174*H174,2)</f>
        <v>0</v>
      </c>
      <c r="K174" s="222" t="s">
        <v>189</v>
      </c>
      <c r="L174" s="45"/>
      <c r="M174" s="227" t="s">
        <v>1</v>
      </c>
      <c r="N174" s="228" t="s">
        <v>41</v>
      </c>
      <c r="O174" s="92"/>
      <c r="P174" s="229">
        <f>O174*H174</f>
        <v>0</v>
      </c>
      <c r="Q174" s="229">
        <v>0.02828</v>
      </c>
      <c r="R174" s="229">
        <f>Q174*H174</f>
        <v>0.31108000000000002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319</v>
      </c>
      <c r="AT174" s="231" t="s">
        <v>185</v>
      </c>
      <c r="AU174" s="231" t="s">
        <v>114</v>
      </c>
      <c r="AY174" s="18" t="s">
        <v>183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84</v>
      </c>
      <c r="BK174" s="232">
        <f>ROUND(I174*H174,2)</f>
        <v>0</v>
      </c>
      <c r="BL174" s="18" t="s">
        <v>319</v>
      </c>
      <c r="BM174" s="231" t="s">
        <v>1566</v>
      </c>
    </row>
    <row r="175" s="2" customFormat="1">
      <c r="A175" s="39"/>
      <c r="B175" s="40"/>
      <c r="C175" s="41"/>
      <c r="D175" s="233" t="s">
        <v>192</v>
      </c>
      <c r="E175" s="41"/>
      <c r="F175" s="234" t="s">
        <v>1567</v>
      </c>
      <c r="G175" s="41"/>
      <c r="H175" s="41"/>
      <c r="I175" s="235"/>
      <c r="J175" s="41"/>
      <c r="K175" s="41"/>
      <c r="L175" s="45"/>
      <c r="M175" s="236"/>
      <c r="N175" s="237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192</v>
      </c>
      <c r="AU175" s="18" t="s">
        <v>114</v>
      </c>
    </row>
    <row r="176" s="2" customFormat="1" ht="37.8" customHeight="1">
      <c r="A176" s="39"/>
      <c r="B176" s="40"/>
      <c r="C176" s="220" t="s">
        <v>7</v>
      </c>
      <c r="D176" s="220" t="s">
        <v>185</v>
      </c>
      <c r="E176" s="221" t="s">
        <v>1568</v>
      </c>
      <c r="F176" s="222" t="s">
        <v>1569</v>
      </c>
      <c r="G176" s="223" t="s">
        <v>525</v>
      </c>
      <c r="H176" s="224">
        <v>3</v>
      </c>
      <c r="I176" s="225"/>
      <c r="J176" s="226">
        <f>ROUND(I176*H176,2)</f>
        <v>0</v>
      </c>
      <c r="K176" s="222" t="s">
        <v>189</v>
      </c>
      <c r="L176" s="45"/>
      <c r="M176" s="227" t="s">
        <v>1</v>
      </c>
      <c r="N176" s="228" t="s">
        <v>41</v>
      </c>
      <c r="O176" s="92"/>
      <c r="P176" s="229">
        <f>O176*H176</f>
        <v>0</v>
      </c>
      <c r="Q176" s="229">
        <v>0.041320000000000003</v>
      </c>
      <c r="R176" s="229">
        <f>Q176*H176</f>
        <v>0.12396000000000002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319</v>
      </c>
      <c r="AT176" s="231" t="s">
        <v>185</v>
      </c>
      <c r="AU176" s="231" t="s">
        <v>114</v>
      </c>
      <c r="AY176" s="18" t="s">
        <v>183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84</v>
      </c>
      <c r="BK176" s="232">
        <f>ROUND(I176*H176,2)</f>
        <v>0</v>
      </c>
      <c r="BL176" s="18" t="s">
        <v>319</v>
      </c>
      <c r="BM176" s="231" t="s">
        <v>1570</v>
      </c>
    </row>
    <row r="177" s="2" customFormat="1">
      <c r="A177" s="39"/>
      <c r="B177" s="40"/>
      <c r="C177" s="41"/>
      <c r="D177" s="233" t="s">
        <v>192</v>
      </c>
      <c r="E177" s="41"/>
      <c r="F177" s="234" t="s">
        <v>1571</v>
      </c>
      <c r="G177" s="41"/>
      <c r="H177" s="41"/>
      <c r="I177" s="235"/>
      <c r="J177" s="41"/>
      <c r="K177" s="41"/>
      <c r="L177" s="45"/>
      <c r="M177" s="236"/>
      <c r="N177" s="237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192</v>
      </c>
      <c r="AU177" s="18" t="s">
        <v>114</v>
      </c>
    </row>
    <row r="178" s="12" customFormat="1" ht="20.88" customHeight="1">
      <c r="A178" s="12"/>
      <c r="B178" s="204"/>
      <c r="C178" s="205"/>
      <c r="D178" s="206" t="s">
        <v>75</v>
      </c>
      <c r="E178" s="218" t="s">
        <v>1572</v>
      </c>
      <c r="F178" s="218" t="s">
        <v>1573</v>
      </c>
      <c r="G178" s="205"/>
      <c r="H178" s="205"/>
      <c r="I178" s="208"/>
      <c r="J178" s="219">
        <f>BK178</f>
        <v>0</v>
      </c>
      <c r="K178" s="205"/>
      <c r="L178" s="210"/>
      <c r="M178" s="211"/>
      <c r="N178" s="212"/>
      <c r="O178" s="212"/>
      <c r="P178" s="213">
        <f>SUM(P179:P184)</f>
        <v>0</v>
      </c>
      <c r="Q178" s="212"/>
      <c r="R178" s="213">
        <f>SUM(R179:R184)</f>
        <v>0.092999999999999999</v>
      </c>
      <c r="S178" s="212"/>
      <c r="T178" s="214">
        <f>SUM(T179:T184)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5" t="s">
        <v>86</v>
      </c>
      <c r="AT178" s="216" t="s">
        <v>75</v>
      </c>
      <c r="AU178" s="216" t="s">
        <v>86</v>
      </c>
      <c r="AY178" s="215" t="s">
        <v>183</v>
      </c>
      <c r="BK178" s="217">
        <f>SUM(BK179:BK184)</f>
        <v>0</v>
      </c>
    </row>
    <row r="179" s="2" customFormat="1" ht="24.15" customHeight="1">
      <c r="A179" s="39"/>
      <c r="B179" s="40"/>
      <c r="C179" s="220" t="s">
        <v>356</v>
      </c>
      <c r="D179" s="220" t="s">
        <v>185</v>
      </c>
      <c r="E179" s="221" t="s">
        <v>1574</v>
      </c>
      <c r="F179" s="222" t="s">
        <v>1575</v>
      </c>
      <c r="G179" s="223" t="s">
        <v>525</v>
      </c>
      <c r="H179" s="224">
        <v>60</v>
      </c>
      <c r="I179" s="225"/>
      <c r="J179" s="226">
        <f>ROUND(I179*H179,2)</f>
        <v>0</v>
      </c>
      <c r="K179" s="222" t="s">
        <v>189</v>
      </c>
      <c r="L179" s="45"/>
      <c r="M179" s="227" t="s">
        <v>1</v>
      </c>
      <c r="N179" s="228" t="s">
        <v>41</v>
      </c>
      <c r="O179" s="92"/>
      <c r="P179" s="229">
        <f>O179*H179</f>
        <v>0</v>
      </c>
      <c r="Q179" s="229">
        <v>0.00069999999999999999</v>
      </c>
      <c r="R179" s="229">
        <f>Q179*H179</f>
        <v>0.042000000000000003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319</v>
      </c>
      <c r="AT179" s="231" t="s">
        <v>185</v>
      </c>
      <c r="AU179" s="231" t="s">
        <v>114</v>
      </c>
      <c r="AY179" s="18" t="s">
        <v>183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84</v>
      </c>
      <c r="BK179" s="232">
        <f>ROUND(I179*H179,2)</f>
        <v>0</v>
      </c>
      <c r="BL179" s="18" t="s">
        <v>319</v>
      </c>
      <c r="BM179" s="231" t="s">
        <v>1576</v>
      </c>
    </row>
    <row r="180" s="2" customFormat="1">
      <c r="A180" s="39"/>
      <c r="B180" s="40"/>
      <c r="C180" s="41"/>
      <c r="D180" s="233" t="s">
        <v>192</v>
      </c>
      <c r="E180" s="41"/>
      <c r="F180" s="234" t="s">
        <v>1577</v>
      </c>
      <c r="G180" s="41"/>
      <c r="H180" s="41"/>
      <c r="I180" s="235"/>
      <c r="J180" s="41"/>
      <c r="K180" s="41"/>
      <c r="L180" s="45"/>
      <c r="M180" s="236"/>
      <c r="N180" s="237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192</v>
      </c>
      <c r="AU180" s="18" t="s">
        <v>114</v>
      </c>
    </row>
    <row r="181" s="2" customFormat="1" ht="16.5" customHeight="1">
      <c r="A181" s="39"/>
      <c r="B181" s="40"/>
      <c r="C181" s="270" t="s">
        <v>365</v>
      </c>
      <c r="D181" s="270" t="s">
        <v>259</v>
      </c>
      <c r="E181" s="271" t="s">
        <v>1578</v>
      </c>
      <c r="F181" s="272" t="s">
        <v>1579</v>
      </c>
      <c r="G181" s="273" t="s">
        <v>525</v>
      </c>
      <c r="H181" s="274">
        <v>120</v>
      </c>
      <c r="I181" s="275"/>
      <c r="J181" s="276">
        <f>ROUND(I181*H181,2)</f>
        <v>0</v>
      </c>
      <c r="K181" s="272" t="s">
        <v>1</v>
      </c>
      <c r="L181" s="277"/>
      <c r="M181" s="278" t="s">
        <v>1</v>
      </c>
      <c r="N181" s="279" t="s">
        <v>41</v>
      </c>
      <c r="O181" s="92"/>
      <c r="P181" s="229">
        <f>O181*H181</f>
        <v>0</v>
      </c>
      <c r="Q181" s="229">
        <v>0.00027999999999999998</v>
      </c>
      <c r="R181" s="229">
        <f>Q181*H181</f>
        <v>0.033599999999999998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436</v>
      </c>
      <c r="AT181" s="231" t="s">
        <v>259</v>
      </c>
      <c r="AU181" s="231" t="s">
        <v>114</v>
      </c>
      <c r="AY181" s="18" t="s">
        <v>183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84</v>
      </c>
      <c r="BK181" s="232">
        <f>ROUND(I181*H181,2)</f>
        <v>0</v>
      </c>
      <c r="BL181" s="18" t="s">
        <v>319</v>
      </c>
      <c r="BM181" s="231" t="s">
        <v>1580</v>
      </c>
    </row>
    <row r="182" s="2" customFormat="1">
      <c r="A182" s="39"/>
      <c r="B182" s="40"/>
      <c r="C182" s="41"/>
      <c r="D182" s="233" t="s">
        <v>192</v>
      </c>
      <c r="E182" s="41"/>
      <c r="F182" s="234" t="s">
        <v>1579</v>
      </c>
      <c r="G182" s="41"/>
      <c r="H182" s="41"/>
      <c r="I182" s="235"/>
      <c r="J182" s="41"/>
      <c r="K182" s="41"/>
      <c r="L182" s="45"/>
      <c r="M182" s="236"/>
      <c r="N182" s="237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192</v>
      </c>
      <c r="AU182" s="18" t="s">
        <v>114</v>
      </c>
    </row>
    <row r="183" s="2" customFormat="1" ht="24.15" customHeight="1">
      <c r="A183" s="39"/>
      <c r="B183" s="40"/>
      <c r="C183" s="220" t="s">
        <v>370</v>
      </c>
      <c r="D183" s="220" t="s">
        <v>185</v>
      </c>
      <c r="E183" s="221" t="s">
        <v>1581</v>
      </c>
      <c r="F183" s="222" t="s">
        <v>1582</v>
      </c>
      <c r="G183" s="223" t="s">
        <v>525</v>
      </c>
      <c r="H183" s="224">
        <v>60</v>
      </c>
      <c r="I183" s="225"/>
      <c r="J183" s="226">
        <f>ROUND(I183*H183,2)</f>
        <v>0</v>
      </c>
      <c r="K183" s="222" t="s">
        <v>189</v>
      </c>
      <c r="L183" s="45"/>
      <c r="M183" s="227" t="s">
        <v>1</v>
      </c>
      <c r="N183" s="228" t="s">
        <v>41</v>
      </c>
      <c r="O183" s="92"/>
      <c r="P183" s="229">
        <f>O183*H183</f>
        <v>0</v>
      </c>
      <c r="Q183" s="229">
        <v>0.00029</v>
      </c>
      <c r="R183" s="229">
        <f>Q183*H183</f>
        <v>0.017399999999999999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319</v>
      </c>
      <c r="AT183" s="231" t="s">
        <v>185</v>
      </c>
      <c r="AU183" s="231" t="s">
        <v>114</v>
      </c>
      <c r="AY183" s="18" t="s">
        <v>183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84</v>
      </c>
      <c r="BK183" s="232">
        <f>ROUND(I183*H183,2)</f>
        <v>0</v>
      </c>
      <c r="BL183" s="18" t="s">
        <v>319</v>
      </c>
      <c r="BM183" s="231" t="s">
        <v>1583</v>
      </c>
    </row>
    <row r="184" s="2" customFormat="1">
      <c r="A184" s="39"/>
      <c r="B184" s="40"/>
      <c r="C184" s="41"/>
      <c r="D184" s="233" t="s">
        <v>192</v>
      </c>
      <c r="E184" s="41"/>
      <c r="F184" s="234" t="s">
        <v>1584</v>
      </c>
      <c r="G184" s="41"/>
      <c r="H184" s="41"/>
      <c r="I184" s="235"/>
      <c r="J184" s="41"/>
      <c r="K184" s="41"/>
      <c r="L184" s="45"/>
      <c r="M184" s="236"/>
      <c r="N184" s="237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192</v>
      </c>
      <c r="AU184" s="18" t="s">
        <v>114</v>
      </c>
    </row>
    <row r="185" s="12" customFormat="1" ht="20.88" customHeight="1">
      <c r="A185" s="12"/>
      <c r="B185" s="204"/>
      <c r="C185" s="205"/>
      <c r="D185" s="206" t="s">
        <v>75</v>
      </c>
      <c r="E185" s="218" t="s">
        <v>1585</v>
      </c>
      <c r="F185" s="218" t="s">
        <v>1586</v>
      </c>
      <c r="G185" s="205"/>
      <c r="H185" s="205"/>
      <c r="I185" s="208"/>
      <c r="J185" s="219">
        <f>BK185</f>
        <v>0</v>
      </c>
      <c r="K185" s="205"/>
      <c r="L185" s="210"/>
      <c r="M185" s="211"/>
      <c r="N185" s="212"/>
      <c r="O185" s="212"/>
      <c r="P185" s="213">
        <f>SUM(P186:P239)</f>
        <v>0</v>
      </c>
      <c r="Q185" s="212"/>
      <c r="R185" s="213">
        <f>SUM(R186:R239)</f>
        <v>0.26713999999999999</v>
      </c>
      <c r="S185" s="212"/>
      <c r="T185" s="214">
        <f>SUM(T186:T239)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5" t="s">
        <v>86</v>
      </c>
      <c r="AT185" s="216" t="s">
        <v>75</v>
      </c>
      <c r="AU185" s="216" t="s">
        <v>86</v>
      </c>
      <c r="AY185" s="215" t="s">
        <v>183</v>
      </c>
      <c r="BK185" s="217">
        <f>SUM(BK186:BK239)</f>
        <v>0</v>
      </c>
    </row>
    <row r="186" s="2" customFormat="1" ht="24.15" customHeight="1">
      <c r="A186" s="39"/>
      <c r="B186" s="40"/>
      <c r="C186" s="220" t="s">
        <v>378</v>
      </c>
      <c r="D186" s="220" t="s">
        <v>185</v>
      </c>
      <c r="E186" s="221" t="s">
        <v>1587</v>
      </c>
      <c r="F186" s="222" t="s">
        <v>1588</v>
      </c>
      <c r="G186" s="223" t="s">
        <v>1589</v>
      </c>
      <c r="H186" s="224">
        <v>1</v>
      </c>
      <c r="I186" s="225"/>
      <c r="J186" s="226">
        <f>ROUND(I186*H186,2)</f>
        <v>0</v>
      </c>
      <c r="K186" s="222" t="s">
        <v>189</v>
      </c>
      <c r="L186" s="45"/>
      <c r="M186" s="227" t="s">
        <v>1</v>
      </c>
      <c r="N186" s="228" t="s">
        <v>41</v>
      </c>
      <c r="O186" s="92"/>
      <c r="P186" s="229">
        <f>O186*H186</f>
        <v>0</v>
      </c>
      <c r="Q186" s="229">
        <v>0.01155</v>
      </c>
      <c r="R186" s="229">
        <f>Q186*H186</f>
        <v>0.01155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319</v>
      </c>
      <c r="AT186" s="231" t="s">
        <v>185</v>
      </c>
      <c r="AU186" s="231" t="s">
        <v>114</v>
      </c>
      <c r="AY186" s="18" t="s">
        <v>183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84</v>
      </c>
      <c r="BK186" s="232">
        <f>ROUND(I186*H186,2)</f>
        <v>0</v>
      </c>
      <c r="BL186" s="18" t="s">
        <v>319</v>
      </c>
      <c r="BM186" s="231" t="s">
        <v>1590</v>
      </c>
    </row>
    <row r="187" s="2" customFormat="1">
      <c r="A187" s="39"/>
      <c r="B187" s="40"/>
      <c r="C187" s="41"/>
      <c r="D187" s="233" t="s">
        <v>192</v>
      </c>
      <c r="E187" s="41"/>
      <c r="F187" s="234" t="s">
        <v>1591</v>
      </c>
      <c r="G187" s="41"/>
      <c r="H187" s="41"/>
      <c r="I187" s="235"/>
      <c r="J187" s="41"/>
      <c r="K187" s="41"/>
      <c r="L187" s="45"/>
      <c r="M187" s="236"/>
      <c r="N187" s="237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192</v>
      </c>
      <c r="AU187" s="18" t="s">
        <v>114</v>
      </c>
    </row>
    <row r="188" s="2" customFormat="1" ht="24.15" customHeight="1">
      <c r="A188" s="39"/>
      <c r="B188" s="40"/>
      <c r="C188" s="220" t="s">
        <v>383</v>
      </c>
      <c r="D188" s="220" t="s">
        <v>185</v>
      </c>
      <c r="E188" s="221" t="s">
        <v>1592</v>
      </c>
      <c r="F188" s="222" t="s">
        <v>1593</v>
      </c>
      <c r="G188" s="223" t="s">
        <v>1589</v>
      </c>
      <c r="H188" s="224">
        <v>2</v>
      </c>
      <c r="I188" s="225"/>
      <c r="J188" s="226">
        <f>ROUND(I188*H188,2)</f>
        <v>0</v>
      </c>
      <c r="K188" s="222" t="s">
        <v>189</v>
      </c>
      <c r="L188" s="45"/>
      <c r="M188" s="227" t="s">
        <v>1</v>
      </c>
      <c r="N188" s="228" t="s">
        <v>41</v>
      </c>
      <c r="O188" s="92"/>
      <c r="P188" s="229">
        <f>O188*H188</f>
        <v>0</v>
      </c>
      <c r="Q188" s="229">
        <v>0.01371</v>
      </c>
      <c r="R188" s="229">
        <f>Q188*H188</f>
        <v>0.02742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319</v>
      </c>
      <c r="AT188" s="231" t="s">
        <v>185</v>
      </c>
      <c r="AU188" s="231" t="s">
        <v>114</v>
      </c>
      <c r="AY188" s="18" t="s">
        <v>183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84</v>
      </c>
      <c r="BK188" s="232">
        <f>ROUND(I188*H188,2)</f>
        <v>0</v>
      </c>
      <c r="BL188" s="18" t="s">
        <v>319</v>
      </c>
      <c r="BM188" s="231" t="s">
        <v>1594</v>
      </c>
    </row>
    <row r="189" s="2" customFormat="1">
      <c r="A189" s="39"/>
      <c r="B189" s="40"/>
      <c r="C189" s="41"/>
      <c r="D189" s="233" t="s">
        <v>192</v>
      </c>
      <c r="E189" s="41"/>
      <c r="F189" s="234" t="s">
        <v>1595</v>
      </c>
      <c r="G189" s="41"/>
      <c r="H189" s="41"/>
      <c r="I189" s="235"/>
      <c r="J189" s="41"/>
      <c r="K189" s="41"/>
      <c r="L189" s="45"/>
      <c r="M189" s="236"/>
      <c r="N189" s="237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192</v>
      </c>
      <c r="AU189" s="18" t="s">
        <v>114</v>
      </c>
    </row>
    <row r="190" s="2" customFormat="1" ht="24.15" customHeight="1">
      <c r="A190" s="39"/>
      <c r="B190" s="40"/>
      <c r="C190" s="220" t="s">
        <v>393</v>
      </c>
      <c r="D190" s="220" t="s">
        <v>185</v>
      </c>
      <c r="E190" s="221" t="s">
        <v>1596</v>
      </c>
      <c r="F190" s="222" t="s">
        <v>1597</v>
      </c>
      <c r="G190" s="223" t="s">
        <v>1589</v>
      </c>
      <c r="H190" s="224">
        <v>3</v>
      </c>
      <c r="I190" s="225"/>
      <c r="J190" s="226">
        <f>ROUND(I190*H190,2)</f>
        <v>0</v>
      </c>
      <c r="K190" s="222" t="s">
        <v>189</v>
      </c>
      <c r="L190" s="45"/>
      <c r="M190" s="227" t="s">
        <v>1</v>
      </c>
      <c r="N190" s="228" t="s">
        <v>41</v>
      </c>
      <c r="O190" s="92"/>
      <c r="P190" s="229">
        <f>O190*H190</f>
        <v>0</v>
      </c>
      <c r="Q190" s="229">
        <v>0.026579999999999999</v>
      </c>
      <c r="R190" s="229">
        <f>Q190*H190</f>
        <v>0.079740000000000005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319</v>
      </c>
      <c r="AT190" s="231" t="s">
        <v>185</v>
      </c>
      <c r="AU190" s="231" t="s">
        <v>114</v>
      </c>
      <c r="AY190" s="18" t="s">
        <v>183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84</v>
      </c>
      <c r="BK190" s="232">
        <f>ROUND(I190*H190,2)</f>
        <v>0</v>
      </c>
      <c r="BL190" s="18" t="s">
        <v>319</v>
      </c>
      <c r="BM190" s="231" t="s">
        <v>1598</v>
      </c>
    </row>
    <row r="191" s="2" customFormat="1">
      <c r="A191" s="39"/>
      <c r="B191" s="40"/>
      <c r="C191" s="41"/>
      <c r="D191" s="233" t="s">
        <v>192</v>
      </c>
      <c r="E191" s="41"/>
      <c r="F191" s="234" t="s">
        <v>1599</v>
      </c>
      <c r="G191" s="41"/>
      <c r="H191" s="41"/>
      <c r="I191" s="235"/>
      <c r="J191" s="41"/>
      <c r="K191" s="41"/>
      <c r="L191" s="45"/>
      <c r="M191" s="236"/>
      <c r="N191" s="237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192</v>
      </c>
      <c r="AU191" s="18" t="s">
        <v>114</v>
      </c>
    </row>
    <row r="192" s="2" customFormat="1" ht="24.15" customHeight="1">
      <c r="A192" s="39"/>
      <c r="B192" s="40"/>
      <c r="C192" s="220" t="s">
        <v>398</v>
      </c>
      <c r="D192" s="220" t="s">
        <v>185</v>
      </c>
      <c r="E192" s="221" t="s">
        <v>1600</v>
      </c>
      <c r="F192" s="222" t="s">
        <v>1601</v>
      </c>
      <c r="G192" s="223" t="s">
        <v>525</v>
      </c>
      <c r="H192" s="224">
        <v>8</v>
      </c>
      <c r="I192" s="225"/>
      <c r="J192" s="226">
        <f>ROUND(I192*H192,2)</f>
        <v>0</v>
      </c>
      <c r="K192" s="222" t="s">
        <v>189</v>
      </c>
      <c r="L192" s="45"/>
      <c r="M192" s="227" t="s">
        <v>1</v>
      </c>
      <c r="N192" s="228" t="s">
        <v>41</v>
      </c>
      <c r="O192" s="92"/>
      <c r="P192" s="229">
        <f>O192*H192</f>
        <v>0</v>
      </c>
      <c r="Q192" s="229">
        <v>0.00022000000000000001</v>
      </c>
      <c r="R192" s="229">
        <f>Q192*H192</f>
        <v>0.0017600000000000001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319</v>
      </c>
      <c r="AT192" s="231" t="s">
        <v>185</v>
      </c>
      <c r="AU192" s="231" t="s">
        <v>114</v>
      </c>
      <c r="AY192" s="18" t="s">
        <v>183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84</v>
      </c>
      <c r="BK192" s="232">
        <f>ROUND(I192*H192,2)</f>
        <v>0</v>
      </c>
      <c r="BL192" s="18" t="s">
        <v>319</v>
      </c>
      <c r="BM192" s="231" t="s">
        <v>1602</v>
      </c>
    </row>
    <row r="193" s="2" customFormat="1">
      <c r="A193" s="39"/>
      <c r="B193" s="40"/>
      <c r="C193" s="41"/>
      <c r="D193" s="233" t="s">
        <v>192</v>
      </c>
      <c r="E193" s="41"/>
      <c r="F193" s="234" t="s">
        <v>1603</v>
      </c>
      <c r="G193" s="41"/>
      <c r="H193" s="41"/>
      <c r="I193" s="235"/>
      <c r="J193" s="41"/>
      <c r="K193" s="41"/>
      <c r="L193" s="45"/>
      <c r="M193" s="236"/>
      <c r="N193" s="237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192</v>
      </c>
      <c r="AU193" s="18" t="s">
        <v>114</v>
      </c>
    </row>
    <row r="194" s="2" customFormat="1" ht="21.75" customHeight="1">
      <c r="A194" s="39"/>
      <c r="B194" s="40"/>
      <c r="C194" s="220" t="s">
        <v>402</v>
      </c>
      <c r="D194" s="220" t="s">
        <v>185</v>
      </c>
      <c r="E194" s="221" t="s">
        <v>1604</v>
      </c>
      <c r="F194" s="222" t="s">
        <v>1605</v>
      </c>
      <c r="G194" s="223" t="s">
        <v>525</v>
      </c>
      <c r="H194" s="224">
        <v>1</v>
      </c>
      <c r="I194" s="225"/>
      <c r="J194" s="226">
        <f>ROUND(I194*H194,2)</f>
        <v>0</v>
      </c>
      <c r="K194" s="222" t="s">
        <v>189</v>
      </c>
      <c r="L194" s="45"/>
      <c r="M194" s="227" t="s">
        <v>1</v>
      </c>
      <c r="N194" s="228" t="s">
        <v>41</v>
      </c>
      <c r="O194" s="92"/>
      <c r="P194" s="229">
        <f>O194*H194</f>
        <v>0</v>
      </c>
      <c r="Q194" s="229">
        <v>0.00084000000000000003</v>
      </c>
      <c r="R194" s="229">
        <f>Q194*H194</f>
        <v>0.00084000000000000003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319</v>
      </c>
      <c r="AT194" s="231" t="s">
        <v>185</v>
      </c>
      <c r="AU194" s="231" t="s">
        <v>114</v>
      </c>
      <c r="AY194" s="18" t="s">
        <v>183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84</v>
      </c>
      <c r="BK194" s="232">
        <f>ROUND(I194*H194,2)</f>
        <v>0</v>
      </c>
      <c r="BL194" s="18" t="s">
        <v>319</v>
      </c>
      <c r="BM194" s="231" t="s">
        <v>1606</v>
      </c>
    </row>
    <row r="195" s="2" customFormat="1">
      <c r="A195" s="39"/>
      <c r="B195" s="40"/>
      <c r="C195" s="41"/>
      <c r="D195" s="233" t="s">
        <v>192</v>
      </c>
      <c r="E195" s="41"/>
      <c r="F195" s="234" t="s">
        <v>1607</v>
      </c>
      <c r="G195" s="41"/>
      <c r="H195" s="41"/>
      <c r="I195" s="235"/>
      <c r="J195" s="41"/>
      <c r="K195" s="41"/>
      <c r="L195" s="45"/>
      <c r="M195" s="236"/>
      <c r="N195" s="237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192</v>
      </c>
      <c r="AU195" s="18" t="s">
        <v>114</v>
      </c>
    </row>
    <row r="196" s="2" customFormat="1" ht="21.75" customHeight="1">
      <c r="A196" s="39"/>
      <c r="B196" s="40"/>
      <c r="C196" s="220" t="s">
        <v>408</v>
      </c>
      <c r="D196" s="220" t="s">
        <v>185</v>
      </c>
      <c r="E196" s="221" t="s">
        <v>1608</v>
      </c>
      <c r="F196" s="222" t="s">
        <v>1609</v>
      </c>
      <c r="G196" s="223" t="s">
        <v>525</v>
      </c>
      <c r="H196" s="224">
        <v>2</v>
      </c>
      <c r="I196" s="225"/>
      <c r="J196" s="226">
        <f>ROUND(I196*H196,2)</f>
        <v>0</v>
      </c>
      <c r="K196" s="222" t="s">
        <v>189</v>
      </c>
      <c r="L196" s="45"/>
      <c r="M196" s="227" t="s">
        <v>1</v>
      </c>
      <c r="N196" s="228" t="s">
        <v>41</v>
      </c>
      <c r="O196" s="92"/>
      <c r="P196" s="229">
        <f>O196*H196</f>
        <v>0</v>
      </c>
      <c r="Q196" s="229">
        <v>0.00051999999999999995</v>
      </c>
      <c r="R196" s="229">
        <f>Q196*H196</f>
        <v>0.0010399999999999999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319</v>
      </c>
      <c r="AT196" s="231" t="s">
        <v>185</v>
      </c>
      <c r="AU196" s="231" t="s">
        <v>114</v>
      </c>
      <c r="AY196" s="18" t="s">
        <v>183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84</v>
      </c>
      <c r="BK196" s="232">
        <f>ROUND(I196*H196,2)</f>
        <v>0</v>
      </c>
      <c r="BL196" s="18" t="s">
        <v>319</v>
      </c>
      <c r="BM196" s="231" t="s">
        <v>1610</v>
      </c>
    </row>
    <row r="197" s="2" customFormat="1">
      <c r="A197" s="39"/>
      <c r="B197" s="40"/>
      <c r="C197" s="41"/>
      <c r="D197" s="233" t="s">
        <v>192</v>
      </c>
      <c r="E197" s="41"/>
      <c r="F197" s="234" t="s">
        <v>1611</v>
      </c>
      <c r="G197" s="41"/>
      <c r="H197" s="41"/>
      <c r="I197" s="235"/>
      <c r="J197" s="41"/>
      <c r="K197" s="41"/>
      <c r="L197" s="45"/>
      <c r="M197" s="236"/>
      <c r="N197" s="237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192</v>
      </c>
      <c r="AU197" s="18" t="s">
        <v>114</v>
      </c>
    </row>
    <row r="198" s="2" customFormat="1" ht="21.75" customHeight="1">
      <c r="A198" s="39"/>
      <c r="B198" s="40"/>
      <c r="C198" s="220" t="s">
        <v>413</v>
      </c>
      <c r="D198" s="220" t="s">
        <v>185</v>
      </c>
      <c r="E198" s="221" t="s">
        <v>1612</v>
      </c>
      <c r="F198" s="222" t="s">
        <v>1613</v>
      </c>
      <c r="G198" s="223" t="s">
        <v>525</v>
      </c>
      <c r="H198" s="224">
        <v>3</v>
      </c>
      <c r="I198" s="225"/>
      <c r="J198" s="226">
        <f>ROUND(I198*H198,2)</f>
        <v>0</v>
      </c>
      <c r="K198" s="222" t="s">
        <v>189</v>
      </c>
      <c r="L198" s="45"/>
      <c r="M198" s="227" t="s">
        <v>1</v>
      </c>
      <c r="N198" s="228" t="s">
        <v>41</v>
      </c>
      <c r="O198" s="92"/>
      <c r="P198" s="229">
        <f>O198*H198</f>
        <v>0</v>
      </c>
      <c r="Q198" s="229">
        <v>0.0013600000000000001</v>
      </c>
      <c r="R198" s="229">
        <f>Q198*H198</f>
        <v>0.0040800000000000003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319</v>
      </c>
      <c r="AT198" s="231" t="s">
        <v>185</v>
      </c>
      <c r="AU198" s="231" t="s">
        <v>114</v>
      </c>
      <c r="AY198" s="18" t="s">
        <v>183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84</v>
      </c>
      <c r="BK198" s="232">
        <f>ROUND(I198*H198,2)</f>
        <v>0</v>
      </c>
      <c r="BL198" s="18" t="s">
        <v>319</v>
      </c>
      <c r="BM198" s="231" t="s">
        <v>1614</v>
      </c>
    </row>
    <row r="199" s="2" customFormat="1">
      <c r="A199" s="39"/>
      <c r="B199" s="40"/>
      <c r="C199" s="41"/>
      <c r="D199" s="233" t="s">
        <v>192</v>
      </c>
      <c r="E199" s="41"/>
      <c r="F199" s="234" t="s">
        <v>1615</v>
      </c>
      <c r="G199" s="41"/>
      <c r="H199" s="41"/>
      <c r="I199" s="235"/>
      <c r="J199" s="41"/>
      <c r="K199" s="41"/>
      <c r="L199" s="45"/>
      <c r="M199" s="236"/>
      <c r="N199" s="237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192</v>
      </c>
      <c r="AU199" s="18" t="s">
        <v>114</v>
      </c>
    </row>
    <row r="200" s="2" customFormat="1" ht="24.15" customHeight="1">
      <c r="A200" s="39"/>
      <c r="B200" s="40"/>
      <c r="C200" s="220" t="s">
        <v>436</v>
      </c>
      <c r="D200" s="220" t="s">
        <v>185</v>
      </c>
      <c r="E200" s="221" t="s">
        <v>1616</v>
      </c>
      <c r="F200" s="222" t="s">
        <v>1617</v>
      </c>
      <c r="G200" s="223" t="s">
        <v>525</v>
      </c>
      <c r="H200" s="224">
        <v>9</v>
      </c>
      <c r="I200" s="225"/>
      <c r="J200" s="226">
        <f>ROUND(I200*H200,2)</f>
        <v>0</v>
      </c>
      <c r="K200" s="222" t="s">
        <v>189</v>
      </c>
      <c r="L200" s="45"/>
      <c r="M200" s="227" t="s">
        <v>1</v>
      </c>
      <c r="N200" s="228" t="s">
        <v>41</v>
      </c>
      <c r="O200" s="92"/>
      <c r="P200" s="229">
        <f>O200*H200</f>
        <v>0</v>
      </c>
      <c r="Q200" s="229">
        <v>0.00107</v>
      </c>
      <c r="R200" s="229">
        <f>Q200*H200</f>
        <v>0.0096299999999999997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319</v>
      </c>
      <c r="AT200" s="231" t="s">
        <v>185</v>
      </c>
      <c r="AU200" s="231" t="s">
        <v>114</v>
      </c>
      <c r="AY200" s="18" t="s">
        <v>183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84</v>
      </c>
      <c r="BK200" s="232">
        <f>ROUND(I200*H200,2)</f>
        <v>0</v>
      </c>
      <c r="BL200" s="18" t="s">
        <v>319</v>
      </c>
      <c r="BM200" s="231" t="s">
        <v>1618</v>
      </c>
    </row>
    <row r="201" s="2" customFormat="1">
      <c r="A201" s="39"/>
      <c r="B201" s="40"/>
      <c r="C201" s="41"/>
      <c r="D201" s="233" t="s">
        <v>192</v>
      </c>
      <c r="E201" s="41"/>
      <c r="F201" s="234" t="s">
        <v>1619</v>
      </c>
      <c r="G201" s="41"/>
      <c r="H201" s="41"/>
      <c r="I201" s="235"/>
      <c r="J201" s="41"/>
      <c r="K201" s="41"/>
      <c r="L201" s="45"/>
      <c r="M201" s="236"/>
      <c r="N201" s="23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192</v>
      </c>
      <c r="AU201" s="18" t="s">
        <v>114</v>
      </c>
    </row>
    <row r="202" s="2" customFormat="1" ht="24.15" customHeight="1">
      <c r="A202" s="39"/>
      <c r="B202" s="40"/>
      <c r="C202" s="220" t="s">
        <v>441</v>
      </c>
      <c r="D202" s="220" t="s">
        <v>185</v>
      </c>
      <c r="E202" s="221" t="s">
        <v>1620</v>
      </c>
      <c r="F202" s="222" t="s">
        <v>1621</v>
      </c>
      <c r="G202" s="223" t="s">
        <v>525</v>
      </c>
      <c r="H202" s="224">
        <v>2</v>
      </c>
      <c r="I202" s="225"/>
      <c r="J202" s="226">
        <f>ROUND(I202*H202,2)</f>
        <v>0</v>
      </c>
      <c r="K202" s="222" t="s">
        <v>189</v>
      </c>
      <c r="L202" s="45"/>
      <c r="M202" s="227" t="s">
        <v>1</v>
      </c>
      <c r="N202" s="228" t="s">
        <v>41</v>
      </c>
      <c r="O202" s="92"/>
      <c r="P202" s="229">
        <f>O202*H202</f>
        <v>0</v>
      </c>
      <c r="Q202" s="229">
        <v>0.00069999999999999999</v>
      </c>
      <c r="R202" s="229">
        <f>Q202*H202</f>
        <v>0.0014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319</v>
      </c>
      <c r="AT202" s="231" t="s">
        <v>185</v>
      </c>
      <c r="AU202" s="231" t="s">
        <v>114</v>
      </c>
      <c r="AY202" s="18" t="s">
        <v>183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84</v>
      </c>
      <c r="BK202" s="232">
        <f>ROUND(I202*H202,2)</f>
        <v>0</v>
      </c>
      <c r="BL202" s="18" t="s">
        <v>319</v>
      </c>
      <c r="BM202" s="231" t="s">
        <v>1622</v>
      </c>
    </row>
    <row r="203" s="2" customFormat="1">
      <c r="A203" s="39"/>
      <c r="B203" s="40"/>
      <c r="C203" s="41"/>
      <c r="D203" s="233" t="s">
        <v>192</v>
      </c>
      <c r="E203" s="41"/>
      <c r="F203" s="234" t="s">
        <v>1623</v>
      </c>
      <c r="G203" s="41"/>
      <c r="H203" s="41"/>
      <c r="I203" s="235"/>
      <c r="J203" s="41"/>
      <c r="K203" s="41"/>
      <c r="L203" s="45"/>
      <c r="M203" s="236"/>
      <c r="N203" s="237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192</v>
      </c>
      <c r="AU203" s="18" t="s">
        <v>114</v>
      </c>
    </row>
    <row r="204" s="2" customFormat="1" ht="24.15" customHeight="1">
      <c r="A204" s="39"/>
      <c r="B204" s="40"/>
      <c r="C204" s="220" t="s">
        <v>446</v>
      </c>
      <c r="D204" s="220" t="s">
        <v>185</v>
      </c>
      <c r="E204" s="221" t="s">
        <v>1624</v>
      </c>
      <c r="F204" s="222" t="s">
        <v>1625</v>
      </c>
      <c r="G204" s="223" t="s">
        <v>525</v>
      </c>
      <c r="H204" s="224">
        <v>9</v>
      </c>
      <c r="I204" s="225"/>
      <c r="J204" s="226">
        <f>ROUND(I204*H204,2)</f>
        <v>0</v>
      </c>
      <c r="K204" s="222" t="s">
        <v>189</v>
      </c>
      <c r="L204" s="45"/>
      <c r="M204" s="227" t="s">
        <v>1</v>
      </c>
      <c r="N204" s="228" t="s">
        <v>41</v>
      </c>
      <c r="O204" s="92"/>
      <c r="P204" s="229">
        <f>O204*H204</f>
        <v>0</v>
      </c>
      <c r="Q204" s="229">
        <v>0.00315</v>
      </c>
      <c r="R204" s="229">
        <f>Q204*H204</f>
        <v>0.02835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319</v>
      </c>
      <c r="AT204" s="231" t="s">
        <v>185</v>
      </c>
      <c r="AU204" s="231" t="s">
        <v>114</v>
      </c>
      <c r="AY204" s="18" t="s">
        <v>183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84</v>
      </c>
      <c r="BK204" s="232">
        <f>ROUND(I204*H204,2)</f>
        <v>0</v>
      </c>
      <c r="BL204" s="18" t="s">
        <v>319</v>
      </c>
      <c r="BM204" s="231" t="s">
        <v>1626</v>
      </c>
    </row>
    <row r="205" s="2" customFormat="1">
      <c r="A205" s="39"/>
      <c r="B205" s="40"/>
      <c r="C205" s="41"/>
      <c r="D205" s="233" t="s">
        <v>192</v>
      </c>
      <c r="E205" s="41"/>
      <c r="F205" s="234" t="s">
        <v>1627</v>
      </c>
      <c r="G205" s="41"/>
      <c r="H205" s="41"/>
      <c r="I205" s="235"/>
      <c r="J205" s="41"/>
      <c r="K205" s="41"/>
      <c r="L205" s="45"/>
      <c r="M205" s="236"/>
      <c r="N205" s="237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192</v>
      </c>
      <c r="AU205" s="18" t="s">
        <v>114</v>
      </c>
    </row>
    <row r="206" s="2" customFormat="1" ht="21.75" customHeight="1">
      <c r="A206" s="39"/>
      <c r="B206" s="40"/>
      <c r="C206" s="220" t="s">
        <v>451</v>
      </c>
      <c r="D206" s="220" t="s">
        <v>185</v>
      </c>
      <c r="E206" s="221" t="s">
        <v>1628</v>
      </c>
      <c r="F206" s="222" t="s">
        <v>1629</v>
      </c>
      <c r="G206" s="223" t="s">
        <v>525</v>
      </c>
      <c r="H206" s="224">
        <v>4</v>
      </c>
      <c r="I206" s="225"/>
      <c r="J206" s="226">
        <f>ROUND(I206*H206,2)</f>
        <v>0</v>
      </c>
      <c r="K206" s="222" t="s">
        <v>189</v>
      </c>
      <c r="L206" s="45"/>
      <c r="M206" s="227" t="s">
        <v>1</v>
      </c>
      <c r="N206" s="228" t="s">
        <v>41</v>
      </c>
      <c r="O206" s="92"/>
      <c r="P206" s="229">
        <f>O206*H206</f>
        <v>0</v>
      </c>
      <c r="Q206" s="229">
        <v>0.0066699999999999997</v>
      </c>
      <c r="R206" s="229">
        <f>Q206*H206</f>
        <v>0.026679999999999999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319</v>
      </c>
      <c r="AT206" s="231" t="s">
        <v>185</v>
      </c>
      <c r="AU206" s="231" t="s">
        <v>114</v>
      </c>
      <c r="AY206" s="18" t="s">
        <v>183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84</v>
      </c>
      <c r="BK206" s="232">
        <f>ROUND(I206*H206,2)</f>
        <v>0</v>
      </c>
      <c r="BL206" s="18" t="s">
        <v>319</v>
      </c>
      <c r="BM206" s="231" t="s">
        <v>1630</v>
      </c>
    </row>
    <row r="207" s="2" customFormat="1">
      <c r="A207" s="39"/>
      <c r="B207" s="40"/>
      <c r="C207" s="41"/>
      <c r="D207" s="233" t="s">
        <v>192</v>
      </c>
      <c r="E207" s="41"/>
      <c r="F207" s="234" t="s">
        <v>1631</v>
      </c>
      <c r="G207" s="41"/>
      <c r="H207" s="41"/>
      <c r="I207" s="235"/>
      <c r="J207" s="41"/>
      <c r="K207" s="41"/>
      <c r="L207" s="45"/>
      <c r="M207" s="236"/>
      <c r="N207" s="237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192</v>
      </c>
      <c r="AU207" s="18" t="s">
        <v>114</v>
      </c>
    </row>
    <row r="208" s="2" customFormat="1" ht="24.15" customHeight="1">
      <c r="A208" s="39"/>
      <c r="B208" s="40"/>
      <c r="C208" s="220" t="s">
        <v>456</v>
      </c>
      <c r="D208" s="220" t="s">
        <v>185</v>
      </c>
      <c r="E208" s="221" t="s">
        <v>1632</v>
      </c>
      <c r="F208" s="222" t="s">
        <v>1633</v>
      </c>
      <c r="G208" s="223" t="s">
        <v>525</v>
      </c>
      <c r="H208" s="224">
        <v>6</v>
      </c>
      <c r="I208" s="225"/>
      <c r="J208" s="226">
        <f>ROUND(I208*H208,2)</f>
        <v>0</v>
      </c>
      <c r="K208" s="222" t="s">
        <v>189</v>
      </c>
      <c r="L208" s="45"/>
      <c r="M208" s="227" t="s">
        <v>1</v>
      </c>
      <c r="N208" s="228" t="s">
        <v>41</v>
      </c>
      <c r="O208" s="92"/>
      <c r="P208" s="229">
        <f>O208*H208</f>
        <v>0</v>
      </c>
      <c r="Q208" s="229">
        <v>0.00024000000000000001</v>
      </c>
      <c r="R208" s="229">
        <f>Q208*H208</f>
        <v>0.0014400000000000001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319</v>
      </c>
      <c r="AT208" s="231" t="s">
        <v>185</v>
      </c>
      <c r="AU208" s="231" t="s">
        <v>114</v>
      </c>
      <c r="AY208" s="18" t="s">
        <v>183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84</v>
      </c>
      <c r="BK208" s="232">
        <f>ROUND(I208*H208,2)</f>
        <v>0</v>
      </c>
      <c r="BL208" s="18" t="s">
        <v>319</v>
      </c>
      <c r="BM208" s="231" t="s">
        <v>1634</v>
      </c>
    </row>
    <row r="209" s="2" customFormat="1">
      <c r="A209" s="39"/>
      <c r="B209" s="40"/>
      <c r="C209" s="41"/>
      <c r="D209" s="233" t="s">
        <v>192</v>
      </c>
      <c r="E209" s="41"/>
      <c r="F209" s="234" t="s">
        <v>1635</v>
      </c>
      <c r="G209" s="41"/>
      <c r="H209" s="41"/>
      <c r="I209" s="235"/>
      <c r="J209" s="41"/>
      <c r="K209" s="41"/>
      <c r="L209" s="45"/>
      <c r="M209" s="236"/>
      <c r="N209" s="237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192</v>
      </c>
      <c r="AU209" s="18" t="s">
        <v>114</v>
      </c>
    </row>
    <row r="210" s="2" customFormat="1" ht="24.15" customHeight="1">
      <c r="A210" s="39"/>
      <c r="B210" s="40"/>
      <c r="C210" s="220" t="s">
        <v>460</v>
      </c>
      <c r="D210" s="220" t="s">
        <v>185</v>
      </c>
      <c r="E210" s="221" t="s">
        <v>1636</v>
      </c>
      <c r="F210" s="222" t="s">
        <v>1637</v>
      </c>
      <c r="G210" s="223" t="s">
        <v>525</v>
      </c>
      <c r="H210" s="224">
        <v>2</v>
      </c>
      <c r="I210" s="225"/>
      <c r="J210" s="226">
        <f>ROUND(I210*H210,2)</f>
        <v>0</v>
      </c>
      <c r="K210" s="222" t="s">
        <v>189</v>
      </c>
      <c r="L210" s="45"/>
      <c r="M210" s="227" t="s">
        <v>1</v>
      </c>
      <c r="N210" s="228" t="s">
        <v>41</v>
      </c>
      <c r="O210" s="92"/>
      <c r="P210" s="229">
        <f>O210*H210</f>
        <v>0</v>
      </c>
      <c r="Q210" s="229">
        <v>0.00122</v>
      </c>
      <c r="R210" s="229">
        <f>Q210*H210</f>
        <v>0.0024399999999999999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319</v>
      </c>
      <c r="AT210" s="231" t="s">
        <v>185</v>
      </c>
      <c r="AU210" s="231" t="s">
        <v>114</v>
      </c>
      <c r="AY210" s="18" t="s">
        <v>183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84</v>
      </c>
      <c r="BK210" s="232">
        <f>ROUND(I210*H210,2)</f>
        <v>0</v>
      </c>
      <c r="BL210" s="18" t="s">
        <v>319</v>
      </c>
      <c r="BM210" s="231" t="s">
        <v>1638</v>
      </c>
    </row>
    <row r="211" s="2" customFormat="1">
      <c r="A211" s="39"/>
      <c r="B211" s="40"/>
      <c r="C211" s="41"/>
      <c r="D211" s="233" t="s">
        <v>192</v>
      </c>
      <c r="E211" s="41"/>
      <c r="F211" s="234" t="s">
        <v>1639</v>
      </c>
      <c r="G211" s="41"/>
      <c r="H211" s="41"/>
      <c r="I211" s="235"/>
      <c r="J211" s="41"/>
      <c r="K211" s="41"/>
      <c r="L211" s="45"/>
      <c r="M211" s="236"/>
      <c r="N211" s="237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192</v>
      </c>
      <c r="AU211" s="18" t="s">
        <v>114</v>
      </c>
    </row>
    <row r="212" s="2" customFormat="1" ht="24.15" customHeight="1">
      <c r="A212" s="39"/>
      <c r="B212" s="40"/>
      <c r="C212" s="220" t="s">
        <v>466</v>
      </c>
      <c r="D212" s="220" t="s">
        <v>185</v>
      </c>
      <c r="E212" s="221" t="s">
        <v>1640</v>
      </c>
      <c r="F212" s="222" t="s">
        <v>1641</v>
      </c>
      <c r="G212" s="223" t="s">
        <v>525</v>
      </c>
      <c r="H212" s="224">
        <v>1</v>
      </c>
      <c r="I212" s="225"/>
      <c r="J212" s="226">
        <f>ROUND(I212*H212,2)</f>
        <v>0</v>
      </c>
      <c r="K212" s="222" t="s">
        <v>189</v>
      </c>
      <c r="L212" s="45"/>
      <c r="M212" s="227" t="s">
        <v>1</v>
      </c>
      <c r="N212" s="228" t="s">
        <v>41</v>
      </c>
      <c r="O212" s="92"/>
      <c r="P212" s="229">
        <f>O212*H212</f>
        <v>0</v>
      </c>
      <c r="Q212" s="229">
        <v>0.00233</v>
      </c>
      <c r="R212" s="229">
        <f>Q212*H212</f>
        <v>0.00233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319</v>
      </c>
      <c r="AT212" s="231" t="s">
        <v>185</v>
      </c>
      <c r="AU212" s="231" t="s">
        <v>114</v>
      </c>
      <c r="AY212" s="18" t="s">
        <v>183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84</v>
      </c>
      <c r="BK212" s="232">
        <f>ROUND(I212*H212,2)</f>
        <v>0</v>
      </c>
      <c r="BL212" s="18" t="s">
        <v>319</v>
      </c>
      <c r="BM212" s="231" t="s">
        <v>1642</v>
      </c>
    </row>
    <row r="213" s="2" customFormat="1">
      <c r="A213" s="39"/>
      <c r="B213" s="40"/>
      <c r="C213" s="41"/>
      <c r="D213" s="233" t="s">
        <v>192</v>
      </c>
      <c r="E213" s="41"/>
      <c r="F213" s="234" t="s">
        <v>1643</v>
      </c>
      <c r="G213" s="41"/>
      <c r="H213" s="41"/>
      <c r="I213" s="235"/>
      <c r="J213" s="41"/>
      <c r="K213" s="41"/>
      <c r="L213" s="45"/>
      <c r="M213" s="236"/>
      <c r="N213" s="23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192</v>
      </c>
      <c r="AU213" s="18" t="s">
        <v>114</v>
      </c>
    </row>
    <row r="214" s="2" customFormat="1" ht="24.15" customHeight="1">
      <c r="A214" s="39"/>
      <c r="B214" s="40"/>
      <c r="C214" s="220" t="s">
        <v>475</v>
      </c>
      <c r="D214" s="220" t="s">
        <v>185</v>
      </c>
      <c r="E214" s="221" t="s">
        <v>1644</v>
      </c>
      <c r="F214" s="222" t="s">
        <v>1645</v>
      </c>
      <c r="G214" s="223" t="s">
        <v>525</v>
      </c>
      <c r="H214" s="224">
        <v>1</v>
      </c>
      <c r="I214" s="225"/>
      <c r="J214" s="226">
        <f>ROUND(I214*H214,2)</f>
        <v>0</v>
      </c>
      <c r="K214" s="222" t="s">
        <v>1</v>
      </c>
      <c r="L214" s="45"/>
      <c r="M214" s="227" t="s">
        <v>1</v>
      </c>
      <c r="N214" s="228" t="s">
        <v>41</v>
      </c>
      <c r="O214" s="92"/>
      <c r="P214" s="229">
        <f>O214*H214</f>
        <v>0</v>
      </c>
      <c r="Q214" s="229">
        <v>0.00233</v>
      </c>
      <c r="R214" s="229">
        <f>Q214*H214</f>
        <v>0.00233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319</v>
      </c>
      <c r="AT214" s="231" t="s">
        <v>185</v>
      </c>
      <c r="AU214" s="231" t="s">
        <v>114</v>
      </c>
      <c r="AY214" s="18" t="s">
        <v>183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84</v>
      </c>
      <c r="BK214" s="232">
        <f>ROUND(I214*H214,2)</f>
        <v>0</v>
      </c>
      <c r="BL214" s="18" t="s">
        <v>319</v>
      </c>
      <c r="BM214" s="231" t="s">
        <v>1646</v>
      </c>
    </row>
    <row r="215" s="2" customFormat="1">
      <c r="A215" s="39"/>
      <c r="B215" s="40"/>
      <c r="C215" s="41"/>
      <c r="D215" s="233" t="s">
        <v>192</v>
      </c>
      <c r="E215" s="41"/>
      <c r="F215" s="234" t="s">
        <v>1647</v>
      </c>
      <c r="G215" s="41"/>
      <c r="H215" s="41"/>
      <c r="I215" s="235"/>
      <c r="J215" s="41"/>
      <c r="K215" s="41"/>
      <c r="L215" s="45"/>
      <c r="M215" s="236"/>
      <c r="N215" s="237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192</v>
      </c>
      <c r="AU215" s="18" t="s">
        <v>114</v>
      </c>
    </row>
    <row r="216" s="2" customFormat="1" ht="24.15" customHeight="1">
      <c r="A216" s="39"/>
      <c r="B216" s="40"/>
      <c r="C216" s="220" t="s">
        <v>485</v>
      </c>
      <c r="D216" s="220" t="s">
        <v>185</v>
      </c>
      <c r="E216" s="221" t="s">
        <v>1648</v>
      </c>
      <c r="F216" s="222" t="s">
        <v>1649</v>
      </c>
      <c r="G216" s="223" t="s">
        <v>525</v>
      </c>
      <c r="H216" s="224">
        <v>2</v>
      </c>
      <c r="I216" s="225"/>
      <c r="J216" s="226">
        <f>ROUND(I216*H216,2)</f>
        <v>0</v>
      </c>
      <c r="K216" s="222" t="s">
        <v>189</v>
      </c>
      <c r="L216" s="45"/>
      <c r="M216" s="227" t="s">
        <v>1</v>
      </c>
      <c r="N216" s="228" t="s">
        <v>41</v>
      </c>
      <c r="O216" s="92"/>
      <c r="P216" s="229">
        <f>O216*H216</f>
        <v>0</v>
      </c>
      <c r="Q216" s="229">
        <v>0.0033999999999999998</v>
      </c>
      <c r="R216" s="229">
        <f>Q216*H216</f>
        <v>0.0067999999999999996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319</v>
      </c>
      <c r="AT216" s="231" t="s">
        <v>185</v>
      </c>
      <c r="AU216" s="231" t="s">
        <v>114</v>
      </c>
      <c r="AY216" s="18" t="s">
        <v>183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84</v>
      </c>
      <c r="BK216" s="232">
        <f>ROUND(I216*H216,2)</f>
        <v>0</v>
      </c>
      <c r="BL216" s="18" t="s">
        <v>319</v>
      </c>
      <c r="BM216" s="231" t="s">
        <v>1650</v>
      </c>
    </row>
    <row r="217" s="2" customFormat="1">
      <c r="A217" s="39"/>
      <c r="B217" s="40"/>
      <c r="C217" s="41"/>
      <c r="D217" s="233" t="s">
        <v>192</v>
      </c>
      <c r="E217" s="41"/>
      <c r="F217" s="234" t="s">
        <v>1651</v>
      </c>
      <c r="G217" s="41"/>
      <c r="H217" s="41"/>
      <c r="I217" s="235"/>
      <c r="J217" s="41"/>
      <c r="K217" s="41"/>
      <c r="L217" s="45"/>
      <c r="M217" s="236"/>
      <c r="N217" s="237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192</v>
      </c>
      <c r="AU217" s="18" t="s">
        <v>114</v>
      </c>
    </row>
    <row r="218" s="2" customFormat="1" ht="33" customHeight="1">
      <c r="A218" s="39"/>
      <c r="B218" s="40"/>
      <c r="C218" s="220" t="s">
        <v>490</v>
      </c>
      <c r="D218" s="220" t="s">
        <v>185</v>
      </c>
      <c r="E218" s="221" t="s">
        <v>1652</v>
      </c>
      <c r="F218" s="222" t="s">
        <v>1653</v>
      </c>
      <c r="G218" s="223" t="s">
        <v>1589</v>
      </c>
      <c r="H218" s="224">
        <v>1</v>
      </c>
      <c r="I218" s="225"/>
      <c r="J218" s="226">
        <f>ROUND(I218*H218,2)</f>
        <v>0</v>
      </c>
      <c r="K218" s="222" t="s">
        <v>189</v>
      </c>
      <c r="L218" s="45"/>
      <c r="M218" s="227" t="s">
        <v>1</v>
      </c>
      <c r="N218" s="228" t="s">
        <v>41</v>
      </c>
      <c r="O218" s="92"/>
      <c r="P218" s="229">
        <f>O218*H218</f>
        <v>0</v>
      </c>
      <c r="Q218" s="229">
        <v>0.02154</v>
      </c>
      <c r="R218" s="229">
        <f>Q218*H218</f>
        <v>0.02154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319</v>
      </c>
      <c r="AT218" s="231" t="s">
        <v>185</v>
      </c>
      <c r="AU218" s="231" t="s">
        <v>114</v>
      </c>
      <c r="AY218" s="18" t="s">
        <v>183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84</v>
      </c>
      <c r="BK218" s="232">
        <f>ROUND(I218*H218,2)</f>
        <v>0</v>
      </c>
      <c r="BL218" s="18" t="s">
        <v>319</v>
      </c>
      <c r="BM218" s="231" t="s">
        <v>1654</v>
      </c>
    </row>
    <row r="219" s="2" customFormat="1">
      <c r="A219" s="39"/>
      <c r="B219" s="40"/>
      <c r="C219" s="41"/>
      <c r="D219" s="233" t="s">
        <v>192</v>
      </c>
      <c r="E219" s="41"/>
      <c r="F219" s="234" t="s">
        <v>1655</v>
      </c>
      <c r="G219" s="41"/>
      <c r="H219" s="41"/>
      <c r="I219" s="235"/>
      <c r="J219" s="41"/>
      <c r="K219" s="41"/>
      <c r="L219" s="45"/>
      <c r="M219" s="236"/>
      <c r="N219" s="23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192</v>
      </c>
      <c r="AU219" s="18" t="s">
        <v>114</v>
      </c>
    </row>
    <row r="220" s="2" customFormat="1" ht="33" customHeight="1">
      <c r="A220" s="39"/>
      <c r="B220" s="40"/>
      <c r="C220" s="220" t="s">
        <v>496</v>
      </c>
      <c r="D220" s="220" t="s">
        <v>185</v>
      </c>
      <c r="E220" s="221" t="s">
        <v>1656</v>
      </c>
      <c r="F220" s="222" t="s">
        <v>1657</v>
      </c>
      <c r="G220" s="223" t="s">
        <v>1589</v>
      </c>
      <c r="H220" s="224">
        <v>1</v>
      </c>
      <c r="I220" s="225"/>
      <c r="J220" s="226">
        <f>ROUND(I220*H220,2)</f>
        <v>0</v>
      </c>
      <c r="K220" s="222" t="s">
        <v>189</v>
      </c>
      <c r="L220" s="45"/>
      <c r="M220" s="227" t="s">
        <v>1</v>
      </c>
      <c r="N220" s="228" t="s">
        <v>41</v>
      </c>
      <c r="O220" s="92"/>
      <c r="P220" s="229">
        <f>O220*H220</f>
        <v>0</v>
      </c>
      <c r="Q220" s="229">
        <v>0.0051799999999999997</v>
      </c>
      <c r="R220" s="229">
        <f>Q220*H220</f>
        <v>0.0051799999999999997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319</v>
      </c>
      <c r="AT220" s="231" t="s">
        <v>185</v>
      </c>
      <c r="AU220" s="231" t="s">
        <v>114</v>
      </c>
      <c r="AY220" s="18" t="s">
        <v>183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84</v>
      </c>
      <c r="BK220" s="232">
        <f>ROUND(I220*H220,2)</f>
        <v>0</v>
      </c>
      <c r="BL220" s="18" t="s">
        <v>319</v>
      </c>
      <c r="BM220" s="231" t="s">
        <v>1658</v>
      </c>
    </row>
    <row r="221" s="2" customFormat="1">
      <c r="A221" s="39"/>
      <c r="B221" s="40"/>
      <c r="C221" s="41"/>
      <c r="D221" s="233" t="s">
        <v>192</v>
      </c>
      <c r="E221" s="41"/>
      <c r="F221" s="234" t="s">
        <v>1659</v>
      </c>
      <c r="G221" s="41"/>
      <c r="H221" s="41"/>
      <c r="I221" s="235"/>
      <c r="J221" s="41"/>
      <c r="K221" s="41"/>
      <c r="L221" s="45"/>
      <c r="M221" s="236"/>
      <c r="N221" s="237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192</v>
      </c>
      <c r="AU221" s="18" t="s">
        <v>114</v>
      </c>
    </row>
    <row r="222" s="2" customFormat="1" ht="37.8" customHeight="1">
      <c r="A222" s="39"/>
      <c r="B222" s="40"/>
      <c r="C222" s="220" t="s">
        <v>502</v>
      </c>
      <c r="D222" s="220" t="s">
        <v>185</v>
      </c>
      <c r="E222" s="221" t="s">
        <v>1660</v>
      </c>
      <c r="F222" s="222" t="s">
        <v>1661</v>
      </c>
      <c r="G222" s="223" t="s">
        <v>1589</v>
      </c>
      <c r="H222" s="224">
        <v>1</v>
      </c>
      <c r="I222" s="225"/>
      <c r="J222" s="226">
        <f>ROUND(I222*H222,2)</f>
        <v>0</v>
      </c>
      <c r="K222" s="222" t="s">
        <v>189</v>
      </c>
      <c r="L222" s="45"/>
      <c r="M222" s="227" t="s">
        <v>1</v>
      </c>
      <c r="N222" s="228" t="s">
        <v>41</v>
      </c>
      <c r="O222" s="92"/>
      <c r="P222" s="229">
        <f>O222*H222</f>
        <v>0</v>
      </c>
      <c r="Q222" s="229">
        <v>0.0092800000000000001</v>
      </c>
      <c r="R222" s="229">
        <f>Q222*H222</f>
        <v>0.0092800000000000001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319</v>
      </c>
      <c r="AT222" s="231" t="s">
        <v>185</v>
      </c>
      <c r="AU222" s="231" t="s">
        <v>114</v>
      </c>
      <c r="AY222" s="18" t="s">
        <v>183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84</v>
      </c>
      <c r="BK222" s="232">
        <f>ROUND(I222*H222,2)</f>
        <v>0</v>
      </c>
      <c r="BL222" s="18" t="s">
        <v>319</v>
      </c>
      <c r="BM222" s="231" t="s">
        <v>1662</v>
      </c>
    </row>
    <row r="223" s="2" customFormat="1">
      <c r="A223" s="39"/>
      <c r="B223" s="40"/>
      <c r="C223" s="41"/>
      <c r="D223" s="233" t="s">
        <v>192</v>
      </c>
      <c r="E223" s="41"/>
      <c r="F223" s="234" t="s">
        <v>1663</v>
      </c>
      <c r="G223" s="41"/>
      <c r="H223" s="41"/>
      <c r="I223" s="235"/>
      <c r="J223" s="41"/>
      <c r="K223" s="41"/>
      <c r="L223" s="45"/>
      <c r="M223" s="236"/>
      <c r="N223" s="237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192</v>
      </c>
      <c r="AU223" s="18" t="s">
        <v>114</v>
      </c>
    </row>
    <row r="224" s="2" customFormat="1" ht="33" customHeight="1">
      <c r="A224" s="39"/>
      <c r="B224" s="40"/>
      <c r="C224" s="220" t="s">
        <v>508</v>
      </c>
      <c r="D224" s="220" t="s">
        <v>185</v>
      </c>
      <c r="E224" s="221" t="s">
        <v>1664</v>
      </c>
      <c r="F224" s="222" t="s">
        <v>1665</v>
      </c>
      <c r="G224" s="223" t="s">
        <v>1589</v>
      </c>
      <c r="H224" s="224">
        <v>1</v>
      </c>
      <c r="I224" s="225"/>
      <c r="J224" s="226">
        <f>ROUND(I224*H224,2)</f>
        <v>0</v>
      </c>
      <c r="K224" s="222" t="s">
        <v>189</v>
      </c>
      <c r="L224" s="45"/>
      <c r="M224" s="227" t="s">
        <v>1</v>
      </c>
      <c r="N224" s="228" t="s">
        <v>41</v>
      </c>
      <c r="O224" s="92"/>
      <c r="P224" s="229">
        <f>O224*H224</f>
        <v>0</v>
      </c>
      <c r="Q224" s="229">
        <v>0.0059899999999999997</v>
      </c>
      <c r="R224" s="229">
        <f>Q224*H224</f>
        <v>0.0059899999999999997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319</v>
      </c>
      <c r="AT224" s="231" t="s">
        <v>185</v>
      </c>
      <c r="AU224" s="231" t="s">
        <v>114</v>
      </c>
      <c r="AY224" s="18" t="s">
        <v>183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84</v>
      </c>
      <c r="BK224" s="232">
        <f>ROUND(I224*H224,2)</f>
        <v>0</v>
      </c>
      <c r="BL224" s="18" t="s">
        <v>319</v>
      </c>
      <c r="BM224" s="231" t="s">
        <v>1666</v>
      </c>
    </row>
    <row r="225" s="2" customFormat="1">
      <c r="A225" s="39"/>
      <c r="B225" s="40"/>
      <c r="C225" s="41"/>
      <c r="D225" s="233" t="s">
        <v>192</v>
      </c>
      <c r="E225" s="41"/>
      <c r="F225" s="234" t="s">
        <v>1667</v>
      </c>
      <c r="G225" s="41"/>
      <c r="H225" s="41"/>
      <c r="I225" s="235"/>
      <c r="J225" s="41"/>
      <c r="K225" s="41"/>
      <c r="L225" s="45"/>
      <c r="M225" s="236"/>
      <c r="N225" s="23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192</v>
      </c>
      <c r="AU225" s="18" t="s">
        <v>114</v>
      </c>
    </row>
    <row r="226" s="2" customFormat="1" ht="16.5" customHeight="1">
      <c r="A226" s="39"/>
      <c r="B226" s="40"/>
      <c r="C226" s="220" t="s">
        <v>516</v>
      </c>
      <c r="D226" s="220" t="s">
        <v>185</v>
      </c>
      <c r="E226" s="221" t="s">
        <v>1668</v>
      </c>
      <c r="F226" s="222" t="s">
        <v>1669</v>
      </c>
      <c r="G226" s="223" t="s">
        <v>1124</v>
      </c>
      <c r="H226" s="224">
        <v>1</v>
      </c>
      <c r="I226" s="225"/>
      <c r="J226" s="226">
        <f>ROUND(I226*H226,2)</f>
        <v>0</v>
      </c>
      <c r="K226" s="222" t="s">
        <v>1</v>
      </c>
      <c r="L226" s="45"/>
      <c r="M226" s="227" t="s">
        <v>1</v>
      </c>
      <c r="N226" s="228" t="s">
        <v>41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319</v>
      </c>
      <c r="AT226" s="231" t="s">
        <v>185</v>
      </c>
      <c r="AU226" s="231" t="s">
        <v>114</v>
      </c>
      <c r="AY226" s="18" t="s">
        <v>183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84</v>
      </c>
      <c r="BK226" s="232">
        <f>ROUND(I226*H226,2)</f>
        <v>0</v>
      </c>
      <c r="BL226" s="18" t="s">
        <v>319</v>
      </c>
      <c r="BM226" s="231" t="s">
        <v>1670</v>
      </c>
    </row>
    <row r="227" s="2" customFormat="1">
      <c r="A227" s="39"/>
      <c r="B227" s="40"/>
      <c r="C227" s="41"/>
      <c r="D227" s="233" t="s">
        <v>192</v>
      </c>
      <c r="E227" s="41"/>
      <c r="F227" s="234" t="s">
        <v>1669</v>
      </c>
      <c r="G227" s="41"/>
      <c r="H227" s="41"/>
      <c r="I227" s="235"/>
      <c r="J227" s="41"/>
      <c r="K227" s="41"/>
      <c r="L227" s="45"/>
      <c r="M227" s="236"/>
      <c r="N227" s="237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192</v>
      </c>
      <c r="AU227" s="18" t="s">
        <v>114</v>
      </c>
    </row>
    <row r="228" s="2" customFormat="1" ht="24.15" customHeight="1">
      <c r="A228" s="39"/>
      <c r="B228" s="40"/>
      <c r="C228" s="220" t="s">
        <v>522</v>
      </c>
      <c r="D228" s="220" t="s">
        <v>185</v>
      </c>
      <c r="E228" s="221" t="s">
        <v>1671</v>
      </c>
      <c r="F228" s="222" t="s">
        <v>1672</v>
      </c>
      <c r="G228" s="223" t="s">
        <v>525</v>
      </c>
      <c r="H228" s="224">
        <v>6</v>
      </c>
      <c r="I228" s="225"/>
      <c r="J228" s="226">
        <f>ROUND(I228*H228,2)</f>
        <v>0</v>
      </c>
      <c r="K228" s="222" t="s">
        <v>189</v>
      </c>
      <c r="L228" s="45"/>
      <c r="M228" s="227" t="s">
        <v>1</v>
      </c>
      <c r="N228" s="228" t="s">
        <v>41</v>
      </c>
      <c r="O228" s="92"/>
      <c r="P228" s="229">
        <f>O228*H228</f>
        <v>0</v>
      </c>
      <c r="Q228" s="229">
        <v>0.00052999999999999998</v>
      </c>
      <c r="R228" s="229">
        <f>Q228*H228</f>
        <v>0.0031799999999999997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319</v>
      </c>
      <c r="AT228" s="231" t="s">
        <v>185</v>
      </c>
      <c r="AU228" s="231" t="s">
        <v>114</v>
      </c>
      <c r="AY228" s="18" t="s">
        <v>183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84</v>
      </c>
      <c r="BK228" s="232">
        <f>ROUND(I228*H228,2)</f>
        <v>0</v>
      </c>
      <c r="BL228" s="18" t="s">
        <v>319</v>
      </c>
      <c r="BM228" s="231" t="s">
        <v>1673</v>
      </c>
    </row>
    <row r="229" s="2" customFormat="1">
      <c r="A229" s="39"/>
      <c r="B229" s="40"/>
      <c r="C229" s="41"/>
      <c r="D229" s="233" t="s">
        <v>192</v>
      </c>
      <c r="E229" s="41"/>
      <c r="F229" s="234" t="s">
        <v>1674</v>
      </c>
      <c r="G229" s="41"/>
      <c r="H229" s="41"/>
      <c r="I229" s="235"/>
      <c r="J229" s="41"/>
      <c r="K229" s="41"/>
      <c r="L229" s="45"/>
      <c r="M229" s="236"/>
      <c r="N229" s="237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192</v>
      </c>
      <c r="AU229" s="18" t="s">
        <v>114</v>
      </c>
    </row>
    <row r="230" s="2" customFormat="1" ht="24.15" customHeight="1">
      <c r="A230" s="39"/>
      <c r="B230" s="40"/>
      <c r="C230" s="220" t="s">
        <v>528</v>
      </c>
      <c r="D230" s="220" t="s">
        <v>185</v>
      </c>
      <c r="E230" s="221" t="s">
        <v>1675</v>
      </c>
      <c r="F230" s="222" t="s">
        <v>1676</v>
      </c>
      <c r="G230" s="223" t="s">
        <v>525</v>
      </c>
      <c r="H230" s="224">
        <v>6</v>
      </c>
      <c r="I230" s="225"/>
      <c r="J230" s="226">
        <f>ROUND(I230*H230,2)</f>
        <v>0</v>
      </c>
      <c r="K230" s="222" t="s">
        <v>1</v>
      </c>
      <c r="L230" s="45"/>
      <c r="M230" s="227" t="s">
        <v>1</v>
      </c>
      <c r="N230" s="228" t="s">
        <v>41</v>
      </c>
      <c r="O230" s="92"/>
      <c r="P230" s="229">
        <f>O230*H230</f>
        <v>0</v>
      </c>
      <c r="Q230" s="229">
        <v>0.00147</v>
      </c>
      <c r="R230" s="229">
        <f>Q230*H230</f>
        <v>0.0088199999999999997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319</v>
      </c>
      <c r="AT230" s="231" t="s">
        <v>185</v>
      </c>
      <c r="AU230" s="231" t="s">
        <v>114</v>
      </c>
      <c r="AY230" s="18" t="s">
        <v>183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84</v>
      </c>
      <c r="BK230" s="232">
        <f>ROUND(I230*H230,2)</f>
        <v>0</v>
      </c>
      <c r="BL230" s="18" t="s">
        <v>319</v>
      </c>
      <c r="BM230" s="231" t="s">
        <v>1677</v>
      </c>
    </row>
    <row r="231" s="2" customFormat="1">
      <c r="A231" s="39"/>
      <c r="B231" s="40"/>
      <c r="C231" s="41"/>
      <c r="D231" s="233" t="s">
        <v>192</v>
      </c>
      <c r="E231" s="41"/>
      <c r="F231" s="234" t="s">
        <v>1678</v>
      </c>
      <c r="G231" s="41"/>
      <c r="H231" s="41"/>
      <c r="I231" s="235"/>
      <c r="J231" s="41"/>
      <c r="K231" s="41"/>
      <c r="L231" s="45"/>
      <c r="M231" s="236"/>
      <c r="N231" s="237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192</v>
      </c>
      <c r="AU231" s="18" t="s">
        <v>114</v>
      </c>
    </row>
    <row r="232" s="2" customFormat="1" ht="16.5" customHeight="1">
      <c r="A232" s="39"/>
      <c r="B232" s="40"/>
      <c r="C232" s="220" t="s">
        <v>533</v>
      </c>
      <c r="D232" s="220" t="s">
        <v>185</v>
      </c>
      <c r="E232" s="221" t="s">
        <v>1679</v>
      </c>
      <c r="F232" s="222" t="s">
        <v>1680</v>
      </c>
      <c r="G232" s="223" t="s">
        <v>1124</v>
      </c>
      <c r="H232" s="224">
        <v>1</v>
      </c>
      <c r="I232" s="225"/>
      <c r="J232" s="226">
        <f>ROUND(I232*H232,2)</f>
        <v>0</v>
      </c>
      <c r="K232" s="222" t="s">
        <v>1</v>
      </c>
      <c r="L232" s="45"/>
      <c r="M232" s="227" t="s">
        <v>1</v>
      </c>
      <c r="N232" s="228" t="s">
        <v>41</v>
      </c>
      <c r="O232" s="92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319</v>
      </c>
      <c r="AT232" s="231" t="s">
        <v>185</v>
      </c>
      <c r="AU232" s="231" t="s">
        <v>114</v>
      </c>
      <c r="AY232" s="18" t="s">
        <v>183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84</v>
      </c>
      <c r="BK232" s="232">
        <f>ROUND(I232*H232,2)</f>
        <v>0</v>
      </c>
      <c r="BL232" s="18" t="s">
        <v>319</v>
      </c>
      <c r="BM232" s="231" t="s">
        <v>1681</v>
      </c>
    </row>
    <row r="233" s="2" customFormat="1">
      <c r="A233" s="39"/>
      <c r="B233" s="40"/>
      <c r="C233" s="41"/>
      <c r="D233" s="233" t="s">
        <v>192</v>
      </c>
      <c r="E233" s="41"/>
      <c r="F233" s="234" t="s">
        <v>1680</v>
      </c>
      <c r="G233" s="41"/>
      <c r="H233" s="41"/>
      <c r="I233" s="235"/>
      <c r="J233" s="41"/>
      <c r="K233" s="41"/>
      <c r="L233" s="45"/>
      <c r="M233" s="236"/>
      <c r="N233" s="237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192</v>
      </c>
      <c r="AU233" s="18" t="s">
        <v>114</v>
      </c>
    </row>
    <row r="234" s="2" customFormat="1" ht="16.5" customHeight="1">
      <c r="A234" s="39"/>
      <c r="B234" s="40"/>
      <c r="C234" s="220" t="s">
        <v>540</v>
      </c>
      <c r="D234" s="220" t="s">
        <v>185</v>
      </c>
      <c r="E234" s="221" t="s">
        <v>1682</v>
      </c>
      <c r="F234" s="222" t="s">
        <v>1683</v>
      </c>
      <c r="G234" s="223" t="s">
        <v>1124</v>
      </c>
      <c r="H234" s="224">
        <v>3</v>
      </c>
      <c r="I234" s="225"/>
      <c r="J234" s="226">
        <f>ROUND(I234*H234,2)</f>
        <v>0</v>
      </c>
      <c r="K234" s="222" t="s">
        <v>1</v>
      </c>
      <c r="L234" s="45"/>
      <c r="M234" s="227" t="s">
        <v>1</v>
      </c>
      <c r="N234" s="228" t="s">
        <v>41</v>
      </c>
      <c r="O234" s="92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319</v>
      </c>
      <c r="AT234" s="231" t="s">
        <v>185</v>
      </c>
      <c r="AU234" s="231" t="s">
        <v>114</v>
      </c>
      <c r="AY234" s="18" t="s">
        <v>183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84</v>
      </c>
      <c r="BK234" s="232">
        <f>ROUND(I234*H234,2)</f>
        <v>0</v>
      </c>
      <c r="BL234" s="18" t="s">
        <v>319</v>
      </c>
      <c r="BM234" s="231" t="s">
        <v>1684</v>
      </c>
    </row>
    <row r="235" s="2" customFormat="1">
      <c r="A235" s="39"/>
      <c r="B235" s="40"/>
      <c r="C235" s="41"/>
      <c r="D235" s="233" t="s">
        <v>192</v>
      </c>
      <c r="E235" s="41"/>
      <c r="F235" s="234" t="s">
        <v>1683</v>
      </c>
      <c r="G235" s="41"/>
      <c r="H235" s="41"/>
      <c r="I235" s="235"/>
      <c r="J235" s="41"/>
      <c r="K235" s="41"/>
      <c r="L235" s="45"/>
      <c r="M235" s="236"/>
      <c r="N235" s="237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192</v>
      </c>
      <c r="AU235" s="18" t="s">
        <v>114</v>
      </c>
    </row>
    <row r="236" s="2" customFormat="1" ht="24.15" customHeight="1">
      <c r="A236" s="39"/>
      <c r="B236" s="40"/>
      <c r="C236" s="220" t="s">
        <v>547</v>
      </c>
      <c r="D236" s="220" t="s">
        <v>185</v>
      </c>
      <c r="E236" s="221" t="s">
        <v>1685</v>
      </c>
      <c r="F236" s="222" t="s">
        <v>1686</v>
      </c>
      <c r="G236" s="223" t="s">
        <v>525</v>
      </c>
      <c r="H236" s="224">
        <v>2</v>
      </c>
      <c r="I236" s="225"/>
      <c r="J236" s="226">
        <f>ROUND(I236*H236,2)</f>
        <v>0</v>
      </c>
      <c r="K236" s="222" t="s">
        <v>1</v>
      </c>
      <c r="L236" s="45"/>
      <c r="M236" s="227" t="s">
        <v>1</v>
      </c>
      <c r="N236" s="228" t="s">
        <v>41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319</v>
      </c>
      <c r="AT236" s="231" t="s">
        <v>185</v>
      </c>
      <c r="AU236" s="231" t="s">
        <v>114</v>
      </c>
      <c r="AY236" s="18" t="s">
        <v>183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84</v>
      </c>
      <c r="BK236" s="232">
        <f>ROUND(I236*H236,2)</f>
        <v>0</v>
      </c>
      <c r="BL236" s="18" t="s">
        <v>319</v>
      </c>
      <c r="BM236" s="231" t="s">
        <v>1687</v>
      </c>
    </row>
    <row r="237" s="2" customFormat="1">
      <c r="A237" s="39"/>
      <c r="B237" s="40"/>
      <c r="C237" s="41"/>
      <c r="D237" s="233" t="s">
        <v>192</v>
      </c>
      <c r="E237" s="41"/>
      <c r="F237" s="234" t="s">
        <v>1686</v>
      </c>
      <c r="G237" s="41"/>
      <c r="H237" s="41"/>
      <c r="I237" s="235"/>
      <c r="J237" s="41"/>
      <c r="K237" s="41"/>
      <c r="L237" s="45"/>
      <c r="M237" s="236"/>
      <c r="N237" s="237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192</v>
      </c>
      <c r="AU237" s="18" t="s">
        <v>114</v>
      </c>
    </row>
    <row r="238" s="2" customFormat="1" ht="37.8" customHeight="1">
      <c r="A238" s="39"/>
      <c r="B238" s="40"/>
      <c r="C238" s="220" t="s">
        <v>566</v>
      </c>
      <c r="D238" s="220" t="s">
        <v>185</v>
      </c>
      <c r="E238" s="221" t="s">
        <v>1688</v>
      </c>
      <c r="F238" s="222" t="s">
        <v>1689</v>
      </c>
      <c r="G238" s="223" t="s">
        <v>1589</v>
      </c>
      <c r="H238" s="224">
        <v>1</v>
      </c>
      <c r="I238" s="225"/>
      <c r="J238" s="226">
        <f>ROUND(I238*H238,2)</f>
        <v>0</v>
      </c>
      <c r="K238" s="222" t="s">
        <v>189</v>
      </c>
      <c r="L238" s="45"/>
      <c r="M238" s="227" t="s">
        <v>1</v>
      </c>
      <c r="N238" s="228" t="s">
        <v>41</v>
      </c>
      <c r="O238" s="92"/>
      <c r="P238" s="229">
        <f>O238*H238</f>
        <v>0</v>
      </c>
      <c r="Q238" s="229">
        <v>0.0053200000000000001</v>
      </c>
      <c r="R238" s="229">
        <f>Q238*H238</f>
        <v>0.0053200000000000001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319</v>
      </c>
      <c r="AT238" s="231" t="s">
        <v>185</v>
      </c>
      <c r="AU238" s="231" t="s">
        <v>114</v>
      </c>
      <c r="AY238" s="18" t="s">
        <v>183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84</v>
      </c>
      <c r="BK238" s="232">
        <f>ROUND(I238*H238,2)</f>
        <v>0</v>
      </c>
      <c r="BL238" s="18" t="s">
        <v>319</v>
      </c>
      <c r="BM238" s="231" t="s">
        <v>1690</v>
      </c>
    </row>
    <row r="239" s="2" customFormat="1">
      <c r="A239" s="39"/>
      <c r="B239" s="40"/>
      <c r="C239" s="41"/>
      <c r="D239" s="233" t="s">
        <v>192</v>
      </c>
      <c r="E239" s="41"/>
      <c r="F239" s="234" t="s">
        <v>1691</v>
      </c>
      <c r="G239" s="41"/>
      <c r="H239" s="41"/>
      <c r="I239" s="235"/>
      <c r="J239" s="41"/>
      <c r="K239" s="41"/>
      <c r="L239" s="45"/>
      <c r="M239" s="236"/>
      <c r="N239" s="237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192</v>
      </c>
      <c r="AU239" s="18" t="s">
        <v>114</v>
      </c>
    </row>
    <row r="240" s="12" customFormat="1" ht="20.88" customHeight="1">
      <c r="A240" s="12"/>
      <c r="B240" s="204"/>
      <c r="C240" s="205"/>
      <c r="D240" s="206" t="s">
        <v>75</v>
      </c>
      <c r="E240" s="218" t="s">
        <v>1692</v>
      </c>
      <c r="F240" s="218" t="s">
        <v>1693</v>
      </c>
      <c r="G240" s="205"/>
      <c r="H240" s="205"/>
      <c r="I240" s="208"/>
      <c r="J240" s="219">
        <f>BK240</f>
        <v>0</v>
      </c>
      <c r="K240" s="205"/>
      <c r="L240" s="210"/>
      <c r="M240" s="211"/>
      <c r="N240" s="212"/>
      <c r="O240" s="212"/>
      <c r="P240" s="213">
        <f>SUM(P241:P260)</f>
        <v>0</v>
      </c>
      <c r="Q240" s="212"/>
      <c r="R240" s="213">
        <f>SUM(R241:R260)</f>
        <v>0.0061800000000000015</v>
      </c>
      <c r="S240" s="212"/>
      <c r="T240" s="214">
        <f>SUM(T241:T260)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5" t="s">
        <v>86</v>
      </c>
      <c r="AT240" s="216" t="s">
        <v>75</v>
      </c>
      <c r="AU240" s="216" t="s">
        <v>86</v>
      </c>
      <c r="AY240" s="215" t="s">
        <v>183</v>
      </c>
      <c r="BK240" s="217">
        <f>SUM(BK241:BK260)</f>
        <v>0</v>
      </c>
    </row>
    <row r="241" s="2" customFormat="1" ht="24.15" customHeight="1">
      <c r="A241" s="39"/>
      <c r="B241" s="40"/>
      <c r="C241" s="220" t="s">
        <v>575</v>
      </c>
      <c r="D241" s="220" t="s">
        <v>185</v>
      </c>
      <c r="E241" s="221" t="s">
        <v>1632</v>
      </c>
      <c r="F241" s="222" t="s">
        <v>1633</v>
      </c>
      <c r="G241" s="223" t="s">
        <v>525</v>
      </c>
      <c r="H241" s="224">
        <v>2</v>
      </c>
      <c r="I241" s="225"/>
      <c r="J241" s="226">
        <f>ROUND(I241*H241,2)</f>
        <v>0</v>
      </c>
      <c r="K241" s="222" t="s">
        <v>189</v>
      </c>
      <c r="L241" s="45"/>
      <c r="M241" s="227" t="s">
        <v>1</v>
      </c>
      <c r="N241" s="228" t="s">
        <v>41</v>
      </c>
      <c r="O241" s="92"/>
      <c r="P241" s="229">
        <f>O241*H241</f>
        <v>0</v>
      </c>
      <c r="Q241" s="229">
        <v>0.00024000000000000001</v>
      </c>
      <c r="R241" s="229">
        <f>Q241*H241</f>
        <v>0.00048000000000000001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319</v>
      </c>
      <c r="AT241" s="231" t="s">
        <v>185</v>
      </c>
      <c r="AU241" s="231" t="s">
        <v>114</v>
      </c>
      <c r="AY241" s="18" t="s">
        <v>183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84</v>
      </c>
      <c r="BK241" s="232">
        <f>ROUND(I241*H241,2)</f>
        <v>0</v>
      </c>
      <c r="BL241" s="18" t="s">
        <v>319</v>
      </c>
      <c r="BM241" s="231" t="s">
        <v>1694</v>
      </c>
    </row>
    <row r="242" s="2" customFormat="1">
      <c r="A242" s="39"/>
      <c r="B242" s="40"/>
      <c r="C242" s="41"/>
      <c r="D242" s="233" t="s">
        <v>192</v>
      </c>
      <c r="E242" s="41"/>
      <c r="F242" s="234" t="s">
        <v>1635</v>
      </c>
      <c r="G242" s="41"/>
      <c r="H242" s="41"/>
      <c r="I242" s="235"/>
      <c r="J242" s="41"/>
      <c r="K242" s="41"/>
      <c r="L242" s="45"/>
      <c r="M242" s="236"/>
      <c r="N242" s="237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192</v>
      </c>
      <c r="AU242" s="18" t="s">
        <v>114</v>
      </c>
    </row>
    <row r="243" s="2" customFormat="1" ht="24.15" customHeight="1">
      <c r="A243" s="39"/>
      <c r="B243" s="40"/>
      <c r="C243" s="220" t="s">
        <v>580</v>
      </c>
      <c r="D243" s="220" t="s">
        <v>185</v>
      </c>
      <c r="E243" s="221" t="s">
        <v>1600</v>
      </c>
      <c r="F243" s="222" t="s">
        <v>1601</v>
      </c>
      <c r="G243" s="223" t="s">
        <v>525</v>
      </c>
      <c r="H243" s="224">
        <v>4</v>
      </c>
      <c r="I243" s="225"/>
      <c r="J243" s="226">
        <f>ROUND(I243*H243,2)</f>
        <v>0</v>
      </c>
      <c r="K243" s="222" t="s">
        <v>189</v>
      </c>
      <c r="L243" s="45"/>
      <c r="M243" s="227" t="s">
        <v>1</v>
      </c>
      <c r="N243" s="228" t="s">
        <v>41</v>
      </c>
      <c r="O243" s="92"/>
      <c r="P243" s="229">
        <f>O243*H243</f>
        <v>0</v>
      </c>
      <c r="Q243" s="229">
        <v>0.00022000000000000001</v>
      </c>
      <c r="R243" s="229">
        <f>Q243*H243</f>
        <v>0.00088000000000000003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319</v>
      </c>
      <c r="AT243" s="231" t="s">
        <v>185</v>
      </c>
      <c r="AU243" s="231" t="s">
        <v>114</v>
      </c>
      <c r="AY243" s="18" t="s">
        <v>183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84</v>
      </c>
      <c r="BK243" s="232">
        <f>ROUND(I243*H243,2)</f>
        <v>0</v>
      </c>
      <c r="BL243" s="18" t="s">
        <v>319</v>
      </c>
      <c r="BM243" s="231" t="s">
        <v>1695</v>
      </c>
    </row>
    <row r="244" s="2" customFormat="1">
      <c r="A244" s="39"/>
      <c r="B244" s="40"/>
      <c r="C244" s="41"/>
      <c r="D244" s="233" t="s">
        <v>192</v>
      </c>
      <c r="E244" s="41"/>
      <c r="F244" s="234" t="s">
        <v>1603</v>
      </c>
      <c r="G244" s="41"/>
      <c r="H244" s="41"/>
      <c r="I244" s="235"/>
      <c r="J244" s="41"/>
      <c r="K244" s="41"/>
      <c r="L244" s="45"/>
      <c r="M244" s="236"/>
      <c r="N244" s="237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192</v>
      </c>
      <c r="AU244" s="18" t="s">
        <v>114</v>
      </c>
    </row>
    <row r="245" s="2" customFormat="1" ht="21.75" customHeight="1">
      <c r="A245" s="39"/>
      <c r="B245" s="40"/>
      <c r="C245" s="220" t="s">
        <v>589</v>
      </c>
      <c r="D245" s="220" t="s">
        <v>185</v>
      </c>
      <c r="E245" s="221" t="s">
        <v>1696</v>
      </c>
      <c r="F245" s="222" t="s">
        <v>1697</v>
      </c>
      <c r="G245" s="223" t="s">
        <v>525</v>
      </c>
      <c r="H245" s="224">
        <v>2</v>
      </c>
      <c r="I245" s="225"/>
      <c r="J245" s="226">
        <f>ROUND(I245*H245,2)</f>
        <v>0</v>
      </c>
      <c r="K245" s="222" t="s">
        <v>189</v>
      </c>
      <c r="L245" s="45"/>
      <c r="M245" s="227" t="s">
        <v>1</v>
      </c>
      <c r="N245" s="228" t="s">
        <v>41</v>
      </c>
      <c r="O245" s="92"/>
      <c r="P245" s="229">
        <f>O245*H245</f>
        <v>0</v>
      </c>
      <c r="Q245" s="229">
        <v>0.00021000000000000001</v>
      </c>
      <c r="R245" s="229">
        <f>Q245*H245</f>
        <v>0.00042000000000000002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319</v>
      </c>
      <c r="AT245" s="231" t="s">
        <v>185</v>
      </c>
      <c r="AU245" s="231" t="s">
        <v>114</v>
      </c>
      <c r="AY245" s="18" t="s">
        <v>183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84</v>
      </c>
      <c r="BK245" s="232">
        <f>ROUND(I245*H245,2)</f>
        <v>0</v>
      </c>
      <c r="BL245" s="18" t="s">
        <v>319</v>
      </c>
      <c r="BM245" s="231" t="s">
        <v>1698</v>
      </c>
    </row>
    <row r="246" s="2" customFormat="1">
      <c r="A246" s="39"/>
      <c r="B246" s="40"/>
      <c r="C246" s="41"/>
      <c r="D246" s="233" t="s">
        <v>192</v>
      </c>
      <c r="E246" s="41"/>
      <c r="F246" s="234" t="s">
        <v>1699</v>
      </c>
      <c r="G246" s="41"/>
      <c r="H246" s="41"/>
      <c r="I246" s="235"/>
      <c r="J246" s="41"/>
      <c r="K246" s="41"/>
      <c r="L246" s="45"/>
      <c r="M246" s="236"/>
      <c r="N246" s="237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192</v>
      </c>
      <c r="AU246" s="18" t="s">
        <v>114</v>
      </c>
    </row>
    <row r="247" s="2" customFormat="1" ht="21.75" customHeight="1">
      <c r="A247" s="39"/>
      <c r="B247" s="40"/>
      <c r="C247" s="220" t="s">
        <v>599</v>
      </c>
      <c r="D247" s="220" t="s">
        <v>185</v>
      </c>
      <c r="E247" s="221" t="s">
        <v>1700</v>
      </c>
      <c r="F247" s="222" t="s">
        <v>1701</v>
      </c>
      <c r="G247" s="223" t="s">
        <v>525</v>
      </c>
      <c r="H247" s="224">
        <v>2</v>
      </c>
      <c r="I247" s="225"/>
      <c r="J247" s="226">
        <f>ROUND(I247*H247,2)</f>
        <v>0</v>
      </c>
      <c r="K247" s="222" t="s">
        <v>189</v>
      </c>
      <c r="L247" s="45"/>
      <c r="M247" s="227" t="s">
        <v>1</v>
      </c>
      <c r="N247" s="228" t="s">
        <v>41</v>
      </c>
      <c r="O247" s="92"/>
      <c r="P247" s="229">
        <f>O247*H247</f>
        <v>0</v>
      </c>
      <c r="Q247" s="229">
        <v>0.00034000000000000002</v>
      </c>
      <c r="R247" s="229">
        <f>Q247*H247</f>
        <v>0.00068000000000000005</v>
      </c>
      <c r="S247" s="229">
        <v>0</v>
      </c>
      <c r="T247" s="23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1" t="s">
        <v>319</v>
      </c>
      <c r="AT247" s="231" t="s">
        <v>185</v>
      </c>
      <c r="AU247" s="231" t="s">
        <v>114</v>
      </c>
      <c r="AY247" s="18" t="s">
        <v>183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8" t="s">
        <v>84</v>
      </c>
      <c r="BK247" s="232">
        <f>ROUND(I247*H247,2)</f>
        <v>0</v>
      </c>
      <c r="BL247" s="18" t="s">
        <v>319</v>
      </c>
      <c r="BM247" s="231" t="s">
        <v>1702</v>
      </c>
    </row>
    <row r="248" s="2" customFormat="1">
      <c r="A248" s="39"/>
      <c r="B248" s="40"/>
      <c r="C248" s="41"/>
      <c r="D248" s="233" t="s">
        <v>192</v>
      </c>
      <c r="E248" s="41"/>
      <c r="F248" s="234" t="s">
        <v>1703</v>
      </c>
      <c r="G248" s="41"/>
      <c r="H248" s="41"/>
      <c r="I248" s="235"/>
      <c r="J248" s="41"/>
      <c r="K248" s="41"/>
      <c r="L248" s="45"/>
      <c r="M248" s="236"/>
      <c r="N248" s="237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192</v>
      </c>
      <c r="AU248" s="18" t="s">
        <v>114</v>
      </c>
    </row>
    <row r="249" s="2" customFormat="1" ht="16.5" customHeight="1">
      <c r="A249" s="39"/>
      <c r="B249" s="40"/>
      <c r="C249" s="220" t="s">
        <v>606</v>
      </c>
      <c r="D249" s="220" t="s">
        <v>185</v>
      </c>
      <c r="E249" s="221" t="s">
        <v>1704</v>
      </c>
      <c r="F249" s="222" t="s">
        <v>1705</v>
      </c>
      <c r="G249" s="223" t="s">
        <v>525</v>
      </c>
      <c r="H249" s="224">
        <v>2</v>
      </c>
      <c r="I249" s="225"/>
      <c r="J249" s="226">
        <f>ROUND(I249*H249,2)</f>
        <v>0</v>
      </c>
      <c r="K249" s="222" t="s">
        <v>189</v>
      </c>
      <c r="L249" s="45"/>
      <c r="M249" s="227" t="s">
        <v>1</v>
      </c>
      <c r="N249" s="228" t="s">
        <v>41</v>
      </c>
      <c r="O249" s="92"/>
      <c r="P249" s="229">
        <f>O249*H249</f>
        <v>0</v>
      </c>
      <c r="Q249" s="229">
        <v>0.00010000000000000001</v>
      </c>
      <c r="R249" s="229">
        <f>Q249*H249</f>
        <v>0.00020000000000000001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319</v>
      </c>
      <c r="AT249" s="231" t="s">
        <v>185</v>
      </c>
      <c r="AU249" s="231" t="s">
        <v>114</v>
      </c>
      <c r="AY249" s="18" t="s">
        <v>183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84</v>
      </c>
      <c r="BK249" s="232">
        <f>ROUND(I249*H249,2)</f>
        <v>0</v>
      </c>
      <c r="BL249" s="18" t="s">
        <v>319</v>
      </c>
      <c r="BM249" s="231" t="s">
        <v>1706</v>
      </c>
    </row>
    <row r="250" s="2" customFormat="1">
      <c r="A250" s="39"/>
      <c r="B250" s="40"/>
      <c r="C250" s="41"/>
      <c r="D250" s="233" t="s">
        <v>192</v>
      </c>
      <c r="E250" s="41"/>
      <c r="F250" s="234" t="s">
        <v>1707</v>
      </c>
      <c r="G250" s="41"/>
      <c r="H250" s="41"/>
      <c r="I250" s="235"/>
      <c r="J250" s="41"/>
      <c r="K250" s="41"/>
      <c r="L250" s="45"/>
      <c r="M250" s="236"/>
      <c r="N250" s="237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192</v>
      </c>
      <c r="AU250" s="18" t="s">
        <v>114</v>
      </c>
    </row>
    <row r="251" s="2" customFormat="1" ht="16.5" customHeight="1">
      <c r="A251" s="39"/>
      <c r="B251" s="40"/>
      <c r="C251" s="220" t="s">
        <v>612</v>
      </c>
      <c r="D251" s="220" t="s">
        <v>185</v>
      </c>
      <c r="E251" s="221" t="s">
        <v>1708</v>
      </c>
      <c r="F251" s="222" t="s">
        <v>1709</v>
      </c>
      <c r="G251" s="223" t="s">
        <v>525</v>
      </c>
      <c r="H251" s="224">
        <v>2</v>
      </c>
      <c r="I251" s="225"/>
      <c r="J251" s="226">
        <f>ROUND(I251*H251,2)</f>
        <v>0</v>
      </c>
      <c r="K251" s="222" t="s">
        <v>189</v>
      </c>
      <c r="L251" s="45"/>
      <c r="M251" s="227" t="s">
        <v>1</v>
      </c>
      <c r="N251" s="228" t="s">
        <v>41</v>
      </c>
      <c r="O251" s="92"/>
      <c r="P251" s="229">
        <f>O251*H251</f>
        <v>0</v>
      </c>
      <c r="Q251" s="229">
        <v>8.0000000000000007E-05</v>
      </c>
      <c r="R251" s="229">
        <f>Q251*H251</f>
        <v>0.00016000000000000001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319</v>
      </c>
      <c r="AT251" s="231" t="s">
        <v>185</v>
      </c>
      <c r="AU251" s="231" t="s">
        <v>114</v>
      </c>
      <c r="AY251" s="18" t="s">
        <v>183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84</v>
      </c>
      <c r="BK251" s="232">
        <f>ROUND(I251*H251,2)</f>
        <v>0</v>
      </c>
      <c r="BL251" s="18" t="s">
        <v>319</v>
      </c>
      <c r="BM251" s="231" t="s">
        <v>1710</v>
      </c>
    </row>
    <row r="252" s="2" customFormat="1">
      <c r="A252" s="39"/>
      <c r="B252" s="40"/>
      <c r="C252" s="41"/>
      <c r="D252" s="233" t="s">
        <v>192</v>
      </c>
      <c r="E252" s="41"/>
      <c r="F252" s="234" t="s">
        <v>1711</v>
      </c>
      <c r="G252" s="41"/>
      <c r="H252" s="41"/>
      <c r="I252" s="235"/>
      <c r="J252" s="41"/>
      <c r="K252" s="41"/>
      <c r="L252" s="45"/>
      <c r="M252" s="236"/>
      <c r="N252" s="237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192</v>
      </c>
      <c r="AU252" s="18" t="s">
        <v>114</v>
      </c>
    </row>
    <row r="253" s="2" customFormat="1" ht="21.75" customHeight="1">
      <c r="A253" s="39"/>
      <c r="B253" s="40"/>
      <c r="C253" s="270" t="s">
        <v>619</v>
      </c>
      <c r="D253" s="270" t="s">
        <v>259</v>
      </c>
      <c r="E253" s="271" t="s">
        <v>1712</v>
      </c>
      <c r="F253" s="272" t="s">
        <v>1713</v>
      </c>
      <c r="G253" s="273" t="s">
        <v>525</v>
      </c>
      <c r="H253" s="274">
        <v>2</v>
      </c>
      <c r="I253" s="275"/>
      <c r="J253" s="276">
        <f>ROUND(I253*H253,2)</f>
        <v>0</v>
      </c>
      <c r="K253" s="272" t="s">
        <v>1</v>
      </c>
      <c r="L253" s="277"/>
      <c r="M253" s="278" t="s">
        <v>1</v>
      </c>
      <c r="N253" s="279" t="s">
        <v>41</v>
      </c>
      <c r="O253" s="92"/>
      <c r="P253" s="229">
        <f>O253*H253</f>
        <v>0</v>
      </c>
      <c r="Q253" s="229">
        <v>0.00064000000000000005</v>
      </c>
      <c r="R253" s="229">
        <f>Q253*H253</f>
        <v>0.0012800000000000001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436</v>
      </c>
      <c r="AT253" s="231" t="s">
        <v>259</v>
      </c>
      <c r="AU253" s="231" t="s">
        <v>114</v>
      </c>
      <c r="AY253" s="18" t="s">
        <v>183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84</v>
      </c>
      <c r="BK253" s="232">
        <f>ROUND(I253*H253,2)</f>
        <v>0</v>
      </c>
      <c r="BL253" s="18" t="s">
        <v>319</v>
      </c>
      <c r="BM253" s="231" t="s">
        <v>1714</v>
      </c>
    </row>
    <row r="254" s="2" customFormat="1">
      <c r="A254" s="39"/>
      <c r="B254" s="40"/>
      <c r="C254" s="41"/>
      <c r="D254" s="233" t="s">
        <v>192</v>
      </c>
      <c r="E254" s="41"/>
      <c r="F254" s="234" t="s">
        <v>1713</v>
      </c>
      <c r="G254" s="41"/>
      <c r="H254" s="41"/>
      <c r="I254" s="235"/>
      <c r="J254" s="41"/>
      <c r="K254" s="41"/>
      <c r="L254" s="45"/>
      <c r="M254" s="236"/>
      <c r="N254" s="237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192</v>
      </c>
      <c r="AU254" s="18" t="s">
        <v>114</v>
      </c>
    </row>
    <row r="255" s="2" customFormat="1" ht="21.75" customHeight="1">
      <c r="A255" s="39"/>
      <c r="B255" s="40"/>
      <c r="C255" s="270" t="s">
        <v>630</v>
      </c>
      <c r="D255" s="270" t="s">
        <v>259</v>
      </c>
      <c r="E255" s="271" t="s">
        <v>1715</v>
      </c>
      <c r="F255" s="272" t="s">
        <v>1716</v>
      </c>
      <c r="G255" s="273" t="s">
        <v>525</v>
      </c>
      <c r="H255" s="274">
        <v>2</v>
      </c>
      <c r="I255" s="275"/>
      <c r="J255" s="276">
        <f>ROUND(I255*H255,2)</f>
        <v>0</v>
      </c>
      <c r="K255" s="272" t="s">
        <v>1</v>
      </c>
      <c r="L255" s="277"/>
      <c r="M255" s="278" t="s">
        <v>1</v>
      </c>
      <c r="N255" s="279" t="s">
        <v>41</v>
      </c>
      <c r="O255" s="92"/>
      <c r="P255" s="229">
        <f>O255*H255</f>
        <v>0</v>
      </c>
      <c r="Q255" s="229">
        <v>0.00064000000000000005</v>
      </c>
      <c r="R255" s="229">
        <f>Q255*H255</f>
        <v>0.0012800000000000001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436</v>
      </c>
      <c r="AT255" s="231" t="s">
        <v>259</v>
      </c>
      <c r="AU255" s="231" t="s">
        <v>114</v>
      </c>
      <c r="AY255" s="18" t="s">
        <v>183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84</v>
      </c>
      <c r="BK255" s="232">
        <f>ROUND(I255*H255,2)</f>
        <v>0</v>
      </c>
      <c r="BL255" s="18" t="s">
        <v>319</v>
      </c>
      <c r="BM255" s="231" t="s">
        <v>1717</v>
      </c>
    </row>
    <row r="256" s="2" customFormat="1">
      <c r="A256" s="39"/>
      <c r="B256" s="40"/>
      <c r="C256" s="41"/>
      <c r="D256" s="233" t="s">
        <v>192</v>
      </c>
      <c r="E256" s="41"/>
      <c r="F256" s="234" t="s">
        <v>1716</v>
      </c>
      <c r="G256" s="41"/>
      <c r="H256" s="41"/>
      <c r="I256" s="235"/>
      <c r="J256" s="41"/>
      <c r="K256" s="41"/>
      <c r="L256" s="45"/>
      <c r="M256" s="236"/>
      <c r="N256" s="237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192</v>
      </c>
      <c r="AU256" s="18" t="s">
        <v>114</v>
      </c>
    </row>
    <row r="257" s="2" customFormat="1" ht="16.5" customHeight="1">
      <c r="A257" s="39"/>
      <c r="B257" s="40"/>
      <c r="C257" s="220" t="s">
        <v>640</v>
      </c>
      <c r="D257" s="220" t="s">
        <v>185</v>
      </c>
      <c r="E257" s="221" t="s">
        <v>1718</v>
      </c>
      <c r="F257" s="222" t="s">
        <v>1709</v>
      </c>
      <c r="G257" s="223" t="s">
        <v>525</v>
      </c>
      <c r="H257" s="224">
        <v>10</v>
      </c>
      <c r="I257" s="225"/>
      <c r="J257" s="226">
        <f>ROUND(I257*H257,2)</f>
        <v>0</v>
      </c>
      <c r="K257" s="222" t="s">
        <v>189</v>
      </c>
      <c r="L257" s="45"/>
      <c r="M257" s="227" t="s">
        <v>1</v>
      </c>
      <c r="N257" s="228" t="s">
        <v>41</v>
      </c>
      <c r="O257" s="92"/>
      <c r="P257" s="229">
        <f>O257*H257</f>
        <v>0</v>
      </c>
      <c r="Q257" s="229">
        <v>8.0000000000000007E-05</v>
      </c>
      <c r="R257" s="229">
        <f>Q257*H257</f>
        <v>0.00080000000000000004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319</v>
      </c>
      <c r="AT257" s="231" t="s">
        <v>185</v>
      </c>
      <c r="AU257" s="231" t="s">
        <v>114</v>
      </c>
      <c r="AY257" s="18" t="s">
        <v>183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84</v>
      </c>
      <c r="BK257" s="232">
        <f>ROUND(I257*H257,2)</f>
        <v>0</v>
      </c>
      <c r="BL257" s="18" t="s">
        <v>319</v>
      </c>
      <c r="BM257" s="231" t="s">
        <v>1719</v>
      </c>
    </row>
    <row r="258" s="2" customFormat="1">
      <c r="A258" s="39"/>
      <c r="B258" s="40"/>
      <c r="C258" s="41"/>
      <c r="D258" s="233" t="s">
        <v>192</v>
      </c>
      <c r="E258" s="41"/>
      <c r="F258" s="234" t="s">
        <v>1711</v>
      </c>
      <c r="G258" s="41"/>
      <c r="H258" s="41"/>
      <c r="I258" s="235"/>
      <c r="J258" s="41"/>
      <c r="K258" s="41"/>
      <c r="L258" s="45"/>
      <c r="M258" s="236"/>
      <c r="N258" s="237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192</v>
      </c>
      <c r="AU258" s="18" t="s">
        <v>114</v>
      </c>
    </row>
    <row r="259" s="2" customFormat="1" ht="16.5" customHeight="1">
      <c r="A259" s="39"/>
      <c r="B259" s="40"/>
      <c r="C259" s="220" t="s">
        <v>647</v>
      </c>
      <c r="D259" s="220" t="s">
        <v>185</v>
      </c>
      <c r="E259" s="221" t="s">
        <v>1720</v>
      </c>
      <c r="F259" s="222" t="s">
        <v>1721</v>
      </c>
      <c r="G259" s="223" t="s">
        <v>525</v>
      </c>
      <c r="H259" s="224">
        <v>2</v>
      </c>
      <c r="I259" s="225"/>
      <c r="J259" s="226">
        <f>ROUND(I259*H259,2)</f>
        <v>0</v>
      </c>
      <c r="K259" s="222" t="s">
        <v>1</v>
      </c>
      <c r="L259" s="45"/>
      <c r="M259" s="227" t="s">
        <v>1</v>
      </c>
      <c r="N259" s="228" t="s">
        <v>41</v>
      </c>
      <c r="O259" s="92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319</v>
      </c>
      <c r="AT259" s="231" t="s">
        <v>185</v>
      </c>
      <c r="AU259" s="231" t="s">
        <v>114</v>
      </c>
      <c r="AY259" s="18" t="s">
        <v>183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84</v>
      </c>
      <c r="BK259" s="232">
        <f>ROUND(I259*H259,2)</f>
        <v>0</v>
      </c>
      <c r="BL259" s="18" t="s">
        <v>319</v>
      </c>
      <c r="BM259" s="231" t="s">
        <v>1722</v>
      </c>
    </row>
    <row r="260" s="2" customFormat="1">
      <c r="A260" s="39"/>
      <c r="B260" s="40"/>
      <c r="C260" s="41"/>
      <c r="D260" s="233" t="s">
        <v>192</v>
      </c>
      <c r="E260" s="41"/>
      <c r="F260" s="234" t="s">
        <v>1723</v>
      </c>
      <c r="G260" s="41"/>
      <c r="H260" s="41"/>
      <c r="I260" s="235"/>
      <c r="J260" s="41"/>
      <c r="K260" s="41"/>
      <c r="L260" s="45"/>
      <c r="M260" s="236"/>
      <c r="N260" s="237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192</v>
      </c>
      <c r="AU260" s="18" t="s">
        <v>114</v>
      </c>
    </row>
    <row r="261" s="12" customFormat="1" ht="22.8" customHeight="1">
      <c r="A261" s="12"/>
      <c r="B261" s="204"/>
      <c r="C261" s="205"/>
      <c r="D261" s="206" t="s">
        <v>75</v>
      </c>
      <c r="E261" s="218" t="s">
        <v>1724</v>
      </c>
      <c r="F261" s="218" t="s">
        <v>1725</v>
      </c>
      <c r="G261" s="205"/>
      <c r="H261" s="205"/>
      <c r="I261" s="208"/>
      <c r="J261" s="219">
        <f>BK261</f>
        <v>0</v>
      </c>
      <c r="K261" s="205"/>
      <c r="L261" s="210"/>
      <c r="M261" s="211"/>
      <c r="N261" s="212"/>
      <c r="O261" s="212"/>
      <c r="P261" s="213">
        <f>SUM(P262:P279)</f>
        <v>0</v>
      </c>
      <c r="Q261" s="212"/>
      <c r="R261" s="213">
        <f>SUM(R262:R279)</f>
        <v>0.027400000000000004</v>
      </c>
      <c r="S261" s="212"/>
      <c r="T261" s="214">
        <f>SUM(T262:T279)</f>
        <v>9.5760000000000005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5" t="s">
        <v>86</v>
      </c>
      <c r="AT261" s="216" t="s">
        <v>75</v>
      </c>
      <c r="AU261" s="216" t="s">
        <v>84</v>
      </c>
      <c r="AY261" s="215" t="s">
        <v>183</v>
      </c>
      <c r="BK261" s="217">
        <f>SUM(BK262:BK279)</f>
        <v>0</v>
      </c>
    </row>
    <row r="262" s="2" customFormat="1" ht="16.5" customHeight="1">
      <c r="A262" s="39"/>
      <c r="B262" s="40"/>
      <c r="C262" s="220" t="s">
        <v>652</v>
      </c>
      <c r="D262" s="220" t="s">
        <v>185</v>
      </c>
      <c r="E262" s="221" t="s">
        <v>1726</v>
      </c>
      <c r="F262" s="222" t="s">
        <v>1727</v>
      </c>
      <c r="G262" s="223" t="s">
        <v>1728</v>
      </c>
      <c r="H262" s="224">
        <v>1</v>
      </c>
      <c r="I262" s="225"/>
      <c r="J262" s="226">
        <f>ROUND(I262*H262,2)</f>
        <v>0</v>
      </c>
      <c r="K262" s="222" t="s">
        <v>1</v>
      </c>
      <c r="L262" s="45"/>
      <c r="M262" s="227" t="s">
        <v>1</v>
      </c>
      <c r="N262" s="228" t="s">
        <v>41</v>
      </c>
      <c r="O262" s="92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319</v>
      </c>
      <c r="AT262" s="231" t="s">
        <v>185</v>
      </c>
      <c r="AU262" s="231" t="s">
        <v>86</v>
      </c>
      <c r="AY262" s="18" t="s">
        <v>183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84</v>
      </c>
      <c r="BK262" s="232">
        <f>ROUND(I262*H262,2)</f>
        <v>0</v>
      </c>
      <c r="BL262" s="18" t="s">
        <v>319</v>
      </c>
      <c r="BM262" s="231" t="s">
        <v>1729</v>
      </c>
    </row>
    <row r="263" s="2" customFormat="1">
      <c r="A263" s="39"/>
      <c r="B263" s="40"/>
      <c r="C263" s="41"/>
      <c r="D263" s="233" t="s">
        <v>192</v>
      </c>
      <c r="E263" s="41"/>
      <c r="F263" s="234" t="s">
        <v>1727</v>
      </c>
      <c r="G263" s="41"/>
      <c r="H263" s="41"/>
      <c r="I263" s="235"/>
      <c r="J263" s="41"/>
      <c r="K263" s="41"/>
      <c r="L263" s="45"/>
      <c r="M263" s="236"/>
      <c r="N263" s="237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192</v>
      </c>
      <c r="AU263" s="18" t="s">
        <v>86</v>
      </c>
    </row>
    <row r="264" s="2" customFormat="1" ht="16.5" customHeight="1">
      <c r="A264" s="39"/>
      <c r="B264" s="40"/>
      <c r="C264" s="220" t="s">
        <v>657</v>
      </c>
      <c r="D264" s="220" t="s">
        <v>185</v>
      </c>
      <c r="E264" s="221" t="s">
        <v>1730</v>
      </c>
      <c r="F264" s="222" t="s">
        <v>1731</v>
      </c>
      <c r="G264" s="223" t="s">
        <v>286</v>
      </c>
      <c r="H264" s="224">
        <v>30</v>
      </c>
      <c r="I264" s="225"/>
      <c r="J264" s="226">
        <f>ROUND(I264*H264,2)</f>
        <v>0</v>
      </c>
      <c r="K264" s="222" t="s">
        <v>189</v>
      </c>
      <c r="L264" s="45"/>
      <c r="M264" s="227" t="s">
        <v>1</v>
      </c>
      <c r="N264" s="228" t="s">
        <v>41</v>
      </c>
      <c r="O264" s="92"/>
      <c r="P264" s="229">
        <f>O264*H264</f>
        <v>0</v>
      </c>
      <c r="Q264" s="229">
        <v>0</v>
      </c>
      <c r="R264" s="229">
        <f>Q264*H264</f>
        <v>0</v>
      </c>
      <c r="S264" s="229">
        <v>0.023800000000000002</v>
      </c>
      <c r="T264" s="230">
        <f>S264*H264</f>
        <v>0.71400000000000008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319</v>
      </c>
      <c r="AT264" s="231" t="s">
        <v>185</v>
      </c>
      <c r="AU264" s="231" t="s">
        <v>86</v>
      </c>
      <c r="AY264" s="18" t="s">
        <v>183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84</v>
      </c>
      <c r="BK264" s="232">
        <f>ROUND(I264*H264,2)</f>
        <v>0</v>
      </c>
      <c r="BL264" s="18" t="s">
        <v>319</v>
      </c>
      <c r="BM264" s="231" t="s">
        <v>1732</v>
      </c>
    </row>
    <row r="265" s="2" customFormat="1">
      <c r="A265" s="39"/>
      <c r="B265" s="40"/>
      <c r="C265" s="41"/>
      <c r="D265" s="233" t="s">
        <v>192</v>
      </c>
      <c r="E265" s="41"/>
      <c r="F265" s="234" t="s">
        <v>1733</v>
      </c>
      <c r="G265" s="41"/>
      <c r="H265" s="41"/>
      <c r="I265" s="235"/>
      <c r="J265" s="41"/>
      <c r="K265" s="41"/>
      <c r="L265" s="45"/>
      <c r="M265" s="236"/>
      <c r="N265" s="237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192</v>
      </c>
      <c r="AU265" s="18" t="s">
        <v>86</v>
      </c>
    </row>
    <row r="266" s="2" customFormat="1" ht="16.5" customHeight="1">
      <c r="A266" s="39"/>
      <c r="B266" s="40"/>
      <c r="C266" s="220" t="s">
        <v>662</v>
      </c>
      <c r="D266" s="220" t="s">
        <v>185</v>
      </c>
      <c r="E266" s="221" t="s">
        <v>1734</v>
      </c>
      <c r="F266" s="222" t="s">
        <v>1735</v>
      </c>
      <c r="G266" s="223" t="s">
        <v>252</v>
      </c>
      <c r="H266" s="224">
        <v>400</v>
      </c>
      <c r="I266" s="225"/>
      <c r="J266" s="226">
        <f>ROUND(I266*H266,2)</f>
        <v>0</v>
      </c>
      <c r="K266" s="222" t="s">
        <v>189</v>
      </c>
      <c r="L266" s="45"/>
      <c r="M266" s="227" t="s">
        <v>1</v>
      </c>
      <c r="N266" s="228" t="s">
        <v>41</v>
      </c>
      <c r="O266" s="92"/>
      <c r="P266" s="229">
        <f>O266*H266</f>
        <v>0</v>
      </c>
      <c r="Q266" s="229">
        <v>4.0000000000000003E-05</v>
      </c>
      <c r="R266" s="229">
        <f>Q266*H266</f>
        <v>0.016</v>
      </c>
      <c r="S266" s="229">
        <v>0.0025400000000000002</v>
      </c>
      <c r="T266" s="230">
        <f>S266*H266</f>
        <v>1.016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319</v>
      </c>
      <c r="AT266" s="231" t="s">
        <v>185</v>
      </c>
      <c r="AU266" s="231" t="s">
        <v>86</v>
      </c>
      <c r="AY266" s="18" t="s">
        <v>183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84</v>
      </c>
      <c r="BK266" s="232">
        <f>ROUND(I266*H266,2)</f>
        <v>0</v>
      </c>
      <c r="BL266" s="18" t="s">
        <v>319</v>
      </c>
      <c r="BM266" s="231" t="s">
        <v>1736</v>
      </c>
    </row>
    <row r="267" s="2" customFormat="1">
      <c r="A267" s="39"/>
      <c r="B267" s="40"/>
      <c r="C267" s="41"/>
      <c r="D267" s="233" t="s">
        <v>192</v>
      </c>
      <c r="E267" s="41"/>
      <c r="F267" s="234" t="s">
        <v>1737</v>
      </c>
      <c r="G267" s="41"/>
      <c r="H267" s="41"/>
      <c r="I267" s="235"/>
      <c r="J267" s="41"/>
      <c r="K267" s="41"/>
      <c r="L267" s="45"/>
      <c r="M267" s="236"/>
      <c r="N267" s="237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192</v>
      </c>
      <c r="AU267" s="18" t="s">
        <v>86</v>
      </c>
    </row>
    <row r="268" s="2" customFormat="1" ht="24.15" customHeight="1">
      <c r="A268" s="39"/>
      <c r="B268" s="40"/>
      <c r="C268" s="220" t="s">
        <v>669</v>
      </c>
      <c r="D268" s="220" t="s">
        <v>185</v>
      </c>
      <c r="E268" s="221" t="s">
        <v>1738</v>
      </c>
      <c r="F268" s="222" t="s">
        <v>1739</v>
      </c>
      <c r="G268" s="223" t="s">
        <v>252</v>
      </c>
      <c r="H268" s="224">
        <v>100</v>
      </c>
      <c r="I268" s="225"/>
      <c r="J268" s="226">
        <f>ROUND(I268*H268,2)</f>
        <v>0</v>
      </c>
      <c r="K268" s="222" t="s">
        <v>189</v>
      </c>
      <c r="L268" s="45"/>
      <c r="M268" s="227" t="s">
        <v>1</v>
      </c>
      <c r="N268" s="228" t="s">
        <v>41</v>
      </c>
      <c r="O268" s="92"/>
      <c r="P268" s="229">
        <f>O268*H268</f>
        <v>0</v>
      </c>
      <c r="Q268" s="229">
        <v>5.0000000000000002E-05</v>
      </c>
      <c r="R268" s="229">
        <f>Q268*H268</f>
        <v>0.0050000000000000001</v>
      </c>
      <c r="S268" s="229">
        <v>0.0047299999999999998</v>
      </c>
      <c r="T268" s="230">
        <f>S268*H268</f>
        <v>0.47299999999999998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319</v>
      </c>
      <c r="AT268" s="231" t="s">
        <v>185</v>
      </c>
      <c r="AU268" s="231" t="s">
        <v>86</v>
      </c>
      <c r="AY268" s="18" t="s">
        <v>183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84</v>
      </c>
      <c r="BK268" s="232">
        <f>ROUND(I268*H268,2)</f>
        <v>0</v>
      </c>
      <c r="BL268" s="18" t="s">
        <v>319</v>
      </c>
      <c r="BM268" s="231" t="s">
        <v>1740</v>
      </c>
    </row>
    <row r="269" s="2" customFormat="1">
      <c r="A269" s="39"/>
      <c r="B269" s="40"/>
      <c r="C269" s="41"/>
      <c r="D269" s="233" t="s">
        <v>192</v>
      </c>
      <c r="E269" s="41"/>
      <c r="F269" s="234" t="s">
        <v>1741</v>
      </c>
      <c r="G269" s="41"/>
      <c r="H269" s="41"/>
      <c r="I269" s="235"/>
      <c r="J269" s="41"/>
      <c r="K269" s="41"/>
      <c r="L269" s="45"/>
      <c r="M269" s="236"/>
      <c r="N269" s="237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192</v>
      </c>
      <c r="AU269" s="18" t="s">
        <v>86</v>
      </c>
    </row>
    <row r="270" s="2" customFormat="1" ht="24.15" customHeight="1">
      <c r="A270" s="39"/>
      <c r="B270" s="40"/>
      <c r="C270" s="220" t="s">
        <v>676</v>
      </c>
      <c r="D270" s="220" t="s">
        <v>185</v>
      </c>
      <c r="E270" s="221" t="s">
        <v>1742</v>
      </c>
      <c r="F270" s="222" t="s">
        <v>1743</v>
      </c>
      <c r="G270" s="223" t="s">
        <v>252</v>
      </c>
      <c r="H270" s="224">
        <v>50</v>
      </c>
      <c r="I270" s="225"/>
      <c r="J270" s="226">
        <f>ROUND(I270*H270,2)</f>
        <v>0</v>
      </c>
      <c r="K270" s="222" t="s">
        <v>189</v>
      </c>
      <c r="L270" s="45"/>
      <c r="M270" s="227" t="s">
        <v>1</v>
      </c>
      <c r="N270" s="228" t="s">
        <v>41</v>
      </c>
      <c r="O270" s="92"/>
      <c r="P270" s="229">
        <f>O270*H270</f>
        <v>0</v>
      </c>
      <c r="Q270" s="229">
        <v>0.00010000000000000001</v>
      </c>
      <c r="R270" s="229">
        <f>Q270*H270</f>
        <v>0.0050000000000000001</v>
      </c>
      <c r="S270" s="229">
        <v>0.01384</v>
      </c>
      <c r="T270" s="230">
        <f>S270*H270</f>
        <v>0.69199999999999995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319</v>
      </c>
      <c r="AT270" s="231" t="s">
        <v>185</v>
      </c>
      <c r="AU270" s="231" t="s">
        <v>86</v>
      </c>
      <c r="AY270" s="18" t="s">
        <v>183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84</v>
      </c>
      <c r="BK270" s="232">
        <f>ROUND(I270*H270,2)</f>
        <v>0</v>
      </c>
      <c r="BL270" s="18" t="s">
        <v>319</v>
      </c>
      <c r="BM270" s="231" t="s">
        <v>1744</v>
      </c>
    </row>
    <row r="271" s="2" customFormat="1">
      <c r="A271" s="39"/>
      <c r="B271" s="40"/>
      <c r="C271" s="41"/>
      <c r="D271" s="233" t="s">
        <v>192</v>
      </c>
      <c r="E271" s="41"/>
      <c r="F271" s="234" t="s">
        <v>1745</v>
      </c>
      <c r="G271" s="41"/>
      <c r="H271" s="41"/>
      <c r="I271" s="235"/>
      <c r="J271" s="41"/>
      <c r="K271" s="41"/>
      <c r="L271" s="45"/>
      <c r="M271" s="236"/>
      <c r="N271" s="237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192</v>
      </c>
      <c r="AU271" s="18" t="s">
        <v>86</v>
      </c>
    </row>
    <row r="272" s="2" customFormat="1" ht="24.15" customHeight="1">
      <c r="A272" s="39"/>
      <c r="B272" s="40"/>
      <c r="C272" s="220" t="s">
        <v>681</v>
      </c>
      <c r="D272" s="220" t="s">
        <v>185</v>
      </c>
      <c r="E272" s="221" t="s">
        <v>1746</v>
      </c>
      <c r="F272" s="222" t="s">
        <v>1747</v>
      </c>
      <c r="G272" s="223" t="s">
        <v>525</v>
      </c>
      <c r="H272" s="224">
        <v>50</v>
      </c>
      <c r="I272" s="225"/>
      <c r="J272" s="226">
        <f>ROUND(I272*H272,2)</f>
        <v>0</v>
      </c>
      <c r="K272" s="222" t="s">
        <v>189</v>
      </c>
      <c r="L272" s="45"/>
      <c r="M272" s="227" t="s">
        <v>1</v>
      </c>
      <c r="N272" s="228" t="s">
        <v>41</v>
      </c>
      <c r="O272" s="92"/>
      <c r="P272" s="229">
        <f>O272*H272</f>
        <v>0</v>
      </c>
      <c r="Q272" s="229">
        <v>2.0000000000000002E-05</v>
      </c>
      <c r="R272" s="229">
        <f>Q272*H272</f>
        <v>0.001</v>
      </c>
      <c r="S272" s="229">
        <v>0.035000000000000003</v>
      </c>
      <c r="T272" s="230">
        <f>S272*H272</f>
        <v>1.7500000000000002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319</v>
      </c>
      <c r="AT272" s="231" t="s">
        <v>185</v>
      </c>
      <c r="AU272" s="231" t="s">
        <v>86</v>
      </c>
      <c r="AY272" s="18" t="s">
        <v>183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84</v>
      </c>
      <c r="BK272" s="232">
        <f>ROUND(I272*H272,2)</f>
        <v>0</v>
      </c>
      <c r="BL272" s="18" t="s">
        <v>319</v>
      </c>
      <c r="BM272" s="231" t="s">
        <v>1748</v>
      </c>
    </row>
    <row r="273" s="2" customFormat="1">
      <c r="A273" s="39"/>
      <c r="B273" s="40"/>
      <c r="C273" s="41"/>
      <c r="D273" s="233" t="s">
        <v>192</v>
      </c>
      <c r="E273" s="41"/>
      <c r="F273" s="234" t="s">
        <v>1749</v>
      </c>
      <c r="G273" s="41"/>
      <c r="H273" s="41"/>
      <c r="I273" s="235"/>
      <c r="J273" s="41"/>
      <c r="K273" s="41"/>
      <c r="L273" s="45"/>
      <c r="M273" s="236"/>
      <c r="N273" s="237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192</v>
      </c>
      <c r="AU273" s="18" t="s">
        <v>86</v>
      </c>
    </row>
    <row r="274" s="2" customFormat="1" ht="24.15" customHeight="1">
      <c r="A274" s="39"/>
      <c r="B274" s="40"/>
      <c r="C274" s="220" t="s">
        <v>688</v>
      </c>
      <c r="D274" s="220" t="s">
        <v>185</v>
      </c>
      <c r="E274" s="221" t="s">
        <v>1750</v>
      </c>
      <c r="F274" s="222" t="s">
        <v>1751</v>
      </c>
      <c r="G274" s="223" t="s">
        <v>525</v>
      </c>
      <c r="H274" s="224">
        <v>20</v>
      </c>
      <c r="I274" s="225"/>
      <c r="J274" s="226">
        <f>ROUND(I274*H274,2)</f>
        <v>0</v>
      </c>
      <c r="K274" s="222" t="s">
        <v>189</v>
      </c>
      <c r="L274" s="45"/>
      <c r="M274" s="227" t="s">
        <v>1</v>
      </c>
      <c r="N274" s="228" t="s">
        <v>41</v>
      </c>
      <c r="O274" s="92"/>
      <c r="P274" s="229">
        <f>O274*H274</f>
        <v>0</v>
      </c>
      <c r="Q274" s="229">
        <v>2.0000000000000002E-05</v>
      </c>
      <c r="R274" s="229">
        <f>Q274*H274</f>
        <v>0.00040000000000000002</v>
      </c>
      <c r="S274" s="229">
        <v>0.053999999999999999</v>
      </c>
      <c r="T274" s="230">
        <f>S274*H274</f>
        <v>1.0800000000000001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319</v>
      </c>
      <c r="AT274" s="231" t="s">
        <v>185</v>
      </c>
      <c r="AU274" s="231" t="s">
        <v>86</v>
      </c>
      <c r="AY274" s="18" t="s">
        <v>183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84</v>
      </c>
      <c r="BK274" s="232">
        <f>ROUND(I274*H274,2)</f>
        <v>0</v>
      </c>
      <c r="BL274" s="18" t="s">
        <v>319</v>
      </c>
      <c r="BM274" s="231" t="s">
        <v>1752</v>
      </c>
    </row>
    <row r="275" s="2" customFormat="1">
      <c r="A275" s="39"/>
      <c r="B275" s="40"/>
      <c r="C275" s="41"/>
      <c r="D275" s="233" t="s">
        <v>192</v>
      </c>
      <c r="E275" s="41"/>
      <c r="F275" s="234" t="s">
        <v>1753</v>
      </c>
      <c r="G275" s="41"/>
      <c r="H275" s="41"/>
      <c r="I275" s="235"/>
      <c r="J275" s="41"/>
      <c r="K275" s="41"/>
      <c r="L275" s="45"/>
      <c r="M275" s="236"/>
      <c r="N275" s="237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192</v>
      </c>
      <c r="AU275" s="18" t="s">
        <v>86</v>
      </c>
    </row>
    <row r="276" s="2" customFormat="1" ht="24.15" customHeight="1">
      <c r="A276" s="39"/>
      <c r="B276" s="40"/>
      <c r="C276" s="220" t="s">
        <v>692</v>
      </c>
      <c r="D276" s="220" t="s">
        <v>185</v>
      </c>
      <c r="E276" s="221" t="s">
        <v>1754</v>
      </c>
      <c r="F276" s="222" t="s">
        <v>1755</v>
      </c>
      <c r="G276" s="223" t="s">
        <v>252</v>
      </c>
      <c r="H276" s="224">
        <v>400</v>
      </c>
      <c r="I276" s="225"/>
      <c r="J276" s="226">
        <f>ROUND(I276*H276,2)</f>
        <v>0</v>
      </c>
      <c r="K276" s="222" t="s">
        <v>189</v>
      </c>
      <c r="L276" s="45"/>
      <c r="M276" s="227" t="s">
        <v>1</v>
      </c>
      <c r="N276" s="228" t="s">
        <v>41</v>
      </c>
      <c r="O276" s="92"/>
      <c r="P276" s="229">
        <f>O276*H276</f>
        <v>0</v>
      </c>
      <c r="Q276" s="229">
        <v>0</v>
      </c>
      <c r="R276" s="229">
        <f>Q276*H276</f>
        <v>0</v>
      </c>
      <c r="S276" s="229">
        <v>0.0053899999999999998</v>
      </c>
      <c r="T276" s="230">
        <f>S276*H276</f>
        <v>2.1560000000000001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319</v>
      </c>
      <c r="AT276" s="231" t="s">
        <v>185</v>
      </c>
      <c r="AU276" s="231" t="s">
        <v>86</v>
      </c>
      <c r="AY276" s="18" t="s">
        <v>183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84</v>
      </c>
      <c r="BK276" s="232">
        <f>ROUND(I276*H276,2)</f>
        <v>0</v>
      </c>
      <c r="BL276" s="18" t="s">
        <v>319</v>
      </c>
      <c r="BM276" s="231" t="s">
        <v>1756</v>
      </c>
    </row>
    <row r="277" s="2" customFormat="1">
      <c r="A277" s="39"/>
      <c r="B277" s="40"/>
      <c r="C277" s="41"/>
      <c r="D277" s="233" t="s">
        <v>192</v>
      </c>
      <c r="E277" s="41"/>
      <c r="F277" s="234" t="s">
        <v>1757</v>
      </c>
      <c r="G277" s="41"/>
      <c r="H277" s="41"/>
      <c r="I277" s="235"/>
      <c r="J277" s="41"/>
      <c r="K277" s="41"/>
      <c r="L277" s="45"/>
      <c r="M277" s="236"/>
      <c r="N277" s="237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192</v>
      </c>
      <c r="AU277" s="18" t="s">
        <v>86</v>
      </c>
    </row>
    <row r="278" s="2" customFormat="1" ht="24.15" customHeight="1">
      <c r="A278" s="39"/>
      <c r="B278" s="40"/>
      <c r="C278" s="220" t="s">
        <v>699</v>
      </c>
      <c r="D278" s="220" t="s">
        <v>185</v>
      </c>
      <c r="E278" s="221" t="s">
        <v>1758</v>
      </c>
      <c r="F278" s="222" t="s">
        <v>1759</v>
      </c>
      <c r="G278" s="223" t="s">
        <v>252</v>
      </c>
      <c r="H278" s="224">
        <v>150</v>
      </c>
      <c r="I278" s="225"/>
      <c r="J278" s="226">
        <f>ROUND(I278*H278,2)</f>
        <v>0</v>
      </c>
      <c r="K278" s="222" t="s">
        <v>189</v>
      </c>
      <c r="L278" s="45"/>
      <c r="M278" s="227" t="s">
        <v>1</v>
      </c>
      <c r="N278" s="228" t="s">
        <v>41</v>
      </c>
      <c r="O278" s="92"/>
      <c r="P278" s="229">
        <f>O278*H278</f>
        <v>0</v>
      </c>
      <c r="Q278" s="229">
        <v>0</v>
      </c>
      <c r="R278" s="229">
        <f>Q278*H278</f>
        <v>0</v>
      </c>
      <c r="S278" s="229">
        <v>0.011299999999999999</v>
      </c>
      <c r="T278" s="230">
        <f>S278*H278</f>
        <v>1.6949999999999998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319</v>
      </c>
      <c r="AT278" s="231" t="s">
        <v>185</v>
      </c>
      <c r="AU278" s="231" t="s">
        <v>86</v>
      </c>
      <c r="AY278" s="18" t="s">
        <v>183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84</v>
      </c>
      <c r="BK278" s="232">
        <f>ROUND(I278*H278,2)</f>
        <v>0</v>
      </c>
      <c r="BL278" s="18" t="s">
        <v>319</v>
      </c>
      <c r="BM278" s="231" t="s">
        <v>1760</v>
      </c>
    </row>
    <row r="279" s="2" customFormat="1">
      <c r="A279" s="39"/>
      <c r="B279" s="40"/>
      <c r="C279" s="41"/>
      <c r="D279" s="233" t="s">
        <v>192</v>
      </c>
      <c r="E279" s="41"/>
      <c r="F279" s="234" t="s">
        <v>1761</v>
      </c>
      <c r="G279" s="41"/>
      <c r="H279" s="41"/>
      <c r="I279" s="235"/>
      <c r="J279" s="41"/>
      <c r="K279" s="41"/>
      <c r="L279" s="45"/>
      <c r="M279" s="236"/>
      <c r="N279" s="237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192</v>
      </c>
      <c r="AU279" s="18" t="s">
        <v>86</v>
      </c>
    </row>
    <row r="280" s="12" customFormat="1" ht="22.8" customHeight="1">
      <c r="A280" s="12"/>
      <c r="B280" s="204"/>
      <c r="C280" s="205"/>
      <c r="D280" s="206" t="s">
        <v>75</v>
      </c>
      <c r="E280" s="218" t="s">
        <v>1762</v>
      </c>
      <c r="F280" s="218" t="s">
        <v>1763</v>
      </c>
      <c r="G280" s="205"/>
      <c r="H280" s="205"/>
      <c r="I280" s="208"/>
      <c r="J280" s="219">
        <f>BK280</f>
        <v>0</v>
      </c>
      <c r="K280" s="205"/>
      <c r="L280" s="210"/>
      <c r="M280" s="211"/>
      <c r="N280" s="212"/>
      <c r="O280" s="212"/>
      <c r="P280" s="213">
        <f>SUM(P281:P300)</f>
        <v>0</v>
      </c>
      <c r="Q280" s="212"/>
      <c r="R280" s="213">
        <f>SUM(R281:R300)</f>
        <v>0</v>
      </c>
      <c r="S280" s="212"/>
      <c r="T280" s="214">
        <f>SUM(T281:T300)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5" t="s">
        <v>86</v>
      </c>
      <c r="AT280" s="216" t="s">
        <v>75</v>
      </c>
      <c r="AU280" s="216" t="s">
        <v>84</v>
      </c>
      <c r="AY280" s="215" t="s">
        <v>183</v>
      </c>
      <c r="BK280" s="217">
        <f>SUM(BK281:BK300)</f>
        <v>0</v>
      </c>
    </row>
    <row r="281" s="2" customFormat="1" ht="16.5" customHeight="1">
      <c r="A281" s="39"/>
      <c r="B281" s="40"/>
      <c r="C281" s="220" t="s">
        <v>704</v>
      </c>
      <c r="D281" s="220" t="s">
        <v>185</v>
      </c>
      <c r="E281" s="221" t="s">
        <v>1764</v>
      </c>
      <c r="F281" s="222" t="s">
        <v>1765</v>
      </c>
      <c r="G281" s="223" t="s">
        <v>525</v>
      </c>
      <c r="H281" s="224">
        <v>1</v>
      </c>
      <c r="I281" s="225"/>
      <c r="J281" s="226">
        <f>ROUND(I281*H281,2)</f>
        <v>0</v>
      </c>
      <c r="K281" s="222" t="s">
        <v>189</v>
      </c>
      <c r="L281" s="45"/>
      <c r="M281" s="227" t="s">
        <v>1</v>
      </c>
      <c r="N281" s="228" t="s">
        <v>41</v>
      </c>
      <c r="O281" s="92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319</v>
      </c>
      <c r="AT281" s="231" t="s">
        <v>185</v>
      </c>
      <c r="AU281" s="231" t="s">
        <v>86</v>
      </c>
      <c r="AY281" s="18" t="s">
        <v>183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84</v>
      </c>
      <c r="BK281" s="232">
        <f>ROUND(I281*H281,2)</f>
        <v>0</v>
      </c>
      <c r="BL281" s="18" t="s">
        <v>319</v>
      </c>
      <c r="BM281" s="231" t="s">
        <v>1766</v>
      </c>
    </row>
    <row r="282" s="2" customFormat="1">
      <c r="A282" s="39"/>
      <c r="B282" s="40"/>
      <c r="C282" s="41"/>
      <c r="D282" s="233" t="s">
        <v>192</v>
      </c>
      <c r="E282" s="41"/>
      <c r="F282" s="234" t="s">
        <v>1765</v>
      </c>
      <c r="G282" s="41"/>
      <c r="H282" s="41"/>
      <c r="I282" s="235"/>
      <c r="J282" s="41"/>
      <c r="K282" s="41"/>
      <c r="L282" s="45"/>
      <c r="M282" s="236"/>
      <c r="N282" s="237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192</v>
      </c>
      <c r="AU282" s="18" t="s">
        <v>86</v>
      </c>
    </row>
    <row r="283" s="2" customFormat="1" ht="37.8" customHeight="1">
      <c r="A283" s="39"/>
      <c r="B283" s="40"/>
      <c r="C283" s="220" t="s">
        <v>709</v>
      </c>
      <c r="D283" s="220" t="s">
        <v>185</v>
      </c>
      <c r="E283" s="221" t="s">
        <v>1767</v>
      </c>
      <c r="F283" s="222" t="s">
        <v>1768</v>
      </c>
      <c r="G283" s="223" t="s">
        <v>1769</v>
      </c>
      <c r="H283" s="295"/>
      <c r="I283" s="225"/>
      <c r="J283" s="226">
        <f>ROUND(I283*H283,2)</f>
        <v>0</v>
      </c>
      <c r="K283" s="222" t="s">
        <v>1</v>
      </c>
      <c r="L283" s="45"/>
      <c r="M283" s="227" t="s">
        <v>1</v>
      </c>
      <c r="N283" s="228" t="s">
        <v>41</v>
      </c>
      <c r="O283" s="92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319</v>
      </c>
      <c r="AT283" s="231" t="s">
        <v>185</v>
      </c>
      <c r="AU283" s="231" t="s">
        <v>86</v>
      </c>
      <c r="AY283" s="18" t="s">
        <v>183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84</v>
      </c>
      <c r="BK283" s="232">
        <f>ROUND(I283*H283,2)</f>
        <v>0</v>
      </c>
      <c r="BL283" s="18" t="s">
        <v>319</v>
      </c>
      <c r="BM283" s="231" t="s">
        <v>1770</v>
      </c>
    </row>
    <row r="284" s="2" customFormat="1">
      <c r="A284" s="39"/>
      <c r="B284" s="40"/>
      <c r="C284" s="41"/>
      <c r="D284" s="233" t="s">
        <v>192</v>
      </c>
      <c r="E284" s="41"/>
      <c r="F284" s="234" t="s">
        <v>1768</v>
      </c>
      <c r="G284" s="41"/>
      <c r="H284" s="41"/>
      <c r="I284" s="235"/>
      <c r="J284" s="41"/>
      <c r="K284" s="41"/>
      <c r="L284" s="45"/>
      <c r="M284" s="236"/>
      <c r="N284" s="237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192</v>
      </c>
      <c r="AU284" s="18" t="s">
        <v>86</v>
      </c>
    </row>
    <row r="285" s="2" customFormat="1" ht="16.5" customHeight="1">
      <c r="A285" s="39"/>
      <c r="B285" s="40"/>
      <c r="C285" s="220" t="s">
        <v>715</v>
      </c>
      <c r="D285" s="220" t="s">
        <v>185</v>
      </c>
      <c r="E285" s="221" t="s">
        <v>1771</v>
      </c>
      <c r="F285" s="222" t="s">
        <v>1772</v>
      </c>
      <c r="G285" s="223" t="s">
        <v>1728</v>
      </c>
      <c r="H285" s="224">
        <v>1</v>
      </c>
      <c r="I285" s="225"/>
      <c r="J285" s="226">
        <f>ROUND(I285*H285,2)</f>
        <v>0</v>
      </c>
      <c r="K285" s="222" t="s">
        <v>1</v>
      </c>
      <c r="L285" s="45"/>
      <c r="M285" s="227" t="s">
        <v>1</v>
      </c>
      <c r="N285" s="228" t="s">
        <v>41</v>
      </c>
      <c r="O285" s="92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319</v>
      </c>
      <c r="AT285" s="231" t="s">
        <v>185</v>
      </c>
      <c r="AU285" s="231" t="s">
        <v>86</v>
      </c>
      <c r="AY285" s="18" t="s">
        <v>183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84</v>
      </c>
      <c r="BK285" s="232">
        <f>ROUND(I285*H285,2)</f>
        <v>0</v>
      </c>
      <c r="BL285" s="18" t="s">
        <v>319</v>
      </c>
      <c r="BM285" s="231" t="s">
        <v>1773</v>
      </c>
    </row>
    <row r="286" s="2" customFormat="1">
      <c r="A286" s="39"/>
      <c r="B286" s="40"/>
      <c r="C286" s="41"/>
      <c r="D286" s="233" t="s">
        <v>192</v>
      </c>
      <c r="E286" s="41"/>
      <c r="F286" s="234" t="s">
        <v>1772</v>
      </c>
      <c r="G286" s="41"/>
      <c r="H286" s="41"/>
      <c r="I286" s="235"/>
      <c r="J286" s="41"/>
      <c r="K286" s="41"/>
      <c r="L286" s="45"/>
      <c r="M286" s="236"/>
      <c r="N286" s="237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192</v>
      </c>
      <c r="AU286" s="18" t="s">
        <v>86</v>
      </c>
    </row>
    <row r="287" s="2" customFormat="1" ht="16.5" customHeight="1">
      <c r="A287" s="39"/>
      <c r="B287" s="40"/>
      <c r="C287" s="220" t="s">
        <v>720</v>
      </c>
      <c r="D287" s="220" t="s">
        <v>185</v>
      </c>
      <c r="E287" s="221" t="s">
        <v>1774</v>
      </c>
      <c r="F287" s="222" t="s">
        <v>1775</v>
      </c>
      <c r="G287" s="223" t="s">
        <v>1769</v>
      </c>
      <c r="H287" s="295"/>
      <c r="I287" s="225"/>
      <c r="J287" s="226">
        <f>ROUND(I287*H287,2)</f>
        <v>0</v>
      </c>
      <c r="K287" s="222" t="s">
        <v>1</v>
      </c>
      <c r="L287" s="45"/>
      <c r="M287" s="227" t="s">
        <v>1</v>
      </c>
      <c r="N287" s="228" t="s">
        <v>41</v>
      </c>
      <c r="O287" s="92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1" t="s">
        <v>319</v>
      </c>
      <c r="AT287" s="231" t="s">
        <v>185</v>
      </c>
      <c r="AU287" s="231" t="s">
        <v>86</v>
      </c>
      <c r="AY287" s="18" t="s">
        <v>183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84</v>
      </c>
      <c r="BK287" s="232">
        <f>ROUND(I287*H287,2)</f>
        <v>0</v>
      </c>
      <c r="BL287" s="18" t="s">
        <v>319</v>
      </c>
      <c r="BM287" s="231" t="s">
        <v>1776</v>
      </c>
    </row>
    <row r="288" s="2" customFormat="1">
      <c r="A288" s="39"/>
      <c r="B288" s="40"/>
      <c r="C288" s="41"/>
      <c r="D288" s="233" t="s">
        <v>192</v>
      </c>
      <c r="E288" s="41"/>
      <c r="F288" s="234" t="s">
        <v>1775</v>
      </c>
      <c r="G288" s="41"/>
      <c r="H288" s="41"/>
      <c r="I288" s="235"/>
      <c r="J288" s="41"/>
      <c r="K288" s="41"/>
      <c r="L288" s="45"/>
      <c r="M288" s="236"/>
      <c r="N288" s="237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192</v>
      </c>
      <c r="AU288" s="18" t="s">
        <v>86</v>
      </c>
    </row>
    <row r="289" s="2" customFormat="1" ht="21.75" customHeight="1">
      <c r="A289" s="39"/>
      <c r="B289" s="40"/>
      <c r="C289" s="220" t="s">
        <v>725</v>
      </c>
      <c r="D289" s="220" t="s">
        <v>185</v>
      </c>
      <c r="E289" s="221" t="s">
        <v>1777</v>
      </c>
      <c r="F289" s="222" t="s">
        <v>1778</v>
      </c>
      <c r="G289" s="223" t="s">
        <v>1779</v>
      </c>
      <c r="H289" s="224">
        <v>72</v>
      </c>
      <c r="I289" s="225"/>
      <c r="J289" s="226">
        <f>ROUND(I289*H289,2)</f>
        <v>0</v>
      </c>
      <c r="K289" s="222" t="s">
        <v>1</v>
      </c>
      <c r="L289" s="45"/>
      <c r="M289" s="227" t="s">
        <v>1</v>
      </c>
      <c r="N289" s="228" t="s">
        <v>41</v>
      </c>
      <c r="O289" s="92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1" t="s">
        <v>319</v>
      </c>
      <c r="AT289" s="231" t="s">
        <v>185</v>
      </c>
      <c r="AU289" s="231" t="s">
        <v>86</v>
      </c>
      <c r="AY289" s="18" t="s">
        <v>183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84</v>
      </c>
      <c r="BK289" s="232">
        <f>ROUND(I289*H289,2)</f>
        <v>0</v>
      </c>
      <c r="BL289" s="18" t="s">
        <v>319</v>
      </c>
      <c r="BM289" s="231" t="s">
        <v>1780</v>
      </c>
    </row>
    <row r="290" s="2" customFormat="1">
      <c r="A290" s="39"/>
      <c r="B290" s="40"/>
      <c r="C290" s="41"/>
      <c r="D290" s="233" t="s">
        <v>192</v>
      </c>
      <c r="E290" s="41"/>
      <c r="F290" s="234" t="s">
        <v>1778</v>
      </c>
      <c r="G290" s="41"/>
      <c r="H290" s="41"/>
      <c r="I290" s="235"/>
      <c r="J290" s="41"/>
      <c r="K290" s="41"/>
      <c r="L290" s="45"/>
      <c r="M290" s="236"/>
      <c r="N290" s="237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192</v>
      </c>
      <c r="AU290" s="18" t="s">
        <v>86</v>
      </c>
    </row>
    <row r="291" s="2" customFormat="1" ht="21.75" customHeight="1">
      <c r="A291" s="39"/>
      <c r="B291" s="40"/>
      <c r="C291" s="220" t="s">
        <v>730</v>
      </c>
      <c r="D291" s="220" t="s">
        <v>185</v>
      </c>
      <c r="E291" s="221" t="s">
        <v>1781</v>
      </c>
      <c r="F291" s="222" t="s">
        <v>1782</v>
      </c>
      <c r="G291" s="223" t="s">
        <v>1783</v>
      </c>
      <c r="H291" s="224">
        <v>1</v>
      </c>
      <c r="I291" s="225"/>
      <c r="J291" s="226">
        <f>ROUND(I291*H291,2)</f>
        <v>0</v>
      </c>
      <c r="K291" s="222" t="s">
        <v>1</v>
      </c>
      <c r="L291" s="45"/>
      <c r="M291" s="227" t="s">
        <v>1</v>
      </c>
      <c r="N291" s="228" t="s">
        <v>41</v>
      </c>
      <c r="O291" s="92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319</v>
      </c>
      <c r="AT291" s="231" t="s">
        <v>185</v>
      </c>
      <c r="AU291" s="231" t="s">
        <v>86</v>
      </c>
      <c r="AY291" s="18" t="s">
        <v>183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84</v>
      </c>
      <c r="BK291" s="232">
        <f>ROUND(I291*H291,2)</f>
        <v>0</v>
      </c>
      <c r="BL291" s="18" t="s">
        <v>319</v>
      </c>
      <c r="BM291" s="231" t="s">
        <v>1784</v>
      </c>
    </row>
    <row r="292" s="2" customFormat="1">
      <c r="A292" s="39"/>
      <c r="B292" s="40"/>
      <c r="C292" s="41"/>
      <c r="D292" s="233" t="s">
        <v>192</v>
      </c>
      <c r="E292" s="41"/>
      <c r="F292" s="234" t="s">
        <v>1782</v>
      </c>
      <c r="G292" s="41"/>
      <c r="H292" s="41"/>
      <c r="I292" s="235"/>
      <c r="J292" s="41"/>
      <c r="K292" s="41"/>
      <c r="L292" s="45"/>
      <c r="M292" s="236"/>
      <c r="N292" s="237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192</v>
      </c>
      <c r="AU292" s="18" t="s">
        <v>86</v>
      </c>
    </row>
    <row r="293" s="2" customFormat="1" ht="16.5" customHeight="1">
      <c r="A293" s="39"/>
      <c r="B293" s="40"/>
      <c r="C293" s="220" t="s">
        <v>735</v>
      </c>
      <c r="D293" s="220" t="s">
        <v>185</v>
      </c>
      <c r="E293" s="221" t="s">
        <v>1785</v>
      </c>
      <c r="F293" s="222" t="s">
        <v>1786</v>
      </c>
      <c r="G293" s="223" t="s">
        <v>1783</v>
      </c>
      <c r="H293" s="224">
        <v>1</v>
      </c>
      <c r="I293" s="225"/>
      <c r="J293" s="226">
        <f>ROUND(I293*H293,2)</f>
        <v>0</v>
      </c>
      <c r="K293" s="222" t="s">
        <v>1</v>
      </c>
      <c r="L293" s="45"/>
      <c r="M293" s="227" t="s">
        <v>1</v>
      </c>
      <c r="N293" s="228" t="s">
        <v>41</v>
      </c>
      <c r="O293" s="92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319</v>
      </c>
      <c r="AT293" s="231" t="s">
        <v>185</v>
      </c>
      <c r="AU293" s="231" t="s">
        <v>86</v>
      </c>
      <c r="AY293" s="18" t="s">
        <v>183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84</v>
      </c>
      <c r="BK293" s="232">
        <f>ROUND(I293*H293,2)</f>
        <v>0</v>
      </c>
      <c r="BL293" s="18" t="s">
        <v>319</v>
      </c>
      <c r="BM293" s="231" t="s">
        <v>1787</v>
      </c>
    </row>
    <row r="294" s="2" customFormat="1">
      <c r="A294" s="39"/>
      <c r="B294" s="40"/>
      <c r="C294" s="41"/>
      <c r="D294" s="233" t="s">
        <v>192</v>
      </c>
      <c r="E294" s="41"/>
      <c r="F294" s="234" t="s">
        <v>1788</v>
      </c>
      <c r="G294" s="41"/>
      <c r="H294" s="41"/>
      <c r="I294" s="235"/>
      <c r="J294" s="41"/>
      <c r="K294" s="41"/>
      <c r="L294" s="45"/>
      <c r="M294" s="236"/>
      <c r="N294" s="237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192</v>
      </c>
      <c r="AU294" s="18" t="s">
        <v>86</v>
      </c>
    </row>
    <row r="295" s="2" customFormat="1" ht="16.5" customHeight="1">
      <c r="A295" s="39"/>
      <c r="B295" s="40"/>
      <c r="C295" s="220" t="s">
        <v>740</v>
      </c>
      <c r="D295" s="220" t="s">
        <v>185</v>
      </c>
      <c r="E295" s="221" t="s">
        <v>1789</v>
      </c>
      <c r="F295" s="222" t="s">
        <v>1790</v>
      </c>
      <c r="G295" s="223" t="s">
        <v>525</v>
      </c>
      <c r="H295" s="224">
        <v>8</v>
      </c>
      <c r="I295" s="225"/>
      <c r="J295" s="226">
        <f>ROUND(I295*H295,2)</f>
        <v>0</v>
      </c>
      <c r="K295" s="222" t="s">
        <v>1</v>
      </c>
      <c r="L295" s="45"/>
      <c r="M295" s="227" t="s">
        <v>1</v>
      </c>
      <c r="N295" s="228" t="s">
        <v>41</v>
      </c>
      <c r="O295" s="92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319</v>
      </c>
      <c r="AT295" s="231" t="s">
        <v>185</v>
      </c>
      <c r="AU295" s="231" t="s">
        <v>86</v>
      </c>
      <c r="AY295" s="18" t="s">
        <v>183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84</v>
      </c>
      <c r="BK295" s="232">
        <f>ROUND(I295*H295,2)</f>
        <v>0</v>
      </c>
      <c r="BL295" s="18" t="s">
        <v>319</v>
      </c>
      <c r="BM295" s="231" t="s">
        <v>1791</v>
      </c>
    </row>
    <row r="296" s="2" customFormat="1">
      <c r="A296" s="39"/>
      <c r="B296" s="40"/>
      <c r="C296" s="41"/>
      <c r="D296" s="233" t="s">
        <v>192</v>
      </c>
      <c r="E296" s="41"/>
      <c r="F296" s="234" t="s">
        <v>1790</v>
      </c>
      <c r="G296" s="41"/>
      <c r="H296" s="41"/>
      <c r="I296" s="235"/>
      <c r="J296" s="41"/>
      <c r="K296" s="41"/>
      <c r="L296" s="45"/>
      <c r="M296" s="236"/>
      <c r="N296" s="237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192</v>
      </c>
      <c r="AU296" s="18" t="s">
        <v>86</v>
      </c>
    </row>
    <row r="297" s="2" customFormat="1" ht="16.5" customHeight="1">
      <c r="A297" s="39"/>
      <c r="B297" s="40"/>
      <c r="C297" s="220" t="s">
        <v>745</v>
      </c>
      <c r="D297" s="220" t="s">
        <v>185</v>
      </c>
      <c r="E297" s="221" t="s">
        <v>1792</v>
      </c>
      <c r="F297" s="222" t="s">
        <v>1793</v>
      </c>
      <c r="G297" s="223" t="s">
        <v>1124</v>
      </c>
      <c r="H297" s="224">
        <v>4</v>
      </c>
      <c r="I297" s="225"/>
      <c r="J297" s="226">
        <f>ROUND(I297*H297,2)</f>
        <v>0</v>
      </c>
      <c r="K297" s="222" t="s">
        <v>1</v>
      </c>
      <c r="L297" s="45"/>
      <c r="M297" s="227" t="s">
        <v>1</v>
      </c>
      <c r="N297" s="228" t="s">
        <v>41</v>
      </c>
      <c r="O297" s="92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319</v>
      </c>
      <c r="AT297" s="231" t="s">
        <v>185</v>
      </c>
      <c r="AU297" s="231" t="s">
        <v>86</v>
      </c>
      <c r="AY297" s="18" t="s">
        <v>183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84</v>
      </c>
      <c r="BK297" s="232">
        <f>ROUND(I297*H297,2)</f>
        <v>0</v>
      </c>
      <c r="BL297" s="18" t="s">
        <v>319</v>
      </c>
      <c r="BM297" s="231" t="s">
        <v>1794</v>
      </c>
    </row>
    <row r="298" s="2" customFormat="1">
      <c r="A298" s="39"/>
      <c r="B298" s="40"/>
      <c r="C298" s="41"/>
      <c r="D298" s="233" t="s">
        <v>192</v>
      </c>
      <c r="E298" s="41"/>
      <c r="F298" s="234" t="s">
        <v>1795</v>
      </c>
      <c r="G298" s="41"/>
      <c r="H298" s="41"/>
      <c r="I298" s="235"/>
      <c r="J298" s="41"/>
      <c r="K298" s="41"/>
      <c r="L298" s="45"/>
      <c r="M298" s="236"/>
      <c r="N298" s="237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192</v>
      </c>
      <c r="AU298" s="18" t="s">
        <v>86</v>
      </c>
    </row>
    <row r="299" s="2" customFormat="1" ht="16.5" customHeight="1">
      <c r="A299" s="39"/>
      <c r="B299" s="40"/>
      <c r="C299" s="220" t="s">
        <v>750</v>
      </c>
      <c r="D299" s="220" t="s">
        <v>185</v>
      </c>
      <c r="E299" s="221" t="s">
        <v>1796</v>
      </c>
      <c r="F299" s="222" t="s">
        <v>1797</v>
      </c>
      <c r="G299" s="223" t="s">
        <v>1728</v>
      </c>
      <c r="H299" s="224">
        <v>1</v>
      </c>
      <c r="I299" s="225"/>
      <c r="J299" s="226">
        <f>ROUND(I299*H299,2)</f>
        <v>0</v>
      </c>
      <c r="K299" s="222" t="s">
        <v>1</v>
      </c>
      <c r="L299" s="45"/>
      <c r="M299" s="227" t="s">
        <v>1</v>
      </c>
      <c r="N299" s="228" t="s">
        <v>41</v>
      </c>
      <c r="O299" s="92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1" t="s">
        <v>319</v>
      </c>
      <c r="AT299" s="231" t="s">
        <v>185</v>
      </c>
      <c r="AU299" s="231" t="s">
        <v>86</v>
      </c>
      <c r="AY299" s="18" t="s">
        <v>183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84</v>
      </c>
      <c r="BK299" s="232">
        <f>ROUND(I299*H299,2)</f>
        <v>0</v>
      </c>
      <c r="BL299" s="18" t="s">
        <v>319</v>
      </c>
      <c r="BM299" s="231" t="s">
        <v>1798</v>
      </c>
    </row>
    <row r="300" s="2" customFormat="1">
      <c r="A300" s="39"/>
      <c r="B300" s="40"/>
      <c r="C300" s="41"/>
      <c r="D300" s="233" t="s">
        <v>192</v>
      </c>
      <c r="E300" s="41"/>
      <c r="F300" s="234" t="s">
        <v>1799</v>
      </c>
      <c r="G300" s="41"/>
      <c r="H300" s="41"/>
      <c r="I300" s="235"/>
      <c r="J300" s="41"/>
      <c r="K300" s="41"/>
      <c r="L300" s="45"/>
      <c r="M300" s="296"/>
      <c r="N300" s="297"/>
      <c r="O300" s="298"/>
      <c r="P300" s="298"/>
      <c r="Q300" s="298"/>
      <c r="R300" s="298"/>
      <c r="S300" s="298"/>
      <c r="T300" s="29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192</v>
      </c>
      <c r="AU300" s="18" t="s">
        <v>86</v>
      </c>
    </row>
    <row r="301" s="2" customFormat="1" ht="6.96" customHeight="1">
      <c r="A301" s="39"/>
      <c r="B301" s="67"/>
      <c r="C301" s="68"/>
      <c r="D301" s="68"/>
      <c r="E301" s="68"/>
      <c r="F301" s="68"/>
      <c r="G301" s="68"/>
      <c r="H301" s="68"/>
      <c r="I301" s="68"/>
      <c r="J301" s="68"/>
      <c r="K301" s="68"/>
      <c r="L301" s="45"/>
      <c r="M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</row>
  </sheetData>
  <sheetProtection sheet="1" autoFilter="0" formatColumns="0" formatRows="0" objects="1" scenarios="1" spinCount="100000" saltValue="ZWmvmXjGIUGbFmgYEQQULlhUaJPOB4g9LbynjRSdIexzln421i9IWnH/Pf/JKgeR766Y5smSXvA4bioQwd1Nng==" hashValue="7rlk7Pdpg6H9LIAuRPrwiGnlbsr0VOzDX8fqKAM/gYnSPElzxnIsIty8kJdI7t/59oPcjlRQ+yKkVJcs4bfU5w==" algorithmName="SHA-512" password="CC35"/>
  <autoFilter ref="C127:K300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86</v>
      </c>
    </row>
    <row r="4" hidden="1" s="1" customFormat="1" ht="24.96" customHeight="1">
      <c r="B4" s="21"/>
      <c r="D4" s="140" t="s">
        <v>117</v>
      </c>
      <c r="L4" s="21"/>
      <c r="M4" s="141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2" t="s">
        <v>16</v>
      </c>
      <c r="L6" s="21"/>
    </row>
    <row r="7" hidden="1" s="1" customFormat="1" ht="16.5" customHeight="1">
      <c r="B7" s="21"/>
      <c r="E7" s="143" t="str">
        <f>'Rekapitulace stavby'!K6</f>
        <v>ZŠ Švermova - přestavba bazénové vany</v>
      </c>
      <c r="F7" s="142"/>
      <c r="G7" s="142"/>
      <c r="H7" s="142"/>
      <c r="L7" s="21"/>
    </row>
    <row r="8" hidden="1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1800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">
        <v>1801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ROUND((SUM(BE119:BE149)),  2)</f>
        <v>0</v>
      </c>
      <c r="G33" s="39"/>
      <c r="H33" s="39"/>
      <c r="I33" s="157">
        <v>0.20999999999999999</v>
      </c>
      <c r="J33" s="156">
        <f>ROUND(((SUM(BE119:BE149))*I33),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42</v>
      </c>
      <c r="F34" s="156">
        <f>ROUND((SUM(BF119:BF149)),  2)</f>
        <v>0</v>
      </c>
      <c r="G34" s="39"/>
      <c r="H34" s="39"/>
      <c r="I34" s="157">
        <v>0.14999999999999999</v>
      </c>
      <c r="J34" s="156">
        <f>ROUND(((SUM(BF119:BF149))*I34),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ROUND((SUM(BG119:BG149)),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ROUND((SUM(BH119:BH149)),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ROUND((SUM(BI119:BI149)),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ZŠ Švermova - přestavba bazénové vany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D.1.4.B - Chlazení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Švermova 403/40, Liberec 10</v>
      </c>
      <c r="G89" s="41"/>
      <c r="H89" s="41"/>
      <c r="I89" s="33" t="s">
        <v>22</v>
      </c>
      <c r="J89" s="80" t="str">
        <f>IF(J12="","",J12)</f>
        <v>2. 8. 2023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Liberec</v>
      </c>
      <c r="G91" s="41"/>
      <c r="H91" s="41"/>
      <c r="I91" s="33" t="s">
        <v>30</v>
      </c>
      <c r="J91" s="37" t="str">
        <f>E21</f>
        <v>DIGITRONIC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Fléglová, Vanický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143</v>
      </c>
      <c r="D94" s="178"/>
      <c r="E94" s="178"/>
      <c r="F94" s="178"/>
      <c r="G94" s="178"/>
      <c r="H94" s="178"/>
      <c r="I94" s="178"/>
      <c r="J94" s="179" t="s">
        <v>144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145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146</v>
      </c>
    </row>
    <row r="97" s="9" customFormat="1" ht="24.96" customHeight="1">
      <c r="A97" s="9"/>
      <c r="B97" s="181"/>
      <c r="C97" s="182"/>
      <c r="D97" s="183" t="s">
        <v>1802</v>
      </c>
      <c r="E97" s="184"/>
      <c r="F97" s="184"/>
      <c r="G97" s="184"/>
      <c r="H97" s="184"/>
      <c r="I97" s="184"/>
      <c r="J97" s="185">
        <f>J120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1803</v>
      </c>
      <c r="E98" s="190"/>
      <c r="F98" s="190"/>
      <c r="G98" s="190"/>
      <c r="H98" s="190"/>
      <c r="I98" s="190"/>
      <c r="J98" s="191">
        <f>J121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1488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168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6" t="str">
        <f>E7</f>
        <v>ZŠ Švermova - přestavba bazénové vany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126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D.1.4.B - Chlazení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Švermova 403/40, Liberec 10</v>
      </c>
      <c r="G113" s="41"/>
      <c r="H113" s="41"/>
      <c r="I113" s="33" t="s">
        <v>22</v>
      </c>
      <c r="J113" s="80" t="str">
        <f>IF(J12="","",J12)</f>
        <v>2. 8. 2023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Město Liberec</v>
      </c>
      <c r="G115" s="41"/>
      <c r="H115" s="41"/>
      <c r="I115" s="33" t="s">
        <v>30</v>
      </c>
      <c r="J115" s="37" t="str">
        <f>E21</f>
        <v>DIGITRONIC CZ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>Fléglová, Vanický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3"/>
      <c r="B118" s="194"/>
      <c r="C118" s="195" t="s">
        <v>169</v>
      </c>
      <c r="D118" s="196" t="s">
        <v>61</v>
      </c>
      <c r="E118" s="196" t="s">
        <v>57</v>
      </c>
      <c r="F118" s="196" t="s">
        <v>58</v>
      </c>
      <c r="G118" s="196" t="s">
        <v>170</v>
      </c>
      <c r="H118" s="196" t="s">
        <v>171</v>
      </c>
      <c r="I118" s="196" t="s">
        <v>172</v>
      </c>
      <c r="J118" s="196" t="s">
        <v>144</v>
      </c>
      <c r="K118" s="197" t="s">
        <v>173</v>
      </c>
      <c r="L118" s="198"/>
      <c r="M118" s="101" t="s">
        <v>1</v>
      </c>
      <c r="N118" s="102" t="s">
        <v>40</v>
      </c>
      <c r="O118" s="102" t="s">
        <v>174</v>
      </c>
      <c r="P118" s="102" t="s">
        <v>175</v>
      </c>
      <c r="Q118" s="102" t="s">
        <v>176</v>
      </c>
      <c r="R118" s="102" t="s">
        <v>177</v>
      </c>
      <c r="S118" s="102" t="s">
        <v>178</v>
      </c>
      <c r="T118" s="103" t="s">
        <v>179</v>
      </c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</row>
    <row r="119" s="2" customFormat="1" ht="22.8" customHeight="1">
      <c r="A119" s="39"/>
      <c r="B119" s="40"/>
      <c r="C119" s="108" t="s">
        <v>180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0.026100000000000002</v>
      </c>
      <c r="S119" s="105"/>
      <c r="T119" s="202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146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75</v>
      </c>
      <c r="E120" s="207" t="s">
        <v>1804</v>
      </c>
      <c r="F120" s="207" t="s">
        <v>91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P121+P132</f>
        <v>0</v>
      </c>
      <c r="Q120" s="212"/>
      <c r="R120" s="213">
        <f>R121+R132</f>
        <v>0.026100000000000002</v>
      </c>
      <c r="S120" s="212"/>
      <c r="T120" s="214">
        <f>T121+T132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86</v>
      </c>
      <c r="AT120" s="216" t="s">
        <v>75</v>
      </c>
      <c r="AU120" s="216" t="s">
        <v>76</v>
      </c>
      <c r="AY120" s="215" t="s">
        <v>183</v>
      </c>
      <c r="BK120" s="217">
        <f>BK121+BK132</f>
        <v>0</v>
      </c>
    </row>
    <row r="121" s="12" customFormat="1" ht="22.8" customHeight="1">
      <c r="A121" s="12"/>
      <c r="B121" s="204"/>
      <c r="C121" s="205"/>
      <c r="D121" s="206" t="s">
        <v>75</v>
      </c>
      <c r="E121" s="218" t="s">
        <v>1805</v>
      </c>
      <c r="F121" s="218" t="s">
        <v>1806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SUM(P122:P131)</f>
        <v>0</v>
      </c>
      <c r="Q121" s="212"/>
      <c r="R121" s="213">
        <f>SUM(R122:R131)</f>
        <v>0.025600000000000001</v>
      </c>
      <c r="S121" s="212"/>
      <c r="T121" s="214">
        <f>SUM(T122:T131)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86</v>
      </c>
      <c r="AT121" s="216" t="s">
        <v>75</v>
      </c>
      <c r="AU121" s="216" t="s">
        <v>84</v>
      </c>
      <c r="AY121" s="215" t="s">
        <v>183</v>
      </c>
      <c r="BK121" s="217">
        <f>SUM(BK122:BK131)</f>
        <v>0</v>
      </c>
    </row>
    <row r="122" s="2" customFormat="1" ht="21.75" customHeight="1">
      <c r="A122" s="39"/>
      <c r="B122" s="40"/>
      <c r="C122" s="220" t="s">
        <v>84</v>
      </c>
      <c r="D122" s="220" t="s">
        <v>185</v>
      </c>
      <c r="E122" s="221" t="s">
        <v>1807</v>
      </c>
      <c r="F122" s="222" t="s">
        <v>1808</v>
      </c>
      <c r="G122" s="223" t="s">
        <v>525</v>
      </c>
      <c r="H122" s="224">
        <v>1</v>
      </c>
      <c r="I122" s="225"/>
      <c r="J122" s="226">
        <f>ROUND(I122*H122,2)</f>
        <v>0</v>
      </c>
      <c r="K122" s="222" t="s">
        <v>189</v>
      </c>
      <c r="L122" s="45"/>
      <c r="M122" s="227" t="s">
        <v>1</v>
      </c>
      <c r="N122" s="228" t="s">
        <v>41</v>
      </c>
      <c r="O122" s="92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319</v>
      </c>
      <c r="AT122" s="231" t="s">
        <v>185</v>
      </c>
      <c r="AU122" s="231" t="s">
        <v>86</v>
      </c>
      <c r="AY122" s="18" t="s">
        <v>183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84</v>
      </c>
      <c r="BK122" s="232">
        <f>ROUND(I122*H122,2)</f>
        <v>0</v>
      </c>
      <c r="BL122" s="18" t="s">
        <v>319</v>
      </c>
      <c r="BM122" s="231" t="s">
        <v>1809</v>
      </c>
    </row>
    <row r="123" s="2" customFormat="1">
      <c r="A123" s="39"/>
      <c r="B123" s="40"/>
      <c r="C123" s="41"/>
      <c r="D123" s="233" t="s">
        <v>192</v>
      </c>
      <c r="E123" s="41"/>
      <c r="F123" s="234" t="s">
        <v>1810</v>
      </c>
      <c r="G123" s="41"/>
      <c r="H123" s="41"/>
      <c r="I123" s="235"/>
      <c r="J123" s="41"/>
      <c r="K123" s="41"/>
      <c r="L123" s="45"/>
      <c r="M123" s="236"/>
      <c r="N123" s="237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192</v>
      </c>
      <c r="AU123" s="18" t="s">
        <v>86</v>
      </c>
    </row>
    <row r="124" s="2" customFormat="1" ht="24.15" customHeight="1">
      <c r="A124" s="39"/>
      <c r="B124" s="40"/>
      <c r="C124" s="270" t="s">
        <v>86</v>
      </c>
      <c r="D124" s="270" t="s">
        <v>259</v>
      </c>
      <c r="E124" s="271" t="s">
        <v>1811</v>
      </c>
      <c r="F124" s="272" t="s">
        <v>1812</v>
      </c>
      <c r="G124" s="273" t="s">
        <v>525</v>
      </c>
      <c r="H124" s="274">
        <v>1</v>
      </c>
      <c r="I124" s="275"/>
      <c r="J124" s="276">
        <f>ROUND(I124*H124,2)</f>
        <v>0</v>
      </c>
      <c r="K124" s="272" t="s">
        <v>1</v>
      </c>
      <c r="L124" s="277"/>
      <c r="M124" s="278" t="s">
        <v>1</v>
      </c>
      <c r="N124" s="279" t="s">
        <v>41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436</v>
      </c>
      <c r="AT124" s="231" t="s">
        <v>259</v>
      </c>
      <c r="AU124" s="231" t="s">
        <v>86</v>
      </c>
      <c r="AY124" s="18" t="s">
        <v>183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84</v>
      </c>
      <c r="BK124" s="232">
        <f>ROUND(I124*H124,2)</f>
        <v>0</v>
      </c>
      <c r="BL124" s="18" t="s">
        <v>319</v>
      </c>
      <c r="BM124" s="231" t="s">
        <v>1813</v>
      </c>
    </row>
    <row r="125" s="2" customFormat="1">
      <c r="A125" s="39"/>
      <c r="B125" s="40"/>
      <c r="C125" s="41"/>
      <c r="D125" s="233" t="s">
        <v>192</v>
      </c>
      <c r="E125" s="41"/>
      <c r="F125" s="234" t="s">
        <v>1814</v>
      </c>
      <c r="G125" s="41"/>
      <c r="H125" s="41"/>
      <c r="I125" s="235"/>
      <c r="J125" s="41"/>
      <c r="K125" s="41"/>
      <c r="L125" s="45"/>
      <c r="M125" s="236"/>
      <c r="N125" s="237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192</v>
      </c>
      <c r="AU125" s="18" t="s">
        <v>86</v>
      </c>
    </row>
    <row r="126" s="2" customFormat="1">
      <c r="A126" s="39"/>
      <c r="B126" s="40"/>
      <c r="C126" s="41"/>
      <c r="D126" s="233" t="s">
        <v>263</v>
      </c>
      <c r="E126" s="41"/>
      <c r="F126" s="280" t="s">
        <v>1815</v>
      </c>
      <c r="G126" s="41"/>
      <c r="H126" s="41"/>
      <c r="I126" s="235"/>
      <c r="J126" s="41"/>
      <c r="K126" s="41"/>
      <c r="L126" s="45"/>
      <c r="M126" s="236"/>
      <c r="N126" s="237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263</v>
      </c>
      <c r="AU126" s="18" t="s">
        <v>86</v>
      </c>
    </row>
    <row r="127" s="2" customFormat="1" ht="24.15" customHeight="1">
      <c r="A127" s="39"/>
      <c r="B127" s="40"/>
      <c r="C127" s="220" t="s">
        <v>114</v>
      </c>
      <c r="D127" s="220" t="s">
        <v>185</v>
      </c>
      <c r="E127" s="221" t="s">
        <v>1816</v>
      </c>
      <c r="F127" s="222" t="s">
        <v>1817</v>
      </c>
      <c r="G127" s="223" t="s">
        <v>252</v>
      </c>
      <c r="H127" s="224">
        <v>16</v>
      </c>
      <c r="I127" s="225"/>
      <c r="J127" s="226">
        <f>ROUND(I127*H127,2)</f>
        <v>0</v>
      </c>
      <c r="K127" s="222" t="s">
        <v>1818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319</v>
      </c>
      <c r="AT127" s="231" t="s">
        <v>185</v>
      </c>
      <c r="AU127" s="231" t="s">
        <v>86</v>
      </c>
      <c r="AY127" s="18" t="s">
        <v>183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84</v>
      </c>
      <c r="BK127" s="232">
        <f>ROUND(I127*H127,2)</f>
        <v>0</v>
      </c>
      <c r="BL127" s="18" t="s">
        <v>319</v>
      </c>
      <c r="BM127" s="231" t="s">
        <v>1819</v>
      </c>
    </row>
    <row r="128" s="2" customFormat="1">
      <c r="A128" s="39"/>
      <c r="B128" s="40"/>
      <c r="C128" s="41"/>
      <c r="D128" s="233" t="s">
        <v>192</v>
      </c>
      <c r="E128" s="41"/>
      <c r="F128" s="234" t="s">
        <v>1820</v>
      </c>
      <c r="G128" s="41"/>
      <c r="H128" s="41"/>
      <c r="I128" s="235"/>
      <c r="J128" s="41"/>
      <c r="K128" s="41"/>
      <c r="L128" s="45"/>
      <c r="M128" s="236"/>
      <c r="N128" s="23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192</v>
      </c>
      <c r="AU128" s="18" t="s">
        <v>86</v>
      </c>
    </row>
    <row r="129" s="14" customFormat="1">
      <c r="A129" s="14"/>
      <c r="B129" s="248"/>
      <c r="C129" s="249"/>
      <c r="D129" s="233" t="s">
        <v>194</v>
      </c>
      <c r="E129" s="249"/>
      <c r="F129" s="251" t="s">
        <v>1821</v>
      </c>
      <c r="G129" s="249"/>
      <c r="H129" s="252">
        <v>16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8" t="s">
        <v>194</v>
      </c>
      <c r="AU129" s="258" t="s">
        <v>86</v>
      </c>
      <c r="AV129" s="14" t="s">
        <v>86</v>
      </c>
      <c r="AW129" s="14" t="s">
        <v>4</v>
      </c>
      <c r="AX129" s="14" t="s">
        <v>84</v>
      </c>
      <c r="AY129" s="258" t="s">
        <v>183</v>
      </c>
    </row>
    <row r="130" s="2" customFormat="1" ht="24.15" customHeight="1">
      <c r="A130" s="39"/>
      <c r="B130" s="40"/>
      <c r="C130" s="270" t="s">
        <v>190</v>
      </c>
      <c r="D130" s="270" t="s">
        <v>259</v>
      </c>
      <c r="E130" s="271" t="s">
        <v>1822</v>
      </c>
      <c r="F130" s="272" t="s">
        <v>1823</v>
      </c>
      <c r="G130" s="273" t="s">
        <v>252</v>
      </c>
      <c r="H130" s="274">
        <v>16</v>
      </c>
      <c r="I130" s="275"/>
      <c r="J130" s="276">
        <f>ROUND(I130*H130,2)</f>
        <v>0</v>
      </c>
      <c r="K130" s="272" t="s">
        <v>1818</v>
      </c>
      <c r="L130" s="277"/>
      <c r="M130" s="278" t="s">
        <v>1</v>
      </c>
      <c r="N130" s="279" t="s">
        <v>41</v>
      </c>
      <c r="O130" s="92"/>
      <c r="P130" s="229">
        <f>O130*H130</f>
        <v>0</v>
      </c>
      <c r="Q130" s="229">
        <v>0.0016000000000000001</v>
      </c>
      <c r="R130" s="229">
        <f>Q130*H130</f>
        <v>0.025600000000000001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1100</v>
      </c>
      <c r="AT130" s="231" t="s">
        <v>259</v>
      </c>
      <c r="AU130" s="231" t="s">
        <v>86</v>
      </c>
      <c r="AY130" s="18" t="s">
        <v>183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84</v>
      </c>
      <c r="BK130" s="232">
        <f>ROUND(I130*H130,2)</f>
        <v>0</v>
      </c>
      <c r="BL130" s="18" t="s">
        <v>1100</v>
      </c>
      <c r="BM130" s="231" t="s">
        <v>1824</v>
      </c>
    </row>
    <row r="131" s="2" customFormat="1">
      <c r="A131" s="39"/>
      <c r="B131" s="40"/>
      <c r="C131" s="41"/>
      <c r="D131" s="233" t="s">
        <v>192</v>
      </c>
      <c r="E131" s="41"/>
      <c r="F131" s="234" t="s">
        <v>1823</v>
      </c>
      <c r="G131" s="41"/>
      <c r="H131" s="41"/>
      <c r="I131" s="235"/>
      <c r="J131" s="41"/>
      <c r="K131" s="41"/>
      <c r="L131" s="45"/>
      <c r="M131" s="236"/>
      <c r="N131" s="237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192</v>
      </c>
      <c r="AU131" s="18" t="s">
        <v>86</v>
      </c>
    </row>
    <row r="132" s="12" customFormat="1" ht="22.8" customHeight="1">
      <c r="A132" s="12"/>
      <c r="B132" s="204"/>
      <c r="C132" s="205"/>
      <c r="D132" s="206" t="s">
        <v>75</v>
      </c>
      <c r="E132" s="218" t="s">
        <v>1762</v>
      </c>
      <c r="F132" s="218" t="s">
        <v>1763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SUM(P133:P149)</f>
        <v>0</v>
      </c>
      <c r="Q132" s="212"/>
      <c r="R132" s="213">
        <f>SUM(R133:R149)</f>
        <v>0.00050000000000000001</v>
      </c>
      <c r="S132" s="212"/>
      <c r="T132" s="214">
        <f>SUM(T133:T149)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190</v>
      </c>
      <c r="AT132" s="216" t="s">
        <v>75</v>
      </c>
      <c r="AU132" s="216" t="s">
        <v>84</v>
      </c>
      <c r="AY132" s="215" t="s">
        <v>183</v>
      </c>
      <c r="BK132" s="217">
        <f>SUM(BK133:BK149)</f>
        <v>0</v>
      </c>
    </row>
    <row r="133" s="2" customFormat="1" ht="16.5" customHeight="1">
      <c r="A133" s="39"/>
      <c r="B133" s="40"/>
      <c r="C133" s="220" t="s">
        <v>217</v>
      </c>
      <c r="D133" s="220" t="s">
        <v>185</v>
      </c>
      <c r="E133" s="221" t="s">
        <v>1825</v>
      </c>
      <c r="F133" s="222" t="s">
        <v>1826</v>
      </c>
      <c r="G133" s="223" t="s">
        <v>308</v>
      </c>
      <c r="H133" s="224">
        <v>0.5</v>
      </c>
      <c r="I133" s="225"/>
      <c r="J133" s="226">
        <f>ROUND(I133*H133,2)</f>
        <v>0</v>
      </c>
      <c r="K133" s="222" t="s">
        <v>1818</v>
      </c>
      <c r="L133" s="45"/>
      <c r="M133" s="227" t="s">
        <v>1</v>
      </c>
      <c r="N133" s="228" t="s">
        <v>41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319</v>
      </c>
      <c r="AT133" s="231" t="s">
        <v>185</v>
      </c>
      <c r="AU133" s="231" t="s">
        <v>86</v>
      </c>
      <c r="AY133" s="18" t="s">
        <v>183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84</v>
      </c>
      <c r="BK133" s="232">
        <f>ROUND(I133*H133,2)</f>
        <v>0</v>
      </c>
      <c r="BL133" s="18" t="s">
        <v>319</v>
      </c>
      <c r="BM133" s="231" t="s">
        <v>1827</v>
      </c>
    </row>
    <row r="134" s="2" customFormat="1">
      <c r="A134" s="39"/>
      <c r="B134" s="40"/>
      <c r="C134" s="41"/>
      <c r="D134" s="233" t="s">
        <v>192</v>
      </c>
      <c r="E134" s="41"/>
      <c r="F134" s="234" t="s">
        <v>1826</v>
      </c>
      <c r="G134" s="41"/>
      <c r="H134" s="41"/>
      <c r="I134" s="235"/>
      <c r="J134" s="41"/>
      <c r="K134" s="41"/>
      <c r="L134" s="45"/>
      <c r="M134" s="236"/>
      <c r="N134" s="237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192</v>
      </c>
      <c r="AU134" s="18" t="s">
        <v>86</v>
      </c>
    </row>
    <row r="135" s="2" customFormat="1" ht="16.5" customHeight="1">
      <c r="A135" s="39"/>
      <c r="B135" s="40"/>
      <c r="C135" s="270" t="s">
        <v>227</v>
      </c>
      <c r="D135" s="270" t="s">
        <v>259</v>
      </c>
      <c r="E135" s="271" t="s">
        <v>1828</v>
      </c>
      <c r="F135" s="272" t="s">
        <v>1829</v>
      </c>
      <c r="G135" s="273" t="s">
        <v>308</v>
      </c>
      <c r="H135" s="274">
        <v>0.5</v>
      </c>
      <c r="I135" s="275"/>
      <c r="J135" s="276">
        <f>ROUND(I135*H135,2)</f>
        <v>0</v>
      </c>
      <c r="K135" s="272" t="s">
        <v>1818</v>
      </c>
      <c r="L135" s="277"/>
      <c r="M135" s="278" t="s">
        <v>1</v>
      </c>
      <c r="N135" s="279" t="s">
        <v>41</v>
      </c>
      <c r="O135" s="92"/>
      <c r="P135" s="229">
        <f>O135*H135</f>
        <v>0</v>
      </c>
      <c r="Q135" s="229">
        <v>0.001</v>
      </c>
      <c r="R135" s="229">
        <f>Q135*H135</f>
        <v>0.00050000000000000001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436</v>
      </c>
      <c r="AT135" s="231" t="s">
        <v>259</v>
      </c>
      <c r="AU135" s="231" t="s">
        <v>86</v>
      </c>
      <c r="AY135" s="18" t="s">
        <v>183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84</v>
      </c>
      <c r="BK135" s="232">
        <f>ROUND(I135*H135,2)</f>
        <v>0</v>
      </c>
      <c r="BL135" s="18" t="s">
        <v>319</v>
      </c>
      <c r="BM135" s="231" t="s">
        <v>1830</v>
      </c>
    </row>
    <row r="136" s="2" customFormat="1">
      <c r="A136" s="39"/>
      <c r="B136" s="40"/>
      <c r="C136" s="41"/>
      <c r="D136" s="233" t="s">
        <v>192</v>
      </c>
      <c r="E136" s="41"/>
      <c r="F136" s="234" t="s">
        <v>1829</v>
      </c>
      <c r="G136" s="41"/>
      <c r="H136" s="41"/>
      <c r="I136" s="235"/>
      <c r="J136" s="41"/>
      <c r="K136" s="41"/>
      <c r="L136" s="45"/>
      <c r="M136" s="236"/>
      <c r="N136" s="23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192</v>
      </c>
      <c r="AU136" s="18" t="s">
        <v>86</v>
      </c>
    </row>
    <row r="137" s="2" customFormat="1" ht="16.5" customHeight="1">
      <c r="A137" s="39"/>
      <c r="B137" s="40"/>
      <c r="C137" s="220" t="s">
        <v>237</v>
      </c>
      <c r="D137" s="220" t="s">
        <v>185</v>
      </c>
      <c r="E137" s="221" t="s">
        <v>1831</v>
      </c>
      <c r="F137" s="222" t="s">
        <v>1786</v>
      </c>
      <c r="G137" s="223" t="s">
        <v>1124</v>
      </c>
      <c r="H137" s="224">
        <v>1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41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319</v>
      </c>
      <c r="AT137" s="231" t="s">
        <v>185</v>
      </c>
      <c r="AU137" s="231" t="s">
        <v>86</v>
      </c>
      <c r="AY137" s="18" t="s">
        <v>183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84</v>
      </c>
      <c r="BK137" s="232">
        <f>ROUND(I137*H137,2)</f>
        <v>0</v>
      </c>
      <c r="BL137" s="18" t="s">
        <v>319</v>
      </c>
      <c r="BM137" s="231" t="s">
        <v>1832</v>
      </c>
    </row>
    <row r="138" s="2" customFormat="1" ht="33" customHeight="1">
      <c r="A138" s="39"/>
      <c r="B138" s="40"/>
      <c r="C138" s="220" t="s">
        <v>243</v>
      </c>
      <c r="D138" s="220" t="s">
        <v>185</v>
      </c>
      <c r="E138" s="221" t="s">
        <v>1833</v>
      </c>
      <c r="F138" s="222" t="s">
        <v>1834</v>
      </c>
      <c r="G138" s="223" t="s">
        <v>252</v>
      </c>
      <c r="H138" s="224">
        <v>12</v>
      </c>
      <c r="I138" s="225"/>
      <c r="J138" s="226">
        <f>ROUND(I138*H138,2)</f>
        <v>0</v>
      </c>
      <c r="K138" s="222" t="s">
        <v>1</v>
      </c>
      <c r="L138" s="45"/>
      <c r="M138" s="227" t="s">
        <v>1</v>
      </c>
      <c r="N138" s="228" t="s">
        <v>41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319</v>
      </c>
      <c r="AT138" s="231" t="s">
        <v>185</v>
      </c>
      <c r="AU138" s="231" t="s">
        <v>86</v>
      </c>
      <c r="AY138" s="18" t="s">
        <v>183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84</v>
      </c>
      <c r="BK138" s="232">
        <f>ROUND(I138*H138,2)</f>
        <v>0</v>
      </c>
      <c r="BL138" s="18" t="s">
        <v>319</v>
      </c>
      <c r="BM138" s="231" t="s">
        <v>1835</v>
      </c>
    </row>
    <row r="139" s="2" customFormat="1">
      <c r="A139" s="39"/>
      <c r="B139" s="40"/>
      <c r="C139" s="41"/>
      <c r="D139" s="233" t="s">
        <v>192</v>
      </c>
      <c r="E139" s="41"/>
      <c r="F139" s="234" t="s">
        <v>1834</v>
      </c>
      <c r="G139" s="41"/>
      <c r="H139" s="41"/>
      <c r="I139" s="235"/>
      <c r="J139" s="41"/>
      <c r="K139" s="41"/>
      <c r="L139" s="45"/>
      <c r="M139" s="236"/>
      <c r="N139" s="23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192</v>
      </c>
      <c r="AU139" s="18" t="s">
        <v>86</v>
      </c>
    </row>
    <row r="140" s="2" customFormat="1" ht="16.5" customHeight="1">
      <c r="A140" s="39"/>
      <c r="B140" s="40"/>
      <c r="C140" s="220" t="s">
        <v>249</v>
      </c>
      <c r="D140" s="220" t="s">
        <v>185</v>
      </c>
      <c r="E140" s="221" t="s">
        <v>1836</v>
      </c>
      <c r="F140" s="222" t="s">
        <v>1837</v>
      </c>
      <c r="G140" s="223" t="s">
        <v>1783</v>
      </c>
      <c r="H140" s="224">
        <v>1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319</v>
      </c>
      <c r="AT140" s="231" t="s">
        <v>185</v>
      </c>
      <c r="AU140" s="231" t="s">
        <v>86</v>
      </c>
      <c r="AY140" s="18" t="s">
        <v>183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84</v>
      </c>
      <c r="BK140" s="232">
        <f>ROUND(I140*H140,2)</f>
        <v>0</v>
      </c>
      <c r="BL140" s="18" t="s">
        <v>319</v>
      </c>
      <c r="BM140" s="231" t="s">
        <v>1838</v>
      </c>
    </row>
    <row r="141" s="2" customFormat="1">
      <c r="A141" s="39"/>
      <c r="B141" s="40"/>
      <c r="C141" s="41"/>
      <c r="D141" s="233" t="s">
        <v>192</v>
      </c>
      <c r="E141" s="41"/>
      <c r="F141" s="234" t="s">
        <v>1837</v>
      </c>
      <c r="G141" s="41"/>
      <c r="H141" s="41"/>
      <c r="I141" s="235"/>
      <c r="J141" s="41"/>
      <c r="K141" s="41"/>
      <c r="L141" s="45"/>
      <c r="M141" s="236"/>
      <c r="N141" s="23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192</v>
      </c>
      <c r="AU141" s="18" t="s">
        <v>86</v>
      </c>
    </row>
    <row r="142" s="2" customFormat="1" ht="16.5" customHeight="1">
      <c r="A142" s="39"/>
      <c r="B142" s="40"/>
      <c r="C142" s="220" t="s">
        <v>258</v>
      </c>
      <c r="D142" s="220" t="s">
        <v>185</v>
      </c>
      <c r="E142" s="221" t="s">
        <v>1839</v>
      </c>
      <c r="F142" s="222" t="s">
        <v>765</v>
      </c>
      <c r="G142" s="223" t="s">
        <v>1769</v>
      </c>
      <c r="H142" s="295"/>
      <c r="I142" s="225"/>
      <c r="J142" s="226">
        <f>ROUND(I142*H142,2)</f>
        <v>0</v>
      </c>
      <c r="K142" s="222" t="s">
        <v>1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319</v>
      </c>
      <c r="AT142" s="231" t="s">
        <v>185</v>
      </c>
      <c r="AU142" s="231" t="s">
        <v>86</v>
      </c>
      <c r="AY142" s="18" t="s">
        <v>183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84</v>
      </c>
      <c r="BK142" s="232">
        <f>ROUND(I142*H142,2)</f>
        <v>0</v>
      </c>
      <c r="BL142" s="18" t="s">
        <v>319</v>
      </c>
      <c r="BM142" s="231" t="s">
        <v>1840</v>
      </c>
    </row>
    <row r="143" s="2" customFormat="1">
      <c r="A143" s="39"/>
      <c r="B143" s="40"/>
      <c r="C143" s="41"/>
      <c r="D143" s="233" t="s">
        <v>192</v>
      </c>
      <c r="E143" s="41"/>
      <c r="F143" s="234" t="s">
        <v>765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192</v>
      </c>
      <c r="AU143" s="18" t="s">
        <v>86</v>
      </c>
    </row>
    <row r="144" s="2" customFormat="1" ht="16.5" customHeight="1">
      <c r="A144" s="39"/>
      <c r="B144" s="40"/>
      <c r="C144" s="220" t="s">
        <v>268</v>
      </c>
      <c r="D144" s="220" t="s">
        <v>185</v>
      </c>
      <c r="E144" s="221" t="s">
        <v>1841</v>
      </c>
      <c r="F144" s="222" t="s">
        <v>1775</v>
      </c>
      <c r="G144" s="223" t="s">
        <v>1769</v>
      </c>
      <c r="H144" s="295"/>
      <c r="I144" s="225"/>
      <c r="J144" s="226">
        <f>ROUND(I144*H144,2)</f>
        <v>0</v>
      </c>
      <c r="K144" s="222" t="s">
        <v>1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319</v>
      </c>
      <c r="AT144" s="231" t="s">
        <v>185</v>
      </c>
      <c r="AU144" s="231" t="s">
        <v>86</v>
      </c>
      <c r="AY144" s="18" t="s">
        <v>183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84</v>
      </c>
      <c r="BK144" s="232">
        <f>ROUND(I144*H144,2)</f>
        <v>0</v>
      </c>
      <c r="BL144" s="18" t="s">
        <v>319</v>
      </c>
      <c r="BM144" s="231" t="s">
        <v>1842</v>
      </c>
    </row>
    <row r="145" s="2" customFormat="1">
      <c r="A145" s="39"/>
      <c r="B145" s="40"/>
      <c r="C145" s="41"/>
      <c r="D145" s="233" t="s">
        <v>192</v>
      </c>
      <c r="E145" s="41"/>
      <c r="F145" s="234" t="s">
        <v>1775</v>
      </c>
      <c r="G145" s="41"/>
      <c r="H145" s="41"/>
      <c r="I145" s="235"/>
      <c r="J145" s="41"/>
      <c r="K145" s="41"/>
      <c r="L145" s="45"/>
      <c r="M145" s="236"/>
      <c r="N145" s="237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192</v>
      </c>
      <c r="AU145" s="18" t="s">
        <v>86</v>
      </c>
    </row>
    <row r="146" s="2" customFormat="1" ht="16.5" customHeight="1">
      <c r="A146" s="39"/>
      <c r="B146" s="40"/>
      <c r="C146" s="220" t="s">
        <v>14</v>
      </c>
      <c r="D146" s="220" t="s">
        <v>185</v>
      </c>
      <c r="E146" s="221" t="s">
        <v>1843</v>
      </c>
      <c r="F146" s="222" t="s">
        <v>1844</v>
      </c>
      <c r="G146" s="223" t="s">
        <v>1124</v>
      </c>
      <c r="H146" s="224">
        <v>1</v>
      </c>
      <c r="I146" s="225"/>
      <c r="J146" s="226">
        <f>ROUND(I146*H146,2)</f>
        <v>0</v>
      </c>
      <c r="K146" s="222" t="s">
        <v>1</v>
      </c>
      <c r="L146" s="45"/>
      <c r="M146" s="227" t="s">
        <v>1</v>
      </c>
      <c r="N146" s="228" t="s">
        <v>41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319</v>
      </c>
      <c r="AT146" s="231" t="s">
        <v>185</v>
      </c>
      <c r="AU146" s="231" t="s">
        <v>86</v>
      </c>
      <c r="AY146" s="18" t="s">
        <v>183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84</v>
      </c>
      <c r="BK146" s="232">
        <f>ROUND(I146*H146,2)</f>
        <v>0</v>
      </c>
      <c r="BL146" s="18" t="s">
        <v>319</v>
      </c>
      <c r="BM146" s="231" t="s">
        <v>1845</v>
      </c>
    </row>
    <row r="147" s="2" customFormat="1">
      <c r="A147" s="39"/>
      <c r="B147" s="40"/>
      <c r="C147" s="41"/>
      <c r="D147" s="233" t="s">
        <v>192</v>
      </c>
      <c r="E147" s="41"/>
      <c r="F147" s="234" t="s">
        <v>1844</v>
      </c>
      <c r="G147" s="41"/>
      <c r="H147" s="41"/>
      <c r="I147" s="235"/>
      <c r="J147" s="41"/>
      <c r="K147" s="41"/>
      <c r="L147" s="45"/>
      <c r="M147" s="236"/>
      <c r="N147" s="237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192</v>
      </c>
      <c r="AU147" s="18" t="s">
        <v>86</v>
      </c>
    </row>
    <row r="148" s="2" customFormat="1" ht="16.5" customHeight="1">
      <c r="A148" s="39"/>
      <c r="B148" s="40"/>
      <c r="C148" s="220" t="s">
        <v>293</v>
      </c>
      <c r="D148" s="220" t="s">
        <v>185</v>
      </c>
      <c r="E148" s="221" t="s">
        <v>1846</v>
      </c>
      <c r="F148" s="222" t="s">
        <v>1847</v>
      </c>
      <c r="G148" s="223" t="s">
        <v>1124</v>
      </c>
      <c r="H148" s="224">
        <v>1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319</v>
      </c>
      <c r="AT148" s="231" t="s">
        <v>185</v>
      </c>
      <c r="AU148" s="231" t="s">
        <v>86</v>
      </c>
      <c r="AY148" s="18" t="s">
        <v>183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84</v>
      </c>
      <c r="BK148" s="232">
        <f>ROUND(I148*H148,2)</f>
        <v>0</v>
      </c>
      <c r="BL148" s="18" t="s">
        <v>319</v>
      </c>
      <c r="BM148" s="231" t="s">
        <v>1848</v>
      </c>
    </row>
    <row r="149" s="2" customFormat="1">
      <c r="A149" s="39"/>
      <c r="B149" s="40"/>
      <c r="C149" s="41"/>
      <c r="D149" s="233" t="s">
        <v>192</v>
      </c>
      <c r="E149" s="41"/>
      <c r="F149" s="234" t="s">
        <v>1847</v>
      </c>
      <c r="G149" s="41"/>
      <c r="H149" s="41"/>
      <c r="I149" s="235"/>
      <c r="J149" s="41"/>
      <c r="K149" s="41"/>
      <c r="L149" s="45"/>
      <c r="M149" s="296"/>
      <c r="N149" s="297"/>
      <c r="O149" s="298"/>
      <c r="P149" s="298"/>
      <c r="Q149" s="298"/>
      <c r="R149" s="298"/>
      <c r="S149" s="298"/>
      <c r="T149" s="29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192</v>
      </c>
      <c r="AU149" s="18" t="s">
        <v>86</v>
      </c>
    </row>
    <row r="150" s="2" customFormat="1" ht="6.96" customHeight="1">
      <c r="A150" s="39"/>
      <c r="B150" s="67"/>
      <c r="C150" s="68"/>
      <c r="D150" s="68"/>
      <c r="E150" s="68"/>
      <c r="F150" s="68"/>
      <c r="G150" s="68"/>
      <c r="H150" s="68"/>
      <c r="I150" s="68"/>
      <c r="J150" s="68"/>
      <c r="K150" s="68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rQ3euPYYRSyEZqKjVGD9Rf1kHDGQcrxjICLi3DR/ynZXqwv/CJGEaDrx3UtUVi84g2vqxGRDDHNLIIb2ZELjpw==" hashValue="nV5EqyfyLUnF3Q1zkZkPNYdAN0Nc6SYZou0oJEG9s+eniG/+jQwBXFBWSAUe0Z26WcNB5gMPUo+xnasRZD9B4A==" algorithmName="SHA-512" password="CC35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86</v>
      </c>
    </row>
    <row r="4" hidden="1" s="1" customFormat="1" ht="24.96" customHeight="1">
      <c r="B4" s="21"/>
      <c r="D4" s="140" t="s">
        <v>117</v>
      </c>
      <c r="L4" s="21"/>
      <c r="M4" s="141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2" t="s">
        <v>16</v>
      </c>
      <c r="L6" s="21"/>
    </row>
    <row r="7" hidden="1" s="1" customFormat="1" ht="16.5" customHeight="1">
      <c r="B7" s="21"/>
      <c r="E7" s="143" t="str">
        <f>'Rekapitulace stavby'!K6</f>
        <v>ZŠ Švermova - přestavba bazénové vany</v>
      </c>
      <c r="F7" s="142"/>
      <c r="G7" s="142"/>
      <c r="H7" s="142"/>
      <c r="L7" s="21"/>
    </row>
    <row r="8" hidden="1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1849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">
        <v>1801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ROUND((SUM(BE120:BE287)),  2)</f>
        <v>0</v>
      </c>
      <c r="G33" s="39"/>
      <c r="H33" s="39"/>
      <c r="I33" s="157">
        <v>0.20999999999999999</v>
      </c>
      <c r="J33" s="156">
        <f>ROUND(((SUM(BE120:BE287))*I33),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42</v>
      </c>
      <c r="F34" s="156">
        <f>ROUND((SUM(BF120:BF287)),  2)</f>
        <v>0</v>
      </c>
      <c r="G34" s="39"/>
      <c r="H34" s="39"/>
      <c r="I34" s="157">
        <v>0.14999999999999999</v>
      </c>
      <c r="J34" s="156">
        <f>ROUND(((SUM(BF120:BF287))*I34),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ROUND((SUM(BG120:BG287)),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ROUND((SUM(BH120:BH287)),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ROUND((SUM(BI120:BI287)),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ZŠ Švermova - přestavba bazénové vany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D.1.4.C - Vzduchotechnika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Švermova 403/40, Liberec 10</v>
      </c>
      <c r="G89" s="41"/>
      <c r="H89" s="41"/>
      <c r="I89" s="33" t="s">
        <v>22</v>
      </c>
      <c r="J89" s="80" t="str">
        <f>IF(J12="","",J12)</f>
        <v>2. 8. 2023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Liberec</v>
      </c>
      <c r="G91" s="41"/>
      <c r="H91" s="41"/>
      <c r="I91" s="33" t="s">
        <v>30</v>
      </c>
      <c r="J91" s="37" t="str">
        <f>E21</f>
        <v>DIGITRONIC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Fléglová, Vanický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143</v>
      </c>
      <c r="D94" s="178"/>
      <c r="E94" s="178"/>
      <c r="F94" s="178"/>
      <c r="G94" s="178"/>
      <c r="H94" s="178"/>
      <c r="I94" s="178"/>
      <c r="J94" s="179" t="s">
        <v>144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145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146</v>
      </c>
    </row>
    <row r="97" s="9" customFormat="1" ht="24.96" customHeight="1">
      <c r="A97" s="9"/>
      <c r="B97" s="181"/>
      <c r="C97" s="182"/>
      <c r="D97" s="183" t="s">
        <v>1850</v>
      </c>
      <c r="E97" s="184"/>
      <c r="F97" s="184"/>
      <c r="G97" s="184"/>
      <c r="H97" s="184"/>
      <c r="I97" s="184"/>
      <c r="J97" s="185">
        <f>J121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1851</v>
      </c>
      <c r="E98" s="190"/>
      <c r="F98" s="190"/>
      <c r="G98" s="190"/>
      <c r="H98" s="190"/>
      <c r="I98" s="190"/>
      <c r="J98" s="191">
        <f>J122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1852</v>
      </c>
      <c r="E99" s="190"/>
      <c r="F99" s="190"/>
      <c r="G99" s="190"/>
      <c r="H99" s="190"/>
      <c r="I99" s="190"/>
      <c r="J99" s="191">
        <f>J193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1"/>
      <c r="C100" s="182"/>
      <c r="D100" s="183" t="s">
        <v>1853</v>
      </c>
      <c r="E100" s="184"/>
      <c r="F100" s="184"/>
      <c r="G100" s="184"/>
      <c r="H100" s="184"/>
      <c r="I100" s="184"/>
      <c r="J100" s="185">
        <f>J269</f>
        <v>0</v>
      </c>
      <c r="K100" s="182"/>
      <c r="L100" s="18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168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6" t="str">
        <f>E7</f>
        <v>ZŠ Švermova - přestavba bazénové vany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126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D.1.4.C - Vzduchotechnika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Švermova 403/40, Liberec 10</v>
      </c>
      <c r="G114" s="41"/>
      <c r="H114" s="41"/>
      <c r="I114" s="33" t="s">
        <v>22</v>
      </c>
      <c r="J114" s="80" t="str">
        <f>IF(J12="","",J12)</f>
        <v>2. 8. 2023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Město Liberec</v>
      </c>
      <c r="G116" s="41"/>
      <c r="H116" s="41"/>
      <c r="I116" s="33" t="s">
        <v>30</v>
      </c>
      <c r="J116" s="37" t="str">
        <f>E21</f>
        <v>DIGITRONIC CZ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>Fléglová, Vanický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3"/>
      <c r="B119" s="194"/>
      <c r="C119" s="195" t="s">
        <v>169</v>
      </c>
      <c r="D119" s="196" t="s">
        <v>61</v>
      </c>
      <c r="E119" s="196" t="s">
        <v>57</v>
      </c>
      <c r="F119" s="196" t="s">
        <v>58</v>
      </c>
      <c r="G119" s="196" t="s">
        <v>170</v>
      </c>
      <c r="H119" s="196" t="s">
        <v>171</v>
      </c>
      <c r="I119" s="196" t="s">
        <v>172</v>
      </c>
      <c r="J119" s="196" t="s">
        <v>144</v>
      </c>
      <c r="K119" s="197" t="s">
        <v>173</v>
      </c>
      <c r="L119" s="198"/>
      <c r="M119" s="101" t="s">
        <v>1</v>
      </c>
      <c r="N119" s="102" t="s">
        <v>40</v>
      </c>
      <c r="O119" s="102" t="s">
        <v>174</v>
      </c>
      <c r="P119" s="102" t="s">
        <v>175</v>
      </c>
      <c r="Q119" s="102" t="s">
        <v>176</v>
      </c>
      <c r="R119" s="102" t="s">
        <v>177</v>
      </c>
      <c r="S119" s="102" t="s">
        <v>178</v>
      </c>
      <c r="T119" s="103" t="s">
        <v>179</v>
      </c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</row>
    <row r="120" s="2" customFormat="1" ht="22.8" customHeight="1">
      <c r="A120" s="39"/>
      <c r="B120" s="40"/>
      <c r="C120" s="108" t="s">
        <v>180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P121+P269</f>
        <v>0</v>
      </c>
      <c r="Q120" s="105"/>
      <c r="R120" s="201">
        <f>R121+R269</f>
        <v>3.8099035999999997</v>
      </c>
      <c r="S120" s="105"/>
      <c r="T120" s="202">
        <f>T121+T269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146</v>
      </c>
      <c r="BK120" s="203">
        <f>BK121+BK269</f>
        <v>0</v>
      </c>
    </row>
    <row r="121" s="12" customFormat="1" ht="25.92" customHeight="1">
      <c r="A121" s="12"/>
      <c r="B121" s="204"/>
      <c r="C121" s="205"/>
      <c r="D121" s="206" t="s">
        <v>75</v>
      </c>
      <c r="E121" s="207" t="s">
        <v>1804</v>
      </c>
      <c r="F121" s="207" t="s">
        <v>94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P122+P193</f>
        <v>0</v>
      </c>
      <c r="Q121" s="212"/>
      <c r="R121" s="213">
        <f>R122+R193</f>
        <v>3.8099035999999997</v>
      </c>
      <c r="S121" s="212"/>
      <c r="T121" s="214">
        <f>T122+T193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190</v>
      </c>
      <c r="AT121" s="216" t="s">
        <v>75</v>
      </c>
      <c r="AU121" s="216" t="s">
        <v>76</v>
      </c>
      <c r="AY121" s="215" t="s">
        <v>183</v>
      </c>
      <c r="BK121" s="217">
        <f>BK122+BK193</f>
        <v>0</v>
      </c>
    </row>
    <row r="122" s="12" customFormat="1" ht="22.8" customHeight="1">
      <c r="A122" s="12"/>
      <c r="B122" s="204"/>
      <c r="C122" s="205"/>
      <c r="D122" s="206" t="s">
        <v>75</v>
      </c>
      <c r="E122" s="218" t="s">
        <v>1805</v>
      </c>
      <c r="F122" s="218" t="s">
        <v>1854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SUM(P123:P192)</f>
        <v>0</v>
      </c>
      <c r="Q122" s="212"/>
      <c r="R122" s="213">
        <f>SUM(R123:R192)</f>
        <v>3.1007059999999997</v>
      </c>
      <c r="S122" s="212"/>
      <c r="T122" s="214">
        <f>SUM(T123:T192)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86</v>
      </c>
      <c r="AT122" s="216" t="s">
        <v>75</v>
      </c>
      <c r="AU122" s="216" t="s">
        <v>84</v>
      </c>
      <c r="AY122" s="215" t="s">
        <v>183</v>
      </c>
      <c r="BK122" s="217">
        <f>SUM(BK123:BK192)</f>
        <v>0</v>
      </c>
    </row>
    <row r="123" s="2" customFormat="1" ht="37.8" customHeight="1">
      <c r="A123" s="39"/>
      <c r="B123" s="40"/>
      <c r="C123" s="220" t="s">
        <v>84</v>
      </c>
      <c r="D123" s="220" t="s">
        <v>185</v>
      </c>
      <c r="E123" s="221" t="s">
        <v>1855</v>
      </c>
      <c r="F123" s="222" t="s">
        <v>1856</v>
      </c>
      <c r="G123" s="223" t="s">
        <v>525</v>
      </c>
      <c r="H123" s="224">
        <v>1</v>
      </c>
      <c r="I123" s="225"/>
      <c r="J123" s="226">
        <f>ROUND(I123*H123,2)</f>
        <v>0</v>
      </c>
      <c r="K123" s="222" t="s">
        <v>1818</v>
      </c>
      <c r="L123" s="45"/>
      <c r="M123" s="227" t="s">
        <v>1</v>
      </c>
      <c r="N123" s="228" t="s">
        <v>41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319</v>
      </c>
      <c r="AT123" s="231" t="s">
        <v>185</v>
      </c>
      <c r="AU123" s="231" t="s">
        <v>86</v>
      </c>
      <c r="AY123" s="18" t="s">
        <v>183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84</v>
      </c>
      <c r="BK123" s="232">
        <f>ROUND(I123*H123,2)</f>
        <v>0</v>
      </c>
      <c r="BL123" s="18" t="s">
        <v>319</v>
      </c>
      <c r="BM123" s="231" t="s">
        <v>1857</v>
      </c>
    </row>
    <row r="124" s="2" customFormat="1">
      <c r="A124" s="39"/>
      <c r="B124" s="40"/>
      <c r="C124" s="41"/>
      <c r="D124" s="233" t="s">
        <v>192</v>
      </c>
      <c r="E124" s="41"/>
      <c r="F124" s="234" t="s">
        <v>1858</v>
      </c>
      <c r="G124" s="41"/>
      <c r="H124" s="41"/>
      <c r="I124" s="235"/>
      <c r="J124" s="41"/>
      <c r="K124" s="41"/>
      <c r="L124" s="45"/>
      <c r="M124" s="236"/>
      <c r="N124" s="237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192</v>
      </c>
      <c r="AU124" s="18" t="s">
        <v>86</v>
      </c>
    </row>
    <row r="125" s="2" customFormat="1" ht="24.15" customHeight="1">
      <c r="A125" s="39"/>
      <c r="B125" s="40"/>
      <c r="C125" s="270" t="s">
        <v>86</v>
      </c>
      <c r="D125" s="270" t="s">
        <v>259</v>
      </c>
      <c r="E125" s="271" t="s">
        <v>1859</v>
      </c>
      <c r="F125" s="272" t="s">
        <v>1860</v>
      </c>
      <c r="G125" s="273" t="s">
        <v>525</v>
      </c>
      <c r="H125" s="274">
        <v>1</v>
      </c>
      <c r="I125" s="275"/>
      <c r="J125" s="276">
        <f>ROUND(I125*H125,2)</f>
        <v>0</v>
      </c>
      <c r="K125" s="272" t="s">
        <v>1</v>
      </c>
      <c r="L125" s="277"/>
      <c r="M125" s="278" t="s">
        <v>1</v>
      </c>
      <c r="N125" s="279" t="s">
        <v>41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436</v>
      </c>
      <c r="AT125" s="231" t="s">
        <v>259</v>
      </c>
      <c r="AU125" s="231" t="s">
        <v>86</v>
      </c>
      <c r="AY125" s="18" t="s">
        <v>183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84</v>
      </c>
      <c r="BK125" s="232">
        <f>ROUND(I125*H125,2)</f>
        <v>0</v>
      </c>
      <c r="BL125" s="18" t="s">
        <v>319</v>
      </c>
      <c r="BM125" s="231" t="s">
        <v>1861</v>
      </c>
    </row>
    <row r="126" s="2" customFormat="1">
      <c r="A126" s="39"/>
      <c r="B126" s="40"/>
      <c r="C126" s="41"/>
      <c r="D126" s="233" t="s">
        <v>192</v>
      </c>
      <c r="E126" s="41"/>
      <c r="F126" s="234" t="s">
        <v>1862</v>
      </c>
      <c r="G126" s="41"/>
      <c r="H126" s="41"/>
      <c r="I126" s="235"/>
      <c r="J126" s="41"/>
      <c r="K126" s="41"/>
      <c r="L126" s="45"/>
      <c r="M126" s="236"/>
      <c r="N126" s="237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192</v>
      </c>
      <c r="AU126" s="18" t="s">
        <v>86</v>
      </c>
    </row>
    <row r="127" s="2" customFormat="1" ht="16.5" customHeight="1">
      <c r="A127" s="39"/>
      <c r="B127" s="40"/>
      <c r="C127" s="220" t="s">
        <v>114</v>
      </c>
      <c r="D127" s="220" t="s">
        <v>185</v>
      </c>
      <c r="E127" s="221" t="s">
        <v>1863</v>
      </c>
      <c r="F127" s="222" t="s">
        <v>1864</v>
      </c>
      <c r="G127" s="223" t="s">
        <v>525</v>
      </c>
      <c r="H127" s="224">
        <v>6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319</v>
      </c>
      <c r="AT127" s="231" t="s">
        <v>185</v>
      </c>
      <c r="AU127" s="231" t="s">
        <v>86</v>
      </c>
      <c r="AY127" s="18" t="s">
        <v>183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84</v>
      </c>
      <c r="BK127" s="232">
        <f>ROUND(I127*H127,2)</f>
        <v>0</v>
      </c>
      <c r="BL127" s="18" t="s">
        <v>319</v>
      </c>
      <c r="BM127" s="231" t="s">
        <v>1865</v>
      </c>
    </row>
    <row r="128" s="2" customFormat="1">
      <c r="A128" s="39"/>
      <c r="B128" s="40"/>
      <c r="C128" s="41"/>
      <c r="D128" s="233" t="s">
        <v>192</v>
      </c>
      <c r="E128" s="41"/>
      <c r="F128" s="234" t="s">
        <v>1864</v>
      </c>
      <c r="G128" s="41"/>
      <c r="H128" s="41"/>
      <c r="I128" s="235"/>
      <c r="J128" s="41"/>
      <c r="K128" s="41"/>
      <c r="L128" s="45"/>
      <c r="M128" s="236"/>
      <c r="N128" s="23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192</v>
      </c>
      <c r="AU128" s="18" t="s">
        <v>86</v>
      </c>
    </row>
    <row r="129" s="2" customFormat="1" ht="21.75" customHeight="1">
      <c r="A129" s="39"/>
      <c r="B129" s="40"/>
      <c r="C129" s="270" t="s">
        <v>190</v>
      </c>
      <c r="D129" s="270" t="s">
        <v>259</v>
      </c>
      <c r="E129" s="271" t="s">
        <v>1866</v>
      </c>
      <c r="F129" s="272" t="s">
        <v>1867</v>
      </c>
      <c r="G129" s="273" t="s">
        <v>525</v>
      </c>
      <c r="H129" s="274">
        <v>6</v>
      </c>
      <c r="I129" s="275"/>
      <c r="J129" s="276">
        <f>ROUND(I129*H129,2)</f>
        <v>0</v>
      </c>
      <c r="K129" s="272" t="s">
        <v>1</v>
      </c>
      <c r="L129" s="277"/>
      <c r="M129" s="278" t="s">
        <v>1</v>
      </c>
      <c r="N129" s="279" t="s">
        <v>41</v>
      </c>
      <c r="O129" s="92"/>
      <c r="P129" s="229">
        <f>O129*H129</f>
        <v>0</v>
      </c>
      <c r="Q129" s="229">
        <v>0.00089999999999999998</v>
      </c>
      <c r="R129" s="229">
        <f>Q129*H129</f>
        <v>0.0054000000000000003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436</v>
      </c>
      <c r="AT129" s="231" t="s">
        <v>259</v>
      </c>
      <c r="AU129" s="231" t="s">
        <v>86</v>
      </c>
      <c r="AY129" s="18" t="s">
        <v>183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84</v>
      </c>
      <c r="BK129" s="232">
        <f>ROUND(I129*H129,2)</f>
        <v>0</v>
      </c>
      <c r="BL129" s="18" t="s">
        <v>319</v>
      </c>
      <c r="BM129" s="231" t="s">
        <v>1868</v>
      </c>
    </row>
    <row r="130" s="2" customFormat="1">
      <c r="A130" s="39"/>
      <c r="B130" s="40"/>
      <c r="C130" s="41"/>
      <c r="D130" s="233" t="s">
        <v>192</v>
      </c>
      <c r="E130" s="41"/>
      <c r="F130" s="234" t="s">
        <v>1869</v>
      </c>
      <c r="G130" s="41"/>
      <c r="H130" s="41"/>
      <c r="I130" s="235"/>
      <c r="J130" s="41"/>
      <c r="K130" s="41"/>
      <c r="L130" s="45"/>
      <c r="M130" s="236"/>
      <c r="N130" s="237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192</v>
      </c>
      <c r="AU130" s="18" t="s">
        <v>86</v>
      </c>
    </row>
    <row r="131" s="2" customFormat="1" ht="21.75" customHeight="1">
      <c r="A131" s="39"/>
      <c r="B131" s="40"/>
      <c r="C131" s="220" t="s">
        <v>217</v>
      </c>
      <c r="D131" s="220" t="s">
        <v>185</v>
      </c>
      <c r="E131" s="221" t="s">
        <v>1870</v>
      </c>
      <c r="F131" s="222" t="s">
        <v>1871</v>
      </c>
      <c r="G131" s="223" t="s">
        <v>525</v>
      </c>
      <c r="H131" s="224">
        <v>3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319</v>
      </c>
      <c r="AT131" s="231" t="s">
        <v>185</v>
      </c>
      <c r="AU131" s="231" t="s">
        <v>86</v>
      </c>
      <c r="AY131" s="18" t="s">
        <v>183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84</v>
      </c>
      <c r="BK131" s="232">
        <f>ROUND(I131*H131,2)</f>
        <v>0</v>
      </c>
      <c r="BL131" s="18" t="s">
        <v>319</v>
      </c>
      <c r="BM131" s="231" t="s">
        <v>1872</v>
      </c>
    </row>
    <row r="132" s="2" customFormat="1">
      <c r="A132" s="39"/>
      <c r="B132" s="40"/>
      <c r="C132" s="41"/>
      <c r="D132" s="233" t="s">
        <v>192</v>
      </c>
      <c r="E132" s="41"/>
      <c r="F132" s="234" t="s">
        <v>1871</v>
      </c>
      <c r="G132" s="41"/>
      <c r="H132" s="41"/>
      <c r="I132" s="235"/>
      <c r="J132" s="41"/>
      <c r="K132" s="41"/>
      <c r="L132" s="45"/>
      <c r="M132" s="236"/>
      <c r="N132" s="237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192</v>
      </c>
      <c r="AU132" s="18" t="s">
        <v>86</v>
      </c>
    </row>
    <row r="133" s="2" customFormat="1" ht="16.5" customHeight="1">
      <c r="A133" s="39"/>
      <c r="B133" s="40"/>
      <c r="C133" s="270" t="s">
        <v>227</v>
      </c>
      <c r="D133" s="270" t="s">
        <v>259</v>
      </c>
      <c r="E133" s="271" t="s">
        <v>1873</v>
      </c>
      <c r="F133" s="272" t="s">
        <v>1874</v>
      </c>
      <c r="G133" s="273" t="s">
        <v>525</v>
      </c>
      <c r="H133" s="274">
        <v>3</v>
      </c>
      <c r="I133" s="275"/>
      <c r="J133" s="276">
        <f>ROUND(I133*H133,2)</f>
        <v>0</v>
      </c>
      <c r="K133" s="272" t="s">
        <v>189</v>
      </c>
      <c r="L133" s="277"/>
      <c r="M133" s="278" t="s">
        <v>1</v>
      </c>
      <c r="N133" s="279" t="s">
        <v>41</v>
      </c>
      <c r="O133" s="92"/>
      <c r="P133" s="229">
        <f>O133*H133</f>
        <v>0</v>
      </c>
      <c r="Q133" s="229">
        <v>0.00069999999999999999</v>
      </c>
      <c r="R133" s="229">
        <f>Q133*H133</f>
        <v>0.0020999999999999999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436</v>
      </c>
      <c r="AT133" s="231" t="s">
        <v>259</v>
      </c>
      <c r="AU133" s="231" t="s">
        <v>86</v>
      </c>
      <c r="AY133" s="18" t="s">
        <v>183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84</v>
      </c>
      <c r="BK133" s="232">
        <f>ROUND(I133*H133,2)</f>
        <v>0</v>
      </c>
      <c r="BL133" s="18" t="s">
        <v>319</v>
      </c>
      <c r="BM133" s="231" t="s">
        <v>1875</v>
      </c>
    </row>
    <row r="134" s="2" customFormat="1">
      <c r="A134" s="39"/>
      <c r="B134" s="40"/>
      <c r="C134" s="41"/>
      <c r="D134" s="233" t="s">
        <v>192</v>
      </c>
      <c r="E134" s="41"/>
      <c r="F134" s="234" t="s">
        <v>1869</v>
      </c>
      <c r="G134" s="41"/>
      <c r="H134" s="41"/>
      <c r="I134" s="235"/>
      <c r="J134" s="41"/>
      <c r="K134" s="41"/>
      <c r="L134" s="45"/>
      <c r="M134" s="236"/>
      <c r="N134" s="237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192</v>
      </c>
      <c r="AU134" s="18" t="s">
        <v>86</v>
      </c>
    </row>
    <row r="135" s="2" customFormat="1" ht="24.15" customHeight="1">
      <c r="A135" s="39"/>
      <c r="B135" s="40"/>
      <c r="C135" s="220" t="s">
        <v>237</v>
      </c>
      <c r="D135" s="220" t="s">
        <v>185</v>
      </c>
      <c r="E135" s="221" t="s">
        <v>1876</v>
      </c>
      <c r="F135" s="222" t="s">
        <v>1877</v>
      </c>
      <c r="G135" s="223" t="s">
        <v>525</v>
      </c>
      <c r="H135" s="224">
        <v>6</v>
      </c>
      <c r="I135" s="225"/>
      <c r="J135" s="226">
        <f>ROUND(I135*H135,2)</f>
        <v>0</v>
      </c>
      <c r="K135" s="222" t="s">
        <v>189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319</v>
      </c>
      <c r="AT135" s="231" t="s">
        <v>185</v>
      </c>
      <c r="AU135" s="231" t="s">
        <v>86</v>
      </c>
      <c r="AY135" s="18" t="s">
        <v>183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84</v>
      </c>
      <c r="BK135" s="232">
        <f>ROUND(I135*H135,2)</f>
        <v>0</v>
      </c>
      <c r="BL135" s="18" t="s">
        <v>319</v>
      </c>
      <c r="BM135" s="231" t="s">
        <v>1878</v>
      </c>
    </row>
    <row r="136" s="2" customFormat="1">
      <c r="A136" s="39"/>
      <c r="B136" s="40"/>
      <c r="C136" s="41"/>
      <c r="D136" s="233" t="s">
        <v>192</v>
      </c>
      <c r="E136" s="41"/>
      <c r="F136" s="234" t="s">
        <v>1879</v>
      </c>
      <c r="G136" s="41"/>
      <c r="H136" s="41"/>
      <c r="I136" s="235"/>
      <c r="J136" s="41"/>
      <c r="K136" s="41"/>
      <c r="L136" s="45"/>
      <c r="M136" s="236"/>
      <c r="N136" s="23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192</v>
      </c>
      <c r="AU136" s="18" t="s">
        <v>86</v>
      </c>
    </row>
    <row r="137" s="2" customFormat="1" ht="16.5" customHeight="1">
      <c r="A137" s="39"/>
      <c r="B137" s="40"/>
      <c r="C137" s="270" t="s">
        <v>243</v>
      </c>
      <c r="D137" s="270" t="s">
        <v>259</v>
      </c>
      <c r="E137" s="271" t="s">
        <v>1880</v>
      </c>
      <c r="F137" s="272" t="s">
        <v>1881</v>
      </c>
      <c r="G137" s="273" t="s">
        <v>525</v>
      </c>
      <c r="H137" s="274">
        <v>3</v>
      </c>
      <c r="I137" s="275"/>
      <c r="J137" s="276">
        <f>ROUND(I137*H137,2)</f>
        <v>0</v>
      </c>
      <c r="K137" s="272" t="s">
        <v>1</v>
      </c>
      <c r="L137" s="277"/>
      <c r="M137" s="278" t="s">
        <v>1</v>
      </c>
      <c r="N137" s="279" t="s">
        <v>41</v>
      </c>
      <c r="O137" s="92"/>
      <c r="P137" s="229">
        <f>O137*H137</f>
        <v>0</v>
      </c>
      <c r="Q137" s="229">
        <v>0.056000000000000001</v>
      </c>
      <c r="R137" s="229">
        <f>Q137*H137</f>
        <v>0.16800000000000001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436</v>
      </c>
      <c r="AT137" s="231" t="s">
        <v>259</v>
      </c>
      <c r="AU137" s="231" t="s">
        <v>86</v>
      </c>
      <c r="AY137" s="18" t="s">
        <v>183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84</v>
      </c>
      <c r="BK137" s="232">
        <f>ROUND(I137*H137,2)</f>
        <v>0</v>
      </c>
      <c r="BL137" s="18" t="s">
        <v>319</v>
      </c>
      <c r="BM137" s="231" t="s">
        <v>1882</v>
      </c>
    </row>
    <row r="138" s="2" customFormat="1">
      <c r="A138" s="39"/>
      <c r="B138" s="40"/>
      <c r="C138" s="41"/>
      <c r="D138" s="233" t="s">
        <v>192</v>
      </c>
      <c r="E138" s="41"/>
      <c r="F138" s="234" t="s">
        <v>1883</v>
      </c>
      <c r="G138" s="41"/>
      <c r="H138" s="41"/>
      <c r="I138" s="235"/>
      <c r="J138" s="41"/>
      <c r="K138" s="41"/>
      <c r="L138" s="45"/>
      <c r="M138" s="236"/>
      <c r="N138" s="23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192</v>
      </c>
      <c r="AU138" s="18" t="s">
        <v>86</v>
      </c>
    </row>
    <row r="139" s="2" customFormat="1" ht="16.5" customHeight="1">
      <c r="A139" s="39"/>
      <c r="B139" s="40"/>
      <c r="C139" s="270" t="s">
        <v>249</v>
      </c>
      <c r="D139" s="270" t="s">
        <v>259</v>
      </c>
      <c r="E139" s="271" t="s">
        <v>1884</v>
      </c>
      <c r="F139" s="272" t="s">
        <v>1885</v>
      </c>
      <c r="G139" s="273" t="s">
        <v>525</v>
      </c>
      <c r="H139" s="274">
        <v>3</v>
      </c>
      <c r="I139" s="275"/>
      <c r="J139" s="276">
        <f>ROUND(I139*H139,2)</f>
        <v>0</v>
      </c>
      <c r="K139" s="272" t="s">
        <v>1</v>
      </c>
      <c r="L139" s="277"/>
      <c r="M139" s="278" t="s">
        <v>1</v>
      </c>
      <c r="N139" s="279" t="s">
        <v>41</v>
      </c>
      <c r="O139" s="92"/>
      <c r="P139" s="229">
        <f>O139*H139</f>
        <v>0</v>
      </c>
      <c r="Q139" s="229">
        <v>0.056000000000000001</v>
      </c>
      <c r="R139" s="229">
        <f>Q139*H139</f>
        <v>0.16800000000000001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436</v>
      </c>
      <c r="AT139" s="231" t="s">
        <v>259</v>
      </c>
      <c r="AU139" s="231" t="s">
        <v>86</v>
      </c>
      <c r="AY139" s="18" t="s">
        <v>183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84</v>
      </c>
      <c r="BK139" s="232">
        <f>ROUND(I139*H139,2)</f>
        <v>0</v>
      </c>
      <c r="BL139" s="18" t="s">
        <v>319</v>
      </c>
      <c r="BM139" s="231" t="s">
        <v>1886</v>
      </c>
    </row>
    <row r="140" s="2" customFormat="1">
      <c r="A140" s="39"/>
      <c r="B140" s="40"/>
      <c r="C140" s="41"/>
      <c r="D140" s="233" t="s">
        <v>192</v>
      </c>
      <c r="E140" s="41"/>
      <c r="F140" s="234" t="s">
        <v>1887</v>
      </c>
      <c r="G140" s="41"/>
      <c r="H140" s="41"/>
      <c r="I140" s="235"/>
      <c r="J140" s="41"/>
      <c r="K140" s="41"/>
      <c r="L140" s="45"/>
      <c r="M140" s="236"/>
      <c r="N140" s="23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192</v>
      </c>
      <c r="AU140" s="18" t="s">
        <v>86</v>
      </c>
    </row>
    <row r="141" s="2" customFormat="1" ht="24.15" customHeight="1">
      <c r="A141" s="39"/>
      <c r="B141" s="40"/>
      <c r="C141" s="220" t="s">
        <v>258</v>
      </c>
      <c r="D141" s="220" t="s">
        <v>185</v>
      </c>
      <c r="E141" s="221" t="s">
        <v>1888</v>
      </c>
      <c r="F141" s="222" t="s">
        <v>1889</v>
      </c>
      <c r="G141" s="223" t="s">
        <v>525</v>
      </c>
      <c r="H141" s="224">
        <v>2</v>
      </c>
      <c r="I141" s="225"/>
      <c r="J141" s="226">
        <f>ROUND(I141*H141,2)</f>
        <v>0</v>
      </c>
      <c r="K141" s="222" t="s">
        <v>189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319</v>
      </c>
      <c r="AT141" s="231" t="s">
        <v>185</v>
      </c>
      <c r="AU141" s="231" t="s">
        <v>86</v>
      </c>
      <c r="AY141" s="18" t="s">
        <v>183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84</v>
      </c>
      <c r="BK141" s="232">
        <f>ROUND(I141*H141,2)</f>
        <v>0</v>
      </c>
      <c r="BL141" s="18" t="s">
        <v>319</v>
      </c>
      <c r="BM141" s="231" t="s">
        <v>1890</v>
      </c>
    </row>
    <row r="142" s="2" customFormat="1">
      <c r="A142" s="39"/>
      <c r="B142" s="40"/>
      <c r="C142" s="41"/>
      <c r="D142" s="233" t="s">
        <v>192</v>
      </c>
      <c r="E142" s="41"/>
      <c r="F142" s="234" t="s">
        <v>1891</v>
      </c>
      <c r="G142" s="41"/>
      <c r="H142" s="41"/>
      <c r="I142" s="235"/>
      <c r="J142" s="41"/>
      <c r="K142" s="41"/>
      <c r="L142" s="45"/>
      <c r="M142" s="236"/>
      <c r="N142" s="237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192</v>
      </c>
      <c r="AU142" s="18" t="s">
        <v>86</v>
      </c>
    </row>
    <row r="143" s="2" customFormat="1" ht="16.5" customHeight="1">
      <c r="A143" s="39"/>
      <c r="B143" s="40"/>
      <c r="C143" s="270" t="s">
        <v>268</v>
      </c>
      <c r="D143" s="270" t="s">
        <v>259</v>
      </c>
      <c r="E143" s="271" t="s">
        <v>1892</v>
      </c>
      <c r="F143" s="272" t="s">
        <v>1893</v>
      </c>
      <c r="G143" s="273" t="s">
        <v>525</v>
      </c>
      <c r="H143" s="274">
        <v>2</v>
      </c>
      <c r="I143" s="275"/>
      <c r="J143" s="276">
        <f>ROUND(I143*H143,2)</f>
        <v>0</v>
      </c>
      <c r="K143" s="272" t="s">
        <v>1</v>
      </c>
      <c r="L143" s="277"/>
      <c r="M143" s="278" t="s">
        <v>1</v>
      </c>
      <c r="N143" s="279" t="s">
        <v>41</v>
      </c>
      <c r="O143" s="92"/>
      <c r="P143" s="229">
        <f>O143*H143</f>
        <v>0</v>
      </c>
      <c r="Q143" s="229">
        <v>0.0109</v>
      </c>
      <c r="R143" s="229">
        <f>Q143*H143</f>
        <v>0.0218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436</v>
      </c>
      <c r="AT143" s="231" t="s">
        <v>259</v>
      </c>
      <c r="AU143" s="231" t="s">
        <v>86</v>
      </c>
      <c r="AY143" s="18" t="s">
        <v>183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84</v>
      </c>
      <c r="BK143" s="232">
        <f>ROUND(I143*H143,2)</f>
        <v>0</v>
      </c>
      <c r="BL143" s="18" t="s">
        <v>319</v>
      </c>
      <c r="BM143" s="231" t="s">
        <v>1894</v>
      </c>
    </row>
    <row r="144" s="2" customFormat="1">
      <c r="A144" s="39"/>
      <c r="B144" s="40"/>
      <c r="C144" s="41"/>
      <c r="D144" s="233" t="s">
        <v>192</v>
      </c>
      <c r="E144" s="41"/>
      <c r="F144" s="234" t="s">
        <v>1895</v>
      </c>
      <c r="G144" s="41"/>
      <c r="H144" s="41"/>
      <c r="I144" s="235"/>
      <c r="J144" s="41"/>
      <c r="K144" s="41"/>
      <c r="L144" s="45"/>
      <c r="M144" s="236"/>
      <c r="N144" s="23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192</v>
      </c>
      <c r="AU144" s="18" t="s">
        <v>86</v>
      </c>
    </row>
    <row r="145" s="2" customFormat="1" ht="37.8" customHeight="1">
      <c r="A145" s="39"/>
      <c r="B145" s="40"/>
      <c r="C145" s="220" t="s">
        <v>14</v>
      </c>
      <c r="D145" s="220" t="s">
        <v>185</v>
      </c>
      <c r="E145" s="221" t="s">
        <v>1896</v>
      </c>
      <c r="F145" s="222" t="s">
        <v>1897</v>
      </c>
      <c r="G145" s="223" t="s">
        <v>525</v>
      </c>
      <c r="H145" s="224">
        <v>2</v>
      </c>
      <c r="I145" s="225"/>
      <c r="J145" s="226">
        <f>ROUND(I145*H145,2)</f>
        <v>0</v>
      </c>
      <c r="K145" s="222" t="s">
        <v>1</v>
      </c>
      <c r="L145" s="45"/>
      <c r="M145" s="227" t="s">
        <v>1</v>
      </c>
      <c r="N145" s="228" t="s">
        <v>41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319</v>
      </c>
      <c r="AT145" s="231" t="s">
        <v>185</v>
      </c>
      <c r="AU145" s="231" t="s">
        <v>86</v>
      </c>
      <c r="AY145" s="18" t="s">
        <v>183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84</v>
      </c>
      <c r="BK145" s="232">
        <f>ROUND(I145*H145,2)</f>
        <v>0</v>
      </c>
      <c r="BL145" s="18" t="s">
        <v>319</v>
      </c>
      <c r="BM145" s="231" t="s">
        <v>1898</v>
      </c>
    </row>
    <row r="146" s="2" customFormat="1">
      <c r="A146" s="39"/>
      <c r="B146" s="40"/>
      <c r="C146" s="41"/>
      <c r="D146" s="233" t="s">
        <v>192</v>
      </c>
      <c r="E146" s="41"/>
      <c r="F146" s="234" t="s">
        <v>1897</v>
      </c>
      <c r="G146" s="41"/>
      <c r="H146" s="41"/>
      <c r="I146" s="235"/>
      <c r="J146" s="41"/>
      <c r="K146" s="41"/>
      <c r="L146" s="45"/>
      <c r="M146" s="236"/>
      <c r="N146" s="237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192</v>
      </c>
      <c r="AU146" s="18" t="s">
        <v>86</v>
      </c>
    </row>
    <row r="147" s="2" customFormat="1" ht="37.8" customHeight="1">
      <c r="A147" s="39"/>
      <c r="B147" s="40"/>
      <c r="C147" s="220" t="s">
        <v>293</v>
      </c>
      <c r="D147" s="220" t="s">
        <v>185</v>
      </c>
      <c r="E147" s="221" t="s">
        <v>1899</v>
      </c>
      <c r="F147" s="222" t="s">
        <v>1900</v>
      </c>
      <c r="G147" s="223" t="s">
        <v>525</v>
      </c>
      <c r="H147" s="224">
        <v>2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319</v>
      </c>
      <c r="AT147" s="231" t="s">
        <v>185</v>
      </c>
      <c r="AU147" s="231" t="s">
        <v>86</v>
      </c>
      <c r="AY147" s="18" t="s">
        <v>183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84</v>
      </c>
      <c r="BK147" s="232">
        <f>ROUND(I147*H147,2)</f>
        <v>0</v>
      </c>
      <c r="BL147" s="18" t="s">
        <v>319</v>
      </c>
      <c r="BM147" s="231" t="s">
        <v>1901</v>
      </c>
    </row>
    <row r="148" s="2" customFormat="1">
      <c r="A148" s="39"/>
      <c r="B148" s="40"/>
      <c r="C148" s="41"/>
      <c r="D148" s="233" t="s">
        <v>192</v>
      </c>
      <c r="E148" s="41"/>
      <c r="F148" s="234" t="s">
        <v>1900</v>
      </c>
      <c r="G148" s="41"/>
      <c r="H148" s="41"/>
      <c r="I148" s="235"/>
      <c r="J148" s="41"/>
      <c r="K148" s="41"/>
      <c r="L148" s="45"/>
      <c r="M148" s="236"/>
      <c r="N148" s="23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192</v>
      </c>
      <c r="AU148" s="18" t="s">
        <v>86</v>
      </c>
    </row>
    <row r="149" s="2" customFormat="1" ht="37.8" customHeight="1">
      <c r="A149" s="39"/>
      <c r="B149" s="40"/>
      <c r="C149" s="220" t="s">
        <v>299</v>
      </c>
      <c r="D149" s="220" t="s">
        <v>185</v>
      </c>
      <c r="E149" s="221" t="s">
        <v>1902</v>
      </c>
      <c r="F149" s="222" t="s">
        <v>1903</v>
      </c>
      <c r="G149" s="223" t="s">
        <v>525</v>
      </c>
      <c r="H149" s="224">
        <v>2</v>
      </c>
      <c r="I149" s="225"/>
      <c r="J149" s="226">
        <f>ROUND(I149*H149,2)</f>
        <v>0</v>
      </c>
      <c r="K149" s="222" t="s">
        <v>1</v>
      </c>
      <c r="L149" s="45"/>
      <c r="M149" s="227" t="s">
        <v>1</v>
      </c>
      <c r="N149" s="228" t="s">
        <v>41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319</v>
      </c>
      <c r="AT149" s="231" t="s">
        <v>185</v>
      </c>
      <c r="AU149" s="231" t="s">
        <v>86</v>
      </c>
      <c r="AY149" s="18" t="s">
        <v>183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84</v>
      </c>
      <c r="BK149" s="232">
        <f>ROUND(I149*H149,2)</f>
        <v>0</v>
      </c>
      <c r="BL149" s="18" t="s">
        <v>319</v>
      </c>
      <c r="BM149" s="231" t="s">
        <v>1904</v>
      </c>
    </row>
    <row r="150" s="2" customFormat="1">
      <c r="A150" s="39"/>
      <c r="B150" s="40"/>
      <c r="C150" s="41"/>
      <c r="D150" s="233" t="s">
        <v>192</v>
      </c>
      <c r="E150" s="41"/>
      <c r="F150" s="234" t="s">
        <v>1903</v>
      </c>
      <c r="G150" s="41"/>
      <c r="H150" s="41"/>
      <c r="I150" s="235"/>
      <c r="J150" s="41"/>
      <c r="K150" s="41"/>
      <c r="L150" s="45"/>
      <c r="M150" s="236"/>
      <c r="N150" s="23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192</v>
      </c>
      <c r="AU150" s="18" t="s">
        <v>86</v>
      </c>
    </row>
    <row r="151" s="2" customFormat="1" ht="37.8" customHeight="1">
      <c r="A151" s="39"/>
      <c r="B151" s="40"/>
      <c r="C151" s="220" t="s">
        <v>8</v>
      </c>
      <c r="D151" s="220" t="s">
        <v>185</v>
      </c>
      <c r="E151" s="221" t="s">
        <v>1905</v>
      </c>
      <c r="F151" s="222" t="s">
        <v>1906</v>
      </c>
      <c r="G151" s="223" t="s">
        <v>525</v>
      </c>
      <c r="H151" s="224">
        <v>1</v>
      </c>
      <c r="I151" s="225"/>
      <c r="J151" s="226">
        <f>ROUND(I151*H151,2)</f>
        <v>0</v>
      </c>
      <c r="K151" s="222" t="s">
        <v>1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319</v>
      </c>
      <c r="AT151" s="231" t="s">
        <v>185</v>
      </c>
      <c r="AU151" s="231" t="s">
        <v>86</v>
      </c>
      <c r="AY151" s="18" t="s">
        <v>183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84</v>
      </c>
      <c r="BK151" s="232">
        <f>ROUND(I151*H151,2)</f>
        <v>0</v>
      </c>
      <c r="BL151" s="18" t="s">
        <v>319</v>
      </c>
      <c r="BM151" s="231" t="s">
        <v>1907</v>
      </c>
    </row>
    <row r="152" s="2" customFormat="1">
      <c r="A152" s="39"/>
      <c r="B152" s="40"/>
      <c r="C152" s="41"/>
      <c r="D152" s="233" t="s">
        <v>192</v>
      </c>
      <c r="E152" s="41"/>
      <c r="F152" s="234" t="s">
        <v>1906</v>
      </c>
      <c r="G152" s="41"/>
      <c r="H152" s="41"/>
      <c r="I152" s="235"/>
      <c r="J152" s="41"/>
      <c r="K152" s="41"/>
      <c r="L152" s="45"/>
      <c r="M152" s="236"/>
      <c r="N152" s="23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192</v>
      </c>
      <c r="AU152" s="18" t="s">
        <v>86</v>
      </c>
    </row>
    <row r="153" s="2" customFormat="1" ht="24.15" customHeight="1">
      <c r="A153" s="39"/>
      <c r="B153" s="40"/>
      <c r="C153" s="220" t="s">
        <v>319</v>
      </c>
      <c r="D153" s="220" t="s">
        <v>185</v>
      </c>
      <c r="E153" s="221" t="s">
        <v>1908</v>
      </c>
      <c r="F153" s="222" t="s">
        <v>1909</v>
      </c>
      <c r="G153" s="223" t="s">
        <v>525</v>
      </c>
      <c r="H153" s="224">
        <v>12</v>
      </c>
      <c r="I153" s="225"/>
      <c r="J153" s="226">
        <f>ROUND(I153*H153,2)</f>
        <v>0</v>
      </c>
      <c r="K153" s="222" t="s">
        <v>189</v>
      </c>
      <c r="L153" s="45"/>
      <c r="M153" s="227" t="s">
        <v>1</v>
      </c>
      <c r="N153" s="228" t="s">
        <v>41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319</v>
      </c>
      <c r="AT153" s="231" t="s">
        <v>185</v>
      </c>
      <c r="AU153" s="231" t="s">
        <v>86</v>
      </c>
      <c r="AY153" s="18" t="s">
        <v>183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84</v>
      </c>
      <c r="BK153" s="232">
        <f>ROUND(I153*H153,2)</f>
        <v>0</v>
      </c>
      <c r="BL153" s="18" t="s">
        <v>319</v>
      </c>
      <c r="BM153" s="231" t="s">
        <v>1910</v>
      </c>
    </row>
    <row r="154" s="2" customFormat="1">
      <c r="A154" s="39"/>
      <c r="B154" s="40"/>
      <c r="C154" s="41"/>
      <c r="D154" s="233" t="s">
        <v>192</v>
      </c>
      <c r="E154" s="41"/>
      <c r="F154" s="234" t="s">
        <v>1911</v>
      </c>
      <c r="G154" s="41"/>
      <c r="H154" s="41"/>
      <c r="I154" s="235"/>
      <c r="J154" s="41"/>
      <c r="K154" s="41"/>
      <c r="L154" s="45"/>
      <c r="M154" s="236"/>
      <c r="N154" s="23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192</v>
      </c>
      <c r="AU154" s="18" t="s">
        <v>86</v>
      </c>
    </row>
    <row r="155" s="2" customFormat="1" ht="24.15" customHeight="1">
      <c r="A155" s="39"/>
      <c r="B155" s="40"/>
      <c r="C155" s="270" t="s">
        <v>326</v>
      </c>
      <c r="D155" s="270" t="s">
        <v>259</v>
      </c>
      <c r="E155" s="271" t="s">
        <v>1912</v>
      </c>
      <c r="F155" s="272" t="s">
        <v>1913</v>
      </c>
      <c r="G155" s="273" t="s">
        <v>525</v>
      </c>
      <c r="H155" s="274">
        <v>12</v>
      </c>
      <c r="I155" s="275"/>
      <c r="J155" s="276">
        <f>ROUND(I155*H155,2)</f>
        <v>0</v>
      </c>
      <c r="K155" s="272" t="s">
        <v>1</v>
      </c>
      <c r="L155" s="277"/>
      <c r="M155" s="278" t="s">
        <v>1</v>
      </c>
      <c r="N155" s="279" t="s">
        <v>41</v>
      </c>
      <c r="O155" s="92"/>
      <c r="P155" s="229">
        <f>O155*H155</f>
        <v>0</v>
      </c>
      <c r="Q155" s="229">
        <v>0.00069999999999999999</v>
      </c>
      <c r="R155" s="229">
        <f>Q155*H155</f>
        <v>0.0083999999999999995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436</v>
      </c>
      <c r="AT155" s="231" t="s">
        <v>259</v>
      </c>
      <c r="AU155" s="231" t="s">
        <v>86</v>
      </c>
      <c r="AY155" s="18" t="s">
        <v>183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84</v>
      </c>
      <c r="BK155" s="232">
        <f>ROUND(I155*H155,2)</f>
        <v>0</v>
      </c>
      <c r="BL155" s="18" t="s">
        <v>319</v>
      </c>
      <c r="BM155" s="231" t="s">
        <v>1914</v>
      </c>
    </row>
    <row r="156" s="2" customFormat="1">
      <c r="A156" s="39"/>
      <c r="B156" s="40"/>
      <c r="C156" s="41"/>
      <c r="D156" s="233" t="s">
        <v>192</v>
      </c>
      <c r="E156" s="41"/>
      <c r="F156" s="234" t="s">
        <v>1915</v>
      </c>
      <c r="G156" s="41"/>
      <c r="H156" s="41"/>
      <c r="I156" s="235"/>
      <c r="J156" s="41"/>
      <c r="K156" s="41"/>
      <c r="L156" s="45"/>
      <c r="M156" s="236"/>
      <c r="N156" s="23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192</v>
      </c>
      <c r="AU156" s="18" t="s">
        <v>86</v>
      </c>
    </row>
    <row r="157" s="2" customFormat="1" ht="24.15" customHeight="1">
      <c r="A157" s="39"/>
      <c r="B157" s="40"/>
      <c r="C157" s="220" t="s">
        <v>332</v>
      </c>
      <c r="D157" s="220" t="s">
        <v>185</v>
      </c>
      <c r="E157" s="221" t="s">
        <v>1916</v>
      </c>
      <c r="F157" s="222" t="s">
        <v>1917</v>
      </c>
      <c r="G157" s="223" t="s">
        <v>525</v>
      </c>
      <c r="H157" s="224">
        <v>19</v>
      </c>
      <c r="I157" s="225"/>
      <c r="J157" s="226">
        <f>ROUND(I157*H157,2)</f>
        <v>0</v>
      </c>
      <c r="K157" s="222" t="s">
        <v>189</v>
      </c>
      <c r="L157" s="45"/>
      <c r="M157" s="227" t="s">
        <v>1</v>
      </c>
      <c r="N157" s="228" t="s">
        <v>41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319</v>
      </c>
      <c r="AT157" s="231" t="s">
        <v>185</v>
      </c>
      <c r="AU157" s="231" t="s">
        <v>86</v>
      </c>
      <c r="AY157" s="18" t="s">
        <v>183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84</v>
      </c>
      <c r="BK157" s="232">
        <f>ROUND(I157*H157,2)</f>
        <v>0</v>
      </c>
      <c r="BL157" s="18" t="s">
        <v>319</v>
      </c>
      <c r="BM157" s="231" t="s">
        <v>1918</v>
      </c>
    </row>
    <row r="158" s="2" customFormat="1">
      <c r="A158" s="39"/>
      <c r="B158" s="40"/>
      <c r="C158" s="41"/>
      <c r="D158" s="233" t="s">
        <v>192</v>
      </c>
      <c r="E158" s="41"/>
      <c r="F158" s="234" t="s">
        <v>1919</v>
      </c>
      <c r="G158" s="41"/>
      <c r="H158" s="41"/>
      <c r="I158" s="235"/>
      <c r="J158" s="41"/>
      <c r="K158" s="41"/>
      <c r="L158" s="45"/>
      <c r="M158" s="236"/>
      <c r="N158" s="237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192</v>
      </c>
      <c r="AU158" s="18" t="s">
        <v>86</v>
      </c>
    </row>
    <row r="159" s="2" customFormat="1" ht="16.5" customHeight="1">
      <c r="A159" s="39"/>
      <c r="B159" s="40"/>
      <c r="C159" s="270" t="s">
        <v>339</v>
      </c>
      <c r="D159" s="270" t="s">
        <v>259</v>
      </c>
      <c r="E159" s="271" t="s">
        <v>1920</v>
      </c>
      <c r="F159" s="272" t="s">
        <v>1921</v>
      </c>
      <c r="G159" s="273" t="s">
        <v>525</v>
      </c>
      <c r="H159" s="274">
        <v>13</v>
      </c>
      <c r="I159" s="275"/>
      <c r="J159" s="276">
        <f>ROUND(I159*H159,2)</f>
        <v>0</v>
      </c>
      <c r="K159" s="272" t="s">
        <v>189</v>
      </c>
      <c r="L159" s="277"/>
      <c r="M159" s="278" t="s">
        <v>1</v>
      </c>
      <c r="N159" s="279" t="s">
        <v>41</v>
      </c>
      <c r="O159" s="92"/>
      <c r="P159" s="229">
        <f>O159*H159</f>
        <v>0</v>
      </c>
      <c r="Q159" s="229">
        <v>0.0011999999999999999</v>
      </c>
      <c r="R159" s="229">
        <f>Q159*H159</f>
        <v>0.015599999999999999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436</v>
      </c>
      <c r="AT159" s="231" t="s">
        <v>259</v>
      </c>
      <c r="AU159" s="231" t="s">
        <v>86</v>
      </c>
      <c r="AY159" s="18" t="s">
        <v>183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84</v>
      </c>
      <c r="BK159" s="232">
        <f>ROUND(I159*H159,2)</f>
        <v>0</v>
      </c>
      <c r="BL159" s="18" t="s">
        <v>319</v>
      </c>
      <c r="BM159" s="231" t="s">
        <v>1922</v>
      </c>
    </row>
    <row r="160" s="2" customFormat="1">
      <c r="A160" s="39"/>
      <c r="B160" s="40"/>
      <c r="C160" s="41"/>
      <c r="D160" s="233" t="s">
        <v>192</v>
      </c>
      <c r="E160" s="41"/>
      <c r="F160" s="234" t="s">
        <v>1921</v>
      </c>
      <c r="G160" s="41"/>
      <c r="H160" s="41"/>
      <c r="I160" s="235"/>
      <c r="J160" s="41"/>
      <c r="K160" s="41"/>
      <c r="L160" s="45"/>
      <c r="M160" s="236"/>
      <c r="N160" s="237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192</v>
      </c>
      <c r="AU160" s="18" t="s">
        <v>86</v>
      </c>
    </row>
    <row r="161" s="2" customFormat="1" ht="16.5" customHeight="1">
      <c r="A161" s="39"/>
      <c r="B161" s="40"/>
      <c r="C161" s="270" t="s">
        <v>347</v>
      </c>
      <c r="D161" s="270" t="s">
        <v>259</v>
      </c>
      <c r="E161" s="271" t="s">
        <v>1923</v>
      </c>
      <c r="F161" s="272" t="s">
        <v>1924</v>
      </c>
      <c r="G161" s="273" t="s">
        <v>525</v>
      </c>
      <c r="H161" s="274">
        <v>6</v>
      </c>
      <c r="I161" s="275"/>
      <c r="J161" s="276">
        <f>ROUND(I161*H161,2)</f>
        <v>0</v>
      </c>
      <c r="K161" s="272" t="s">
        <v>189</v>
      </c>
      <c r="L161" s="277"/>
      <c r="M161" s="278" t="s">
        <v>1</v>
      </c>
      <c r="N161" s="279" t="s">
        <v>41</v>
      </c>
      <c r="O161" s="92"/>
      <c r="P161" s="229">
        <f>O161*H161</f>
        <v>0</v>
      </c>
      <c r="Q161" s="229">
        <v>0.001</v>
      </c>
      <c r="R161" s="229">
        <f>Q161*H161</f>
        <v>0.0060000000000000001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436</v>
      </c>
      <c r="AT161" s="231" t="s">
        <v>259</v>
      </c>
      <c r="AU161" s="231" t="s">
        <v>86</v>
      </c>
      <c r="AY161" s="18" t="s">
        <v>183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84</v>
      </c>
      <c r="BK161" s="232">
        <f>ROUND(I161*H161,2)</f>
        <v>0</v>
      </c>
      <c r="BL161" s="18" t="s">
        <v>319</v>
      </c>
      <c r="BM161" s="231" t="s">
        <v>1925</v>
      </c>
    </row>
    <row r="162" s="2" customFormat="1">
      <c r="A162" s="39"/>
      <c r="B162" s="40"/>
      <c r="C162" s="41"/>
      <c r="D162" s="233" t="s">
        <v>192</v>
      </c>
      <c r="E162" s="41"/>
      <c r="F162" s="234" t="s">
        <v>1924</v>
      </c>
      <c r="G162" s="41"/>
      <c r="H162" s="41"/>
      <c r="I162" s="235"/>
      <c r="J162" s="41"/>
      <c r="K162" s="41"/>
      <c r="L162" s="45"/>
      <c r="M162" s="236"/>
      <c r="N162" s="237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192</v>
      </c>
      <c r="AU162" s="18" t="s">
        <v>86</v>
      </c>
    </row>
    <row r="163" s="2" customFormat="1" ht="21.75" customHeight="1">
      <c r="A163" s="39"/>
      <c r="B163" s="40"/>
      <c r="C163" s="220" t="s">
        <v>7</v>
      </c>
      <c r="D163" s="220" t="s">
        <v>185</v>
      </c>
      <c r="E163" s="221" t="s">
        <v>1926</v>
      </c>
      <c r="F163" s="222" t="s">
        <v>1927</v>
      </c>
      <c r="G163" s="223" t="s">
        <v>525</v>
      </c>
      <c r="H163" s="224">
        <v>6</v>
      </c>
      <c r="I163" s="225"/>
      <c r="J163" s="226">
        <f>ROUND(I163*H163,2)</f>
        <v>0</v>
      </c>
      <c r="K163" s="222" t="s">
        <v>1818</v>
      </c>
      <c r="L163" s="45"/>
      <c r="M163" s="227" t="s">
        <v>1</v>
      </c>
      <c r="N163" s="228" t="s">
        <v>41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662</v>
      </c>
      <c r="AT163" s="231" t="s">
        <v>185</v>
      </c>
      <c r="AU163" s="231" t="s">
        <v>86</v>
      </c>
      <c r="AY163" s="18" t="s">
        <v>183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84</v>
      </c>
      <c r="BK163" s="232">
        <f>ROUND(I163*H163,2)</f>
        <v>0</v>
      </c>
      <c r="BL163" s="18" t="s">
        <v>662</v>
      </c>
      <c r="BM163" s="231" t="s">
        <v>1928</v>
      </c>
    </row>
    <row r="164" s="2" customFormat="1">
      <c r="A164" s="39"/>
      <c r="B164" s="40"/>
      <c r="C164" s="41"/>
      <c r="D164" s="233" t="s">
        <v>192</v>
      </c>
      <c r="E164" s="41"/>
      <c r="F164" s="234" t="s">
        <v>1929</v>
      </c>
      <c r="G164" s="41"/>
      <c r="H164" s="41"/>
      <c r="I164" s="235"/>
      <c r="J164" s="41"/>
      <c r="K164" s="41"/>
      <c r="L164" s="45"/>
      <c r="M164" s="236"/>
      <c r="N164" s="237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192</v>
      </c>
      <c r="AU164" s="18" t="s">
        <v>86</v>
      </c>
    </row>
    <row r="165" s="2" customFormat="1" ht="21.75" customHeight="1">
      <c r="A165" s="39"/>
      <c r="B165" s="40"/>
      <c r="C165" s="270" t="s">
        <v>356</v>
      </c>
      <c r="D165" s="270" t="s">
        <v>259</v>
      </c>
      <c r="E165" s="271" t="s">
        <v>1930</v>
      </c>
      <c r="F165" s="272" t="s">
        <v>1931</v>
      </c>
      <c r="G165" s="273" t="s">
        <v>525</v>
      </c>
      <c r="H165" s="274">
        <v>6</v>
      </c>
      <c r="I165" s="275"/>
      <c r="J165" s="276">
        <f>ROUND(I165*H165,2)</f>
        <v>0</v>
      </c>
      <c r="K165" s="272" t="s">
        <v>1818</v>
      </c>
      <c r="L165" s="277"/>
      <c r="M165" s="278" t="s">
        <v>1</v>
      </c>
      <c r="N165" s="279" t="s">
        <v>41</v>
      </c>
      <c r="O165" s="92"/>
      <c r="P165" s="229">
        <f>O165*H165</f>
        <v>0</v>
      </c>
      <c r="Q165" s="229">
        <v>0.00059999999999999995</v>
      </c>
      <c r="R165" s="229">
        <f>Q165*H165</f>
        <v>0.0035999999999999999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1100</v>
      </c>
      <c r="AT165" s="231" t="s">
        <v>259</v>
      </c>
      <c r="AU165" s="231" t="s">
        <v>86</v>
      </c>
      <c r="AY165" s="18" t="s">
        <v>183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84</v>
      </c>
      <c r="BK165" s="232">
        <f>ROUND(I165*H165,2)</f>
        <v>0</v>
      </c>
      <c r="BL165" s="18" t="s">
        <v>1100</v>
      </c>
      <c r="BM165" s="231" t="s">
        <v>1932</v>
      </c>
    </row>
    <row r="166" s="2" customFormat="1">
      <c r="A166" s="39"/>
      <c r="B166" s="40"/>
      <c r="C166" s="41"/>
      <c r="D166" s="233" t="s">
        <v>192</v>
      </c>
      <c r="E166" s="41"/>
      <c r="F166" s="234" t="s">
        <v>1931</v>
      </c>
      <c r="G166" s="41"/>
      <c r="H166" s="41"/>
      <c r="I166" s="235"/>
      <c r="J166" s="41"/>
      <c r="K166" s="41"/>
      <c r="L166" s="45"/>
      <c r="M166" s="236"/>
      <c r="N166" s="237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192</v>
      </c>
      <c r="AU166" s="18" t="s">
        <v>86</v>
      </c>
    </row>
    <row r="167" s="2" customFormat="1" ht="24.15" customHeight="1">
      <c r="A167" s="39"/>
      <c r="B167" s="40"/>
      <c r="C167" s="220" t="s">
        <v>365</v>
      </c>
      <c r="D167" s="220" t="s">
        <v>185</v>
      </c>
      <c r="E167" s="221" t="s">
        <v>1933</v>
      </c>
      <c r="F167" s="222" t="s">
        <v>1934</v>
      </c>
      <c r="G167" s="223" t="s">
        <v>1124</v>
      </c>
      <c r="H167" s="224">
        <v>12</v>
      </c>
      <c r="I167" s="225"/>
      <c r="J167" s="226">
        <f>ROUND(I167*H167,2)</f>
        <v>0</v>
      </c>
      <c r="K167" s="222" t="s">
        <v>1</v>
      </c>
      <c r="L167" s="45"/>
      <c r="M167" s="227" t="s">
        <v>1</v>
      </c>
      <c r="N167" s="228" t="s">
        <v>41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319</v>
      </c>
      <c r="AT167" s="231" t="s">
        <v>185</v>
      </c>
      <c r="AU167" s="231" t="s">
        <v>86</v>
      </c>
      <c r="AY167" s="18" t="s">
        <v>183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84</v>
      </c>
      <c r="BK167" s="232">
        <f>ROUND(I167*H167,2)</f>
        <v>0</v>
      </c>
      <c r="BL167" s="18" t="s">
        <v>319</v>
      </c>
      <c r="BM167" s="231" t="s">
        <v>1935</v>
      </c>
    </row>
    <row r="168" s="2" customFormat="1">
      <c r="A168" s="39"/>
      <c r="B168" s="40"/>
      <c r="C168" s="41"/>
      <c r="D168" s="233" t="s">
        <v>192</v>
      </c>
      <c r="E168" s="41"/>
      <c r="F168" s="234" t="s">
        <v>1934</v>
      </c>
      <c r="G168" s="41"/>
      <c r="H168" s="41"/>
      <c r="I168" s="235"/>
      <c r="J168" s="41"/>
      <c r="K168" s="41"/>
      <c r="L168" s="45"/>
      <c r="M168" s="236"/>
      <c r="N168" s="237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192</v>
      </c>
      <c r="AU168" s="18" t="s">
        <v>86</v>
      </c>
    </row>
    <row r="169" s="2" customFormat="1" ht="24.15" customHeight="1">
      <c r="A169" s="39"/>
      <c r="B169" s="40"/>
      <c r="C169" s="220" t="s">
        <v>370</v>
      </c>
      <c r="D169" s="220" t="s">
        <v>185</v>
      </c>
      <c r="E169" s="221" t="s">
        <v>1936</v>
      </c>
      <c r="F169" s="222" t="s">
        <v>1937</v>
      </c>
      <c r="G169" s="223" t="s">
        <v>1124</v>
      </c>
      <c r="H169" s="224">
        <v>1</v>
      </c>
      <c r="I169" s="225"/>
      <c r="J169" s="226">
        <f>ROUND(I169*H169,2)</f>
        <v>0</v>
      </c>
      <c r="K169" s="222" t="s">
        <v>1</v>
      </c>
      <c r="L169" s="45"/>
      <c r="M169" s="227" t="s">
        <v>1</v>
      </c>
      <c r="N169" s="228" t="s">
        <v>41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319</v>
      </c>
      <c r="AT169" s="231" t="s">
        <v>185</v>
      </c>
      <c r="AU169" s="231" t="s">
        <v>86</v>
      </c>
      <c r="AY169" s="18" t="s">
        <v>183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84</v>
      </c>
      <c r="BK169" s="232">
        <f>ROUND(I169*H169,2)</f>
        <v>0</v>
      </c>
      <c r="BL169" s="18" t="s">
        <v>319</v>
      </c>
      <c r="BM169" s="231" t="s">
        <v>1938</v>
      </c>
    </row>
    <row r="170" s="2" customFormat="1">
      <c r="A170" s="39"/>
      <c r="B170" s="40"/>
      <c r="C170" s="41"/>
      <c r="D170" s="233" t="s">
        <v>192</v>
      </c>
      <c r="E170" s="41"/>
      <c r="F170" s="234" t="s">
        <v>1937</v>
      </c>
      <c r="G170" s="41"/>
      <c r="H170" s="41"/>
      <c r="I170" s="235"/>
      <c r="J170" s="41"/>
      <c r="K170" s="41"/>
      <c r="L170" s="45"/>
      <c r="M170" s="236"/>
      <c r="N170" s="237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192</v>
      </c>
      <c r="AU170" s="18" t="s">
        <v>86</v>
      </c>
    </row>
    <row r="171" s="2" customFormat="1" ht="24.15" customHeight="1">
      <c r="A171" s="39"/>
      <c r="B171" s="40"/>
      <c r="C171" s="220" t="s">
        <v>378</v>
      </c>
      <c r="D171" s="220" t="s">
        <v>185</v>
      </c>
      <c r="E171" s="221" t="s">
        <v>1939</v>
      </c>
      <c r="F171" s="222" t="s">
        <v>1940</v>
      </c>
      <c r="G171" s="223" t="s">
        <v>525</v>
      </c>
      <c r="H171" s="224">
        <v>4</v>
      </c>
      <c r="I171" s="225"/>
      <c r="J171" s="226">
        <f>ROUND(I171*H171,2)</f>
        <v>0</v>
      </c>
      <c r="K171" s="222" t="s">
        <v>1818</v>
      </c>
      <c r="L171" s="45"/>
      <c r="M171" s="227" t="s">
        <v>1</v>
      </c>
      <c r="N171" s="228" t="s">
        <v>41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319</v>
      </c>
      <c r="AT171" s="231" t="s">
        <v>185</v>
      </c>
      <c r="AU171" s="231" t="s">
        <v>86</v>
      </c>
      <c r="AY171" s="18" t="s">
        <v>183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84</v>
      </c>
      <c r="BK171" s="232">
        <f>ROUND(I171*H171,2)</f>
        <v>0</v>
      </c>
      <c r="BL171" s="18" t="s">
        <v>319</v>
      </c>
      <c r="BM171" s="231" t="s">
        <v>1941</v>
      </c>
    </row>
    <row r="172" s="2" customFormat="1">
      <c r="A172" s="39"/>
      <c r="B172" s="40"/>
      <c r="C172" s="41"/>
      <c r="D172" s="233" t="s">
        <v>192</v>
      </c>
      <c r="E172" s="41"/>
      <c r="F172" s="234" t="s">
        <v>1942</v>
      </c>
      <c r="G172" s="41"/>
      <c r="H172" s="41"/>
      <c r="I172" s="235"/>
      <c r="J172" s="41"/>
      <c r="K172" s="41"/>
      <c r="L172" s="45"/>
      <c r="M172" s="236"/>
      <c r="N172" s="237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192</v>
      </c>
      <c r="AU172" s="18" t="s">
        <v>86</v>
      </c>
    </row>
    <row r="173" s="2" customFormat="1" ht="24.15" customHeight="1">
      <c r="A173" s="39"/>
      <c r="B173" s="40"/>
      <c r="C173" s="270" t="s">
        <v>383</v>
      </c>
      <c r="D173" s="270" t="s">
        <v>259</v>
      </c>
      <c r="E173" s="271" t="s">
        <v>1943</v>
      </c>
      <c r="F173" s="272" t="s">
        <v>1944</v>
      </c>
      <c r="G173" s="273" t="s">
        <v>525</v>
      </c>
      <c r="H173" s="274">
        <v>4</v>
      </c>
      <c r="I173" s="275"/>
      <c r="J173" s="276">
        <f>ROUND(I173*H173,2)</f>
        <v>0</v>
      </c>
      <c r="K173" s="272" t="s">
        <v>1</v>
      </c>
      <c r="L173" s="277"/>
      <c r="M173" s="278" t="s">
        <v>1</v>
      </c>
      <c r="N173" s="279" t="s">
        <v>41</v>
      </c>
      <c r="O173" s="92"/>
      <c r="P173" s="229">
        <f>O173*H173</f>
        <v>0</v>
      </c>
      <c r="Q173" s="229">
        <v>0.0047999999999999996</v>
      </c>
      <c r="R173" s="229">
        <f>Q173*H173</f>
        <v>0.019199999999999998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436</v>
      </c>
      <c r="AT173" s="231" t="s">
        <v>259</v>
      </c>
      <c r="AU173" s="231" t="s">
        <v>86</v>
      </c>
      <c r="AY173" s="18" t="s">
        <v>183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84</v>
      </c>
      <c r="BK173" s="232">
        <f>ROUND(I173*H173,2)</f>
        <v>0</v>
      </c>
      <c r="BL173" s="18" t="s">
        <v>319</v>
      </c>
      <c r="BM173" s="231" t="s">
        <v>1945</v>
      </c>
    </row>
    <row r="174" s="2" customFormat="1">
      <c r="A174" s="39"/>
      <c r="B174" s="40"/>
      <c r="C174" s="41"/>
      <c r="D174" s="233" t="s">
        <v>192</v>
      </c>
      <c r="E174" s="41"/>
      <c r="F174" s="234" t="s">
        <v>1944</v>
      </c>
      <c r="G174" s="41"/>
      <c r="H174" s="41"/>
      <c r="I174" s="235"/>
      <c r="J174" s="41"/>
      <c r="K174" s="41"/>
      <c r="L174" s="45"/>
      <c r="M174" s="236"/>
      <c r="N174" s="237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192</v>
      </c>
      <c r="AU174" s="18" t="s">
        <v>86</v>
      </c>
    </row>
    <row r="175" s="2" customFormat="1" ht="24.15" customHeight="1">
      <c r="A175" s="39"/>
      <c r="B175" s="40"/>
      <c r="C175" s="270" t="s">
        <v>393</v>
      </c>
      <c r="D175" s="270" t="s">
        <v>259</v>
      </c>
      <c r="E175" s="271" t="s">
        <v>1946</v>
      </c>
      <c r="F175" s="272" t="s">
        <v>1947</v>
      </c>
      <c r="G175" s="273" t="s">
        <v>525</v>
      </c>
      <c r="H175" s="274">
        <v>4</v>
      </c>
      <c r="I175" s="275"/>
      <c r="J175" s="276">
        <f>ROUND(I175*H175,2)</f>
        <v>0</v>
      </c>
      <c r="K175" s="272" t="s">
        <v>1</v>
      </c>
      <c r="L175" s="277"/>
      <c r="M175" s="278" t="s">
        <v>1</v>
      </c>
      <c r="N175" s="279" t="s">
        <v>41</v>
      </c>
      <c r="O175" s="92"/>
      <c r="P175" s="229">
        <f>O175*H175</f>
        <v>0</v>
      </c>
      <c r="Q175" s="229">
        <v>0.00069999999999999999</v>
      </c>
      <c r="R175" s="229">
        <f>Q175*H175</f>
        <v>0.0028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436</v>
      </c>
      <c r="AT175" s="231" t="s">
        <v>259</v>
      </c>
      <c r="AU175" s="231" t="s">
        <v>86</v>
      </c>
      <c r="AY175" s="18" t="s">
        <v>183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84</v>
      </c>
      <c r="BK175" s="232">
        <f>ROUND(I175*H175,2)</f>
        <v>0</v>
      </c>
      <c r="BL175" s="18" t="s">
        <v>319</v>
      </c>
      <c r="BM175" s="231" t="s">
        <v>1948</v>
      </c>
    </row>
    <row r="176" s="2" customFormat="1">
      <c r="A176" s="39"/>
      <c r="B176" s="40"/>
      <c r="C176" s="41"/>
      <c r="D176" s="233" t="s">
        <v>192</v>
      </c>
      <c r="E176" s="41"/>
      <c r="F176" s="234" t="s">
        <v>1947</v>
      </c>
      <c r="G176" s="41"/>
      <c r="H176" s="41"/>
      <c r="I176" s="235"/>
      <c r="J176" s="41"/>
      <c r="K176" s="41"/>
      <c r="L176" s="45"/>
      <c r="M176" s="236"/>
      <c r="N176" s="237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192</v>
      </c>
      <c r="AU176" s="18" t="s">
        <v>86</v>
      </c>
    </row>
    <row r="177" s="2" customFormat="1" ht="16.5" customHeight="1">
      <c r="A177" s="39"/>
      <c r="B177" s="40"/>
      <c r="C177" s="220" t="s">
        <v>398</v>
      </c>
      <c r="D177" s="220" t="s">
        <v>185</v>
      </c>
      <c r="E177" s="221" t="s">
        <v>1949</v>
      </c>
      <c r="F177" s="222" t="s">
        <v>1950</v>
      </c>
      <c r="G177" s="223" t="s">
        <v>1</v>
      </c>
      <c r="H177" s="224">
        <v>310.19999999999999</v>
      </c>
      <c r="I177" s="225"/>
      <c r="J177" s="226">
        <f>ROUND(I177*H177,2)</f>
        <v>0</v>
      </c>
      <c r="K177" s="222" t="s">
        <v>1</v>
      </c>
      <c r="L177" s="45"/>
      <c r="M177" s="227" t="s">
        <v>1</v>
      </c>
      <c r="N177" s="228" t="s">
        <v>41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319</v>
      </c>
      <c r="AT177" s="231" t="s">
        <v>185</v>
      </c>
      <c r="AU177" s="231" t="s">
        <v>86</v>
      </c>
      <c r="AY177" s="18" t="s">
        <v>183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84</v>
      </c>
      <c r="BK177" s="232">
        <f>ROUND(I177*H177,2)</f>
        <v>0</v>
      </c>
      <c r="BL177" s="18" t="s">
        <v>319</v>
      </c>
      <c r="BM177" s="231" t="s">
        <v>1951</v>
      </c>
    </row>
    <row r="178" s="2" customFormat="1">
      <c r="A178" s="39"/>
      <c r="B178" s="40"/>
      <c r="C178" s="41"/>
      <c r="D178" s="233" t="s">
        <v>192</v>
      </c>
      <c r="E178" s="41"/>
      <c r="F178" s="234" t="s">
        <v>1952</v>
      </c>
      <c r="G178" s="41"/>
      <c r="H178" s="41"/>
      <c r="I178" s="235"/>
      <c r="J178" s="41"/>
      <c r="K178" s="41"/>
      <c r="L178" s="45"/>
      <c r="M178" s="236"/>
      <c r="N178" s="237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192</v>
      </c>
      <c r="AU178" s="18" t="s">
        <v>86</v>
      </c>
    </row>
    <row r="179" s="14" customFormat="1">
      <c r="A179" s="14"/>
      <c r="B179" s="248"/>
      <c r="C179" s="249"/>
      <c r="D179" s="233" t="s">
        <v>194</v>
      </c>
      <c r="E179" s="249"/>
      <c r="F179" s="251" t="s">
        <v>1953</v>
      </c>
      <c r="G179" s="249"/>
      <c r="H179" s="252">
        <v>310.19999999999999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194</v>
      </c>
      <c r="AU179" s="258" t="s">
        <v>86</v>
      </c>
      <c r="AV179" s="14" t="s">
        <v>86</v>
      </c>
      <c r="AW179" s="14" t="s">
        <v>4</v>
      </c>
      <c r="AX179" s="14" t="s">
        <v>84</v>
      </c>
      <c r="AY179" s="258" t="s">
        <v>183</v>
      </c>
    </row>
    <row r="180" s="2" customFormat="1" ht="37.8" customHeight="1">
      <c r="A180" s="39"/>
      <c r="B180" s="40"/>
      <c r="C180" s="220" t="s">
        <v>402</v>
      </c>
      <c r="D180" s="220" t="s">
        <v>185</v>
      </c>
      <c r="E180" s="221" t="s">
        <v>1954</v>
      </c>
      <c r="F180" s="222" t="s">
        <v>1955</v>
      </c>
      <c r="G180" s="223" t="s">
        <v>252</v>
      </c>
      <c r="H180" s="224">
        <v>76</v>
      </c>
      <c r="I180" s="225"/>
      <c r="J180" s="226">
        <f>ROUND(I180*H180,2)</f>
        <v>0</v>
      </c>
      <c r="K180" s="222" t="s">
        <v>1818</v>
      </c>
      <c r="L180" s="45"/>
      <c r="M180" s="227" t="s">
        <v>1</v>
      </c>
      <c r="N180" s="228" t="s">
        <v>41</v>
      </c>
      <c r="O180" s="92"/>
      <c r="P180" s="229">
        <f>O180*H180</f>
        <v>0</v>
      </c>
      <c r="Q180" s="229">
        <v>0.0034399999999999999</v>
      </c>
      <c r="R180" s="229">
        <f>Q180*H180</f>
        <v>0.26144000000000001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319</v>
      </c>
      <c r="AT180" s="231" t="s">
        <v>185</v>
      </c>
      <c r="AU180" s="231" t="s">
        <v>86</v>
      </c>
      <c r="AY180" s="18" t="s">
        <v>183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84</v>
      </c>
      <c r="BK180" s="232">
        <f>ROUND(I180*H180,2)</f>
        <v>0</v>
      </c>
      <c r="BL180" s="18" t="s">
        <v>319</v>
      </c>
      <c r="BM180" s="231" t="s">
        <v>1956</v>
      </c>
    </row>
    <row r="181" s="2" customFormat="1">
      <c r="A181" s="39"/>
      <c r="B181" s="40"/>
      <c r="C181" s="41"/>
      <c r="D181" s="233" t="s">
        <v>192</v>
      </c>
      <c r="E181" s="41"/>
      <c r="F181" s="234" t="s">
        <v>1957</v>
      </c>
      <c r="G181" s="41"/>
      <c r="H181" s="41"/>
      <c r="I181" s="235"/>
      <c r="J181" s="41"/>
      <c r="K181" s="41"/>
      <c r="L181" s="45"/>
      <c r="M181" s="236"/>
      <c r="N181" s="237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192</v>
      </c>
      <c r="AU181" s="18" t="s">
        <v>86</v>
      </c>
    </row>
    <row r="182" s="14" customFormat="1">
      <c r="A182" s="14"/>
      <c r="B182" s="248"/>
      <c r="C182" s="249"/>
      <c r="D182" s="233" t="s">
        <v>194</v>
      </c>
      <c r="E182" s="249"/>
      <c r="F182" s="251" t="s">
        <v>1958</v>
      </c>
      <c r="G182" s="249"/>
      <c r="H182" s="252">
        <v>76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8" t="s">
        <v>194</v>
      </c>
      <c r="AU182" s="258" t="s">
        <v>86</v>
      </c>
      <c r="AV182" s="14" t="s">
        <v>86</v>
      </c>
      <c r="AW182" s="14" t="s">
        <v>4</v>
      </c>
      <c r="AX182" s="14" t="s">
        <v>84</v>
      </c>
      <c r="AY182" s="258" t="s">
        <v>183</v>
      </c>
    </row>
    <row r="183" s="2" customFormat="1" ht="37.8" customHeight="1">
      <c r="A183" s="39"/>
      <c r="B183" s="40"/>
      <c r="C183" s="220" t="s">
        <v>408</v>
      </c>
      <c r="D183" s="220" t="s">
        <v>185</v>
      </c>
      <c r="E183" s="221" t="s">
        <v>1959</v>
      </c>
      <c r="F183" s="222" t="s">
        <v>1960</v>
      </c>
      <c r="G183" s="223" t="s">
        <v>252</v>
      </c>
      <c r="H183" s="224">
        <v>115</v>
      </c>
      <c r="I183" s="225"/>
      <c r="J183" s="226">
        <f>ROUND(I183*H183,2)</f>
        <v>0</v>
      </c>
      <c r="K183" s="222" t="s">
        <v>189</v>
      </c>
      <c r="L183" s="45"/>
      <c r="M183" s="227" t="s">
        <v>1</v>
      </c>
      <c r="N183" s="228" t="s">
        <v>41</v>
      </c>
      <c r="O183" s="92"/>
      <c r="P183" s="229">
        <f>O183*H183</f>
        <v>0</v>
      </c>
      <c r="Q183" s="229">
        <v>0.0052199999999999998</v>
      </c>
      <c r="R183" s="229">
        <f>Q183*H183</f>
        <v>0.60029999999999994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319</v>
      </c>
      <c r="AT183" s="231" t="s">
        <v>185</v>
      </c>
      <c r="AU183" s="231" t="s">
        <v>86</v>
      </c>
      <c r="AY183" s="18" t="s">
        <v>183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84</v>
      </c>
      <c r="BK183" s="232">
        <f>ROUND(I183*H183,2)</f>
        <v>0</v>
      </c>
      <c r="BL183" s="18" t="s">
        <v>319</v>
      </c>
      <c r="BM183" s="231" t="s">
        <v>1961</v>
      </c>
    </row>
    <row r="184" s="2" customFormat="1">
      <c r="A184" s="39"/>
      <c r="B184" s="40"/>
      <c r="C184" s="41"/>
      <c r="D184" s="233" t="s">
        <v>192</v>
      </c>
      <c r="E184" s="41"/>
      <c r="F184" s="234" t="s">
        <v>1962</v>
      </c>
      <c r="G184" s="41"/>
      <c r="H184" s="41"/>
      <c r="I184" s="235"/>
      <c r="J184" s="41"/>
      <c r="K184" s="41"/>
      <c r="L184" s="45"/>
      <c r="M184" s="236"/>
      <c r="N184" s="237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192</v>
      </c>
      <c r="AU184" s="18" t="s">
        <v>86</v>
      </c>
    </row>
    <row r="185" s="14" customFormat="1">
      <c r="A185" s="14"/>
      <c r="B185" s="248"/>
      <c r="C185" s="249"/>
      <c r="D185" s="233" t="s">
        <v>194</v>
      </c>
      <c r="E185" s="249"/>
      <c r="F185" s="251" t="s">
        <v>1963</v>
      </c>
      <c r="G185" s="249"/>
      <c r="H185" s="252">
        <v>115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194</v>
      </c>
      <c r="AU185" s="258" t="s">
        <v>86</v>
      </c>
      <c r="AV185" s="14" t="s">
        <v>86</v>
      </c>
      <c r="AW185" s="14" t="s">
        <v>4</v>
      </c>
      <c r="AX185" s="14" t="s">
        <v>84</v>
      </c>
      <c r="AY185" s="258" t="s">
        <v>183</v>
      </c>
    </row>
    <row r="186" s="2" customFormat="1" ht="24.15" customHeight="1">
      <c r="A186" s="39"/>
      <c r="B186" s="40"/>
      <c r="C186" s="220" t="s">
        <v>413</v>
      </c>
      <c r="D186" s="220" t="s">
        <v>185</v>
      </c>
      <c r="E186" s="221" t="s">
        <v>1964</v>
      </c>
      <c r="F186" s="222" t="s">
        <v>1965</v>
      </c>
      <c r="G186" s="223" t="s">
        <v>286</v>
      </c>
      <c r="H186" s="224">
        <v>321.69999999999999</v>
      </c>
      <c r="I186" s="225"/>
      <c r="J186" s="226">
        <f>ROUND(I186*H186,2)</f>
        <v>0</v>
      </c>
      <c r="K186" s="222" t="s">
        <v>1818</v>
      </c>
      <c r="L186" s="45"/>
      <c r="M186" s="227" t="s">
        <v>1</v>
      </c>
      <c r="N186" s="228" t="s">
        <v>41</v>
      </c>
      <c r="O186" s="92"/>
      <c r="P186" s="229">
        <f>O186*H186</f>
        <v>0</v>
      </c>
      <c r="Q186" s="229">
        <v>0.00198</v>
      </c>
      <c r="R186" s="229">
        <f>Q186*H186</f>
        <v>0.63696599999999992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319</v>
      </c>
      <c r="AT186" s="231" t="s">
        <v>185</v>
      </c>
      <c r="AU186" s="231" t="s">
        <v>86</v>
      </c>
      <c r="AY186" s="18" t="s">
        <v>183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84</v>
      </c>
      <c r="BK186" s="232">
        <f>ROUND(I186*H186,2)</f>
        <v>0</v>
      </c>
      <c r="BL186" s="18" t="s">
        <v>319</v>
      </c>
      <c r="BM186" s="231" t="s">
        <v>1966</v>
      </c>
    </row>
    <row r="187" s="2" customFormat="1">
      <c r="A187" s="39"/>
      <c r="B187" s="40"/>
      <c r="C187" s="41"/>
      <c r="D187" s="233" t="s">
        <v>192</v>
      </c>
      <c r="E187" s="41"/>
      <c r="F187" s="234" t="s">
        <v>1967</v>
      </c>
      <c r="G187" s="41"/>
      <c r="H187" s="41"/>
      <c r="I187" s="235"/>
      <c r="J187" s="41"/>
      <c r="K187" s="41"/>
      <c r="L187" s="45"/>
      <c r="M187" s="236"/>
      <c r="N187" s="237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192</v>
      </c>
      <c r="AU187" s="18" t="s">
        <v>86</v>
      </c>
    </row>
    <row r="188" s="2" customFormat="1" ht="33" customHeight="1">
      <c r="A188" s="39"/>
      <c r="B188" s="40"/>
      <c r="C188" s="270" t="s">
        <v>436</v>
      </c>
      <c r="D188" s="270" t="s">
        <v>259</v>
      </c>
      <c r="E188" s="271" t="s">
        <v>1968</v>
      </c>
      <c r="F188" s="272" t="s">
        <v>1969</v>
      </c>
      <c r="G188" s="273" t="s">
        <v>286</v>
      </c>
      <c r="H188" s="274">
        <v>249.69999999999999</v>
      </c>
      <c r="I188" s="275"/>
      <c r="J188" s="276">
        <f>ROUND(I188*H188,2)</f>
        <v>0</v>
      </c>
      <c r="K188" s="272" t="s">
        <v>1818</v>
      </c>
      <c r="L188" s="277"/>
      <c r="M188" s="278" t="s">
        <v>1</v>
      </c>
      <c r="N188" s="279" t="s">
        <v>41</v>
      </c>
      <c r="O188" s="92"/>
      <c r="P188" s="229">
        <f>O188*H188</f>
        <v>0</v>
      </c>
      <c r="Q188" s="229">
        <v>0.0030000000000000001</v>
      </c>
      <c r="R188" s="229">
        <f>Q188*H188</f>
        <v>0.74909999999999999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436</v>
      </c>
      <c r="AT188" s="231" t="s">
        <v>259</v>
      </c>
      <c r="AU188" s="231" t="s">
        <v>86</v>
      </c>
      <c r="AY188" s="18" t="s">
        <v>183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84</v>
      </c>
      <c r="BK188" s="232">
        <f>ROUND(I188*H188,2)</f>
        <v>0</v>
      </c>
      <c r="BL188" s="18" t="s">
        <v>319</v>
      </c>
      <c r="BM188" s="231" t="s">
        <v>1970</v>
      </c>
    </row>
    <row r="189" s="2" customFormat="1">
      <c r="A189" s="39"/>
      <c r="B189" s="40"/>
      <c r="C189" s="41"/>
      <c r="D189" s="233" t="s">
        <v>192</v>
      </c>
      <c r="E189" s="41"/>
      <c r="F189" s="234" t="s">
        <v>1969</v>
      </c>
      <c r="G189" s="41"/>
      <c r="H189" s="41"/>
      <c r="I189" s="235"/>
      <c r="J189" s="41"/>
      <c r="K189" s="41"/>
      <c r="L189" s="45"/>
      <c r="M189" s="236"/>
      <c r="N189" s="237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192</v>
      </c>
      <c r="AU189" s="18" t="s">
        <v>86</v>
      </c>
    </row>
    <row r="190" s="14" customFormat="1">
      <c r="A190" s="14"/>
      <c r="B190" s="248"/>
      <c r="C190" s="249"/>
      <c r="D190" s="233" t="s">
        <v>194</v>
      </c>
      <c r="E190" s="249"/>
      <c r="F190" s="251" t="s">
        <v>1971</v>
      </c>
      <c r="G190" s="249"/>
      <c r="H190" s="252">
        <v>249.69999999999999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194</v>
      </c>
      <c r="AU190" s="258" t="s">
        <v>86</v>
      </c>
      <c r="AV190" s="14" t="s">
        <v>86</v>
      </c>
      <c r="AW190" s="14" t="s">
        <v>4</v>
      </c>
      <c r="AX190" s="14" t="s">
        <v>84</v>
      </c>
      <c r="AY190" s="258" t="s">
        <v>183</v>
      </c>
    </row>
    <row r="191" s="2" customFormat="1" ht="33" customHeight="1">
      <c r="A191" s="39"/>
      <c r="B191" s="40"/>
      <c r="C191" s="270" t="s">
        <v>441</v>
      </c>
      <c r="D191" s="270" t="s">
        <v>259</v>
      </c>
      <c r="E191" s="271" t="s">
        <v>1972</v>
      </c>
      <c r="F191" s="272" t="s">
        <v>1973</v>
      </c>
      <c r="G191" s="273" t="s">
        <v>286</v>
      </c>
      <c r="H191" s="274">
        <v>72</v>
      </c>
      <c r="I191" s="275"/>
      <c r="J191" s="276">
        <f>ROUND(I191*H191,2)</f>
        <v>0</v>
      </c>
      <c r="K191" s="272" t="s">
        <v>189</v>
      </c>
      <c r="L191" s="277"/>
      <c r="M191" s="278" t="s">
        <v>1</v>
      </c>
      <c r="N191" s="279" t="s">
        <v>41</v>
      </c>
      <c r="O191" s="92"/>
      <c r="P191" s="229">
        <f>O191*H191</f>
        <v>0</v>
      </c>
      <c r="Q191" s="229">
        <v>0.0060000000000000001</v>
      </c>
      <c r="R191" s="229">
        <f>Q191*H191</f>
        <v>0.432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436</v>
      </c>
      <c r="AT191" s="231" t="s">
        <v>259</v>
      </c>
      <c r="AU191" s="231" t="s">
        <v>86</v>
      </c>
      <c r="AY191" s="18" t="s">
        <v>183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84</v>
      </c>
      <c r="BK191" s="232">
        <f>ROUND(I191*H191,2)</f>
        <v>0</v>
      </c>
      <c r="BL191" s="18" t="s">
        <v>319</v>
      </c>
      <c r="BM191" s="231" t="s">
        <v>1974</v>
      </c>
    </row>
    <row r="192" s="2" customFormat="1">
      <c r="A192" s="39"/>
      <c r="B192" s="40"/>
      <c r="C192" s="41"/>
      <c r="D192" s="233" t="s">
        <v>192</v>
      </c>
      <c r="E192" s="41"/>
      <c r="F192" s="234" t="s">
        <v>1973</v>
      </c>
      <c r="G192" s="41"/>
      <c r="H192" s="41"/>
      <c r="I192" s="235"/>
      <c r="J192" s="41"/>
      <c r="K192" s="41"/>
      <c r="L192" s="45"/>
      <c r="M192" s="236"/>
      <c r="N192" s="237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192</v>
      </c>
      <c r="AU192" s="18" t="s">
        <v>86</v>
      </c>
    </row>
    <row r="193" s="12" customFormat="1" ht="22.8" customHeight="1">
      <c r="A193" s="12"/>
      <c r="B193" s="204"/>
      <c r="C193" s="205"/>
      <c r="D193" s="206" t="s">
        <v>75</v>
      </c>
      <c r="E193" s="218" t="s">
        <v>1975</v>
      </c>
      <c r="F193" s="218" t="s">
        <v>1976</v>
      </c>
      <c r="G193" s="205"/>
      <c r="H193" s="205"/>
      <c r="I193" s="208"/>
      <c r="J193" s="219">
        <f>BK193</f>
        <v>0</v>
      </c>
      <c r="K193" s="205"/>
      <c r="L193" s="210"/>
      <c r="M193" s="211"/>
      <c r="N193" s="212"/>
      <c r="O193" s="212"/>
      <c r="P193" s="213">
        <f>SUM(P194:P268)</f>
        <v>0</v>
      </c>
      <c r="Q193" s="212"/>
      <c r="R193" s="213">
        <f>SUM(R194:R268)</f>
        <v>0.70919760000000009</v>
      </c>
      <c r="S193" s="212"/>
      <c r="T193" s="214">
        <f>SUM(T194:T268)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5" t="s">
        <v>86</v>
      </c>
      <c r="AT193" s="216" t="s">
        <v>75</v>
      </c>
      <c r="AU193" s="216" t="s">
        <v>84</v>
      </c>
      <c r="AY193" s="215" t="s">
        <v>183</v>
      </c>
      <c r="BK193" s="217">
        <f>SUM(BK194:BK268)</f>
        <v>0</v>
      </c>
    </row>
    <row r="194" s="2" customFormat="1" ht="37.8" customHeight="1">
      <c r="A194" s="39"/>
      <c r="B194" s="40"/>
      <c r="C194" s="220" t="s">
        <v>446</v>
      </c>
      <c r="D194" s="220" t="s">
        <v>185</v>
      </c>
      <c r="E194" s="221" t="s">
        <v>1977</v>
      </c>
      <c r="F194" s="222" t="s">
        <v>1978</v>
      </c>
      <c r="G194" s="223" t="s">
        <v>525</v>
      </c>
      <c r="H194" s="224">
        <v>1</v>
      </c>
      <c r="I194" s="225"/>
      <c r="J194" s="226">
        <f>ROUND(I194*H194,2)</f>
        <v>0</v>
      </c>
      <c r="K194" s="222" t="s">
        <v>189</v>
      </c>
      <c r="L194" s="45"/>
      <c r="M194" s="227" t="s">
        <v>1</v>
      </c>
      <c r="N194" s="228" t="s">
        <v>41</v>
      </c>
      <c r="O194" s="92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319</v>
      </c>
      <c r="AT194" s="231" t="s">
        <v>185</v>
      </c>
      <c r="AU194" s="231" t="s">
        <v>86</v>
      </c>
      <c r="AY194" s="18" t="s">
        <v>183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84</v>
      </c>
      <c r="BK194" s="232">
        <f>ROUND(I194*H194,2)</f>
        <v>0</v>
      </c>
      <c r="BL194" s="18" t="s">
        <v>319</v>
      </c>
      <c r="BM194" s="231" t="s">
        <v>1979</v>
      </c>
    </row>
    <row r="195" s="2" customFormat="1">
      <c r="A195" s="39"/>
      <c r="B195" s="40"/>
      <c r="C195" s="41"/>
      <c r="D195" s="233" t="s">
        <v>192</v>
      </c>
      <c r="E195" s="41"/>
      <c r="F195" s="234" t="s">
        <v>1980</v>
      </c>
      <c r="G195" s="41"/>
      <c r="H195" s="41"/>
      <c r="I195" s="235"/>
      <c r="J195" s="41"/>
      <c r="K195" s="41"/>
      <c r="L195" s="45"/>
      <c r="M195" s="236"/>
      <c r="N195" s="237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192</v>
      </c>
      <c r="AU195" s="18" t="s">
        <v>86</v>
      </c>
    </row>
    <row r="196" s="2" customFormat="1" ht="24.15" customHeight="1">
      <c r="A196" s="39"/>
      <c r="B196" s="40"/>
      <c r="C196" s="270" t="s">
        <v>451</v>
      </c>
      <c r="D196" s="270" t="s">
        <v>259</v>
      </c>
      <c r="E196" s="271" t="s">
        <v>1981</v>
      </c>
      <c r="F196" s="272" t="s">
        <v>1860</v>
      </c>
      <c r="G196" s="273" t="s">
        <v>525</v>
      </c>
      <c r="H196" s="274">
        <v>1</v>
      </c>
      <c r="I196" s="275"/>
      <c r="J196" s="276">
        <f>ROUND(I196*H196,2)</f>
        <v>0</v>
      </c>
      <c r="K196" s="272" t="s">
        <v>1</v>
      </c>
      <c r="L196" s="277"/>
      <c r="M196" s="278" t="s">
        <v>1</v>
      </c>
      <c r="N196" s="279" t="s">
        <v>41</v>
      </c>
      <c r="O196" s="92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436</v>
      </c>
      <c r="AT196" s="231" t="s">
        <v>259</v>
      </c>
      <c r="AU196" s="231" t="s">
        <v>86</v>
      </c>
      <c r="AY196" s="18" t="s">
        <v>183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84</v>
      </c>
      <c r="BK196" s="232">
        <f>ROUND(I196*H196,2)</f>
        <v>0</v>
      </c>
      <c r="BL196" s="18" t="s">
        <v>319</v>
      </c>
      <c r="BM196" s="231" t="s">
        <v>1982</v>
      </c>
    </row>
    <row r="197" s="2" customFormat="1">
      <c r="A197" s="39"/>
      <c r="B197" s="40"/>
      <c r="C197" s="41"/>
      <c r="D197" s="233" t="s">
        <v>192</v>
      </c>
      <c r="E197" s="41"/>
      <c r="F197" s="234" t="s">
        <v>1983</v>
      </c>
      <c r="G197" s="41"/>
      <c r="H197" s="41"/>
      <c r="I197" s="235"/>
      <c r="J197" s="41"/>
      <c r="K197" s="41"/>
      <c r="L197" s="45"/>
      <c r="M197" s="236"/>
      <c r="N197" s="237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192</v>
      </c>
      <c r="AU197" s="18" t="s">
        <v>86</v>
      </c>
    </row>
    <row r="198" s="2" customFormat="1" ht="24.15" customHeight="1">
      <c r="A198" s="39"/>
      <c r="B198" s="40"/>
      <c r="C198" s="220" t="s">
        <v>456</v>
      </c>
      <c r="D198" s="220" t="s">
        <v>185</v>
      </c>
      <c r="E198" s="221" t="s">
        <v>1984</v>
      </c>
      <c r="F198" s="222" t="s">
        <v>1985</v>
      </c>
      <c r="G198" s="223" t="s">
        <v>525</v>
      </c>
      <c r="H198" s="224">
        <v>6</v>
      </c>
      <c r="I198" s="225"/>
      <c r="J198" s="226">
        <f>ROUND(I198*H198,2)</f>
        <v>0</v>
      </c>
      <c r="K198" s="222" t="s">
        <v>189</v>
      </c>
      <c r="L198" s="45"/>
      <c r="M198" s="227" t="s">
        <v>1</v>
      </c>
      <c r="N198" s="228" t="s">
        <v>41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319</v>
      </c>
      <c r="AT198" s="231" t="s">
        <v>185</v>
      </c>
      <c r="AU198" s="231" t="s">
        <v>86</v>
      </c>
      <c r="AY198" s="18" t="s">
        <v>183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84</v>
      </c>
      <c r="BK198" s="232">
        <f>ROUND(I198*H198,2)</f>
        <v>0</v>
      </c>
      <c r="BL198" s="18" t="s">
        <v>319</v>
      </c>
      <c r="BM198" s="231" t="s">
        <v>1986</v>
      </c>
    </row>
    <row r="199" s="2" customFormat="1">
      <c r="A199" s="39"/>
      <c r="B199" s="40"/>
      <c r="C199" s="41"/>
      <c r="D199" s="233" t="s">
        <v>192</v>
      </c>
      <c r="E199" s="41"/>
      <c r="F199" s="234" t="s">
        <v>1987</v>
      </c>
      <c r="G199" s="41"/>
      <c r="H199" s="41"/>
      <c r="I199" s="235"/>
      <c r="J199" s="41"/>
      <c r="K199" s="41"/>
      <c r="L199" s="45"/>
      <c r="M199" s="236"/>
      <c r="N199" s="237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192</v>
      </c>
      <c r="AU199" s="18" t="s">
        <v>86</v>
      </c>
    </row>
    <row r="200" s="2" customFormat="1" ht="16.5" customHeight="1">
      <c r="A200" s="39"/>
      <c r="B200" s="40"/>
      <c r="C200" s="270" t="s">
        <v>460</v>
      </c>
      <c r="D200" s="270" t="s">
        <v>259</v>
      </c>
      <c r="E200" s="271" t="s">
        <v>1988</v>
      </c>
      <c r="F200" s="272" t="s">
        <v>1989</v>
      </c>
      <c r="G200" s="273" t="s">
        <v>525</v>
      </c>
      <c r="H200" s="274">
        <v>6</v>
      </c>
      <c r="I200" s="275"/>
      <c r="J200" s="276">
        <f>ROUND(I200*H200,2)</f>
        <v>0</v>
      </c>
      <c r="K200" s="272" t="s">
        <v>1</v>
      </c>
      <c r="L200" s="277"/>
      <c r="M200" s="278" t="s">
        <v>1</v>
      </c>
      <c r="N200" s="279" t="s">
        <v>41</v>
      </c>
      <c r="O200" s="92"/>
      <c r="P200" s="229">
        <f>O200*H200</f>
        <v>0</v>
      </c>
      <c r="Q200" s="229">
        <v>0.056000000000000001</v>
      </c>
      <c r="R200" s="229">
        <f>Q200*H200</f>
        <v>0.33600000000000002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436</v>
      </c>
      <c r="AT200" s="231" t="s">
        <v>259</v>
      </c>
      <c r="AU200" s="231" t="s">
        <v>86</v>
      </c>
      <c r="AY200" s="18" t="s">
        <v>183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84</v>
      </c>
      <c r="BK200" s="232">
        <f>ROUND(I200*H200,2)</f>
        <v>0</v>
      </c>
      <c r="BL200" s="18" t="s">
        <v>319</v>
      </c>
      <c r="BM200" s="231" t="s">
        <v>1990</v>
      </c>
    </row>
    <row r="201" s="2" customFormat="1">
      <c r="A201" s="39"/>
      <c r="B201" s="40"/>
      <c r="C201" s="41"/>
      <c r="D201" s="233" t="s">
        <v>192</v>
      </c>
      <c r="E201" s="41"/>
      <c r="F201" s="234" t="s">
        <v>1991</v>
      </c>
      <c r="G201" s="41"/>
      <c r="H201" s="41"/>
      <c r="I201" s="235"/>
      <c r="J201" s="41"/>
      <c r="K201" s="41"/>
      <c r="L201" s="45"/>
      <c r="M201" s="236"/>
      <c r="N201" s="23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192</v>
      </c>
      <c r="AU201" s="18" t="s">
        <v>86</v>
      </c>
    </row>
    <row r="202" s="2" customFormat="1" ht="37.8" customHeight="1">
      <c r="A202" s="39"/>
      <c r="B202" s="40"/>
      <c r="C202" s="220" t="s">
        <v>466</v>
      </c>
      <c r="D202" s="220" t="s">
        <v>185</v>
      </c>
      <c r="E202" s="221" t="s">
        <v>1899</v>
      </c>
      <c r="F202" s="222" t="s">
        <v>1900</v>
      </c>
      <c r="G202" s="223" t="s">
        <v>525</v>
      </c>
      <c r="H202" s="224">
        <v>1</v>
      </c>
      <c r="I202" s="225"/>
      <c r="J202" s="226">
        <f>ROUND(I202*H202,2)</f>
        <v>0</v>
      </c>
      <c r="K202" s="222" t="s">
        <v>1</v>
      </c>
      <c r="L202" s="45"/>
      <c r="M202" s="227" t="s">
        <v>1</v>
      </c>
      <c r="N202" s="228" t="s">
        <v>41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319</v>
      </c>
      <c r="AT202" s="231" t="s">
        <v>185</v>
      </c>
      <c r="AU202" s="231" t="s">
        <v>86</v>
      </c>
      <c r="AY202" s="18" t="s">
        <v>183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84</v>
      </c>
      <c r="BK202" s="232">
        <f>ROUND(I202*H202,2)</f>
        <v>0</v>
      </c>
      <c r="BL202" s="18" t="s">
        <v>319</v>
      </c>
      <c r="BM202" s="231" t="s">
        <v>1992</v>
      </c>
    </row>
    <row r="203" s="2" customFormat="1">
      <c r="A203" s="39"/>
      <c r="B203" s="40"/>
      <c r="C203" s="41"/>
      <c r="D203" s="233" t="s">
        <v>192</v>
      </c>
      <c r="E203" s="41"/>
      <c r="F203" s="234" t="s">
        <v>1900</v>
      </c>
      <c r="G203" s="41"/>
      <c r="H203" s="41"/>
      <c r="I203" s="235"/>
      <c r="J203" s="41"/>
      <c r="K203" s="41"/>
      <c r="L203" s="45"/>
      <c r="M203" s="236"/>
      <c r="N203" s="237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192</v>
      </c>
      <c r="AU203" s="18" t="s">
        <v>86</v>
      </c>
    </row>
    <row r="204" s="2" customFormat="1" ht="37.8" customHeight="1">
      <c r="A204" s="39"/>
      <c r="B204" s="40"/>
      <c r="C204" s="220" t="s">
        <v>475</v>
      </c>
      <c r="D204" s="220" t="s">
        <v>185</v>
      </c>
      <c r="E204" s="221" t="s">
        <v>1993</v>
      </c>
      <c r="F204" s="222" t="s">
        <v>1994</v>
      </c>
      <c r="G204" s="223" t="s">
        <v>525</v>
      </c>
      <c r="H204" s="224">
        <v>2</v>
      </c>
      <c r="I204" s="225"/>
      <c r="J204" s="226">
        <f>ROUND(I204*H204,2)</f>
        <v>0</v>
      </c>
      <c r="K204" s="222" t="s">
        <v>1</v>
      </c>
      <c r="L204" s="45"/>
      <c r="M204" s="227" t="s">
        <v>1</v>
      </c>
      <c r="N204" s="228" t="s">
        <v>41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319</v>
      </c>
      <c r="AT204" s="231" t="s">
        <v>185</v>
      </c>
      <c r="AU204" s="231" t="s">
        <v>86</v>
      </c>
      <c r="AY204" s="18" t="s">
        <v>183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84</v>
      </c>
      <c r="BK204" s="232">
        <f>ROUND(I204*H204,2)</f>
        <v>0</v>
      </c>
      <c r="BL204" s="18" t="s">
        <v>319</v>
      </c>
      <c r="BM204" s="231" t="s">
        <v>1995</v>
      </c>
    </row>
    <row r="205" s="2" customFormat="1">
      <c r="A205" s="39"/>
      <c r="B205" s="40"/>
      <c r="C205" s="41"/>
      <c r="D205" s="233" t="s">
        <v>192</v>
      </c>
      <c r="E205" s="41"/>
      <c r="F205" s="234" t="s">
        <v>1994</v>
      </c>
      <c r="G205" s="41"/>
      <c r="H205" s="41"/>
      <c r="I205" s="235"/>
      <c r="J205" s="41"/>
      <c r="K205" s="41"/>
      <c r="L205" s="45"/>
      <c r="M205" s="236"/>
      <c r="N205" s="237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192</v>
      </c>
      <c r="AU205" s="18" t="s">
        <v>86</v>
      </c>
    </row>
    <row r="206" s="2" customFormat="1" ht="37.8" customHeight="1">
      <c r="A206" s="39"/>
      <c r="B206" s="40"/>
      <c r="C206" s="220" t="s">
        <v>485</v>
      </c>
      <c r="D206" s="220" t="s">
        <v>185</v>
      </c>
      <c r="E206" s="221" t="s">
        <v>1996</v>
      </c>
      <c r="F206" s="222" t="s">
        <v>1997</v>
      </c>
      <c r="G206" s="223" t="s">
        <v>525</v>
      </c>
      <c r="H206" s="224">
        <v>2</v>
      </c>
      <c r="I206" s="225"/>
      <c r="J206" s="226">
        <f>ROUND(I206*H206,2)</f>
        <v>0</v>
      </c>
      <c r="K206" s="222" t="s">
        <v>1</v>
      </c>
      <c r="L206" s="45"/>
      <c r="M206" s="227" t="s">
        <v>1</v>
      </c>
      <c r="N206" s="228" t="s">
        <v>41</v>
      </c>
      <c r="O206" s="92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319</v>
      </c>
      <c r="AT206" s="231" t="s">
        <v>185</v>
      </c>
      <c r="AU206" s="231" t="s">
        <v>86</v>
      </c>
      <c r="AY206" s="18" t="s">
        <v>183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84</v>
      </c>
      <c r="BK206" s="232">
        <f>ROUND(I206*H206,2)</f>
        <v>0</v>
      </c>
      <c r="BL206" s="18" t="s">
        <v>319</v>
      </c>
      <c r="BM206" s="231" t="s">
        <v>1998</v>
      </c>
    </row>
    <row r="207" s="2" customFormat="1">
      <c r="A207" s="39"/>
      <c r="B207" s="40"/>
      <c r="C207" s="41"/>
      <c r="D207" s="233" t="s">
        <v>192</v>
      </c>
      <c r="E207" s="41"/>
      <c r="F207" s="234" t="s">
        <v>1997</v>
      </c>
      <c r="G207" s="41"/>
      <c r="H207" s="41"/>
      <c r="I207" s="235"/>
      <c r="J207" s="41"/>
      <c r="K207" s="41"/>
      <c r="L207" s="45"/>
      <c r="M207" s="236"/>
      <c r="N207" s="237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192</v>
      </c>
      <c r="AU207" s="18" t="s">
        <v>86</v>
      </c>
    </row>
    <row r="208" s="2" customFormat="1" ht="37.8" customHeight="1">
      <c r="A208" s="39"/>
      <c r="B208" s="40"/>
      <c r="C208" s="220" t="s">
        <v>490</v>
      </c>
      <c r="D208" s="220" t="s">
        <v>185</v>
      </c>
      <c r="E208" s="221" t="s">
        <v>1999</v>
      </c>
      <c r="F208" s="222" t="s">
        <v>2000</v>
      </c>
      <c r="G208" s="223" t="s">
        <v>525</v>
      </c>
      <c r="H208" s="224">
        <v>1</v>
      </c>
      <c r="I208" s="225"/>
      <c r="J208" s="226">
        <f>ROUND(I208*H208,2)</f>
        <v>0</v>
      </c>
      <c r="K208" s="222" t="s">
        <v>1</v>
      </c>
      <c r="L208" s="45"/>
      <c r="M208" s="227" t="s">
        <v>1</v>
      </c>
      <c r="N208" s="228" t="s">
        <v>41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319</v>
      </c>
      <c r="AT208" s="231" t="s">
        <v>185</v>
      </c>
      <c r="AU208" s="231" t="s">
        <v>86</v>
      </c>
      <c r="AY208" s="18" t="s">
        <v>183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84</v>
      </c>
      <c r="BK208" s="232">
        <f>ROUND(I208*H208,2)</f>
        <v>0</v>
      </c>
      <c r="BL208" s="18" t="s">
        <v>319</v>
      </c>
      <c r="BM208" s="231" t="s">
        <v>2001</v>
      </c>
    </row>
    <row r="209" s="2" customFormat="1">
      <c r="A209" s="39"/>
      <c r="B209" s="40"/>
      <c r="C209" s="41"/>
      <c r="D209" s="233" t="s">
        <v>192</v>
      </c>
      <c r="E209" s="41"/>
      <c r="F209" s="234" t="s">
        <v>2000</v>
      </c>
      <c r="G209" s="41"/>
      <c r="H209" s="41"/>
      <c r="I209" s="235"/>
      <c r="J209" s="41"/>
      <c r="K209" s="41"/>
      <c r="L209" s="45"/>
      <c r="M209" s="236"/>
      <c r="N209" s="237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192</v>
      </c>
      <c r="AU209" s="18" t="s">
        <v>86</v>
      </c>
    </row>
    <row r="210" s="2" customFormat="1" ht="24.15" customHeight="1">
      <c r="A210" s="39"/>
      <c r="B210" s="40"/>
      <c r="C210" s="220" t="s">
        <v>496</v>
      </c>
      <c r="D210" s="220" t="s">
        <v>185</v>
      </c>
      <c r="E210" s="221" t="s">
        <v>2002</v>
      </c>
      <c r="F210" s="222" t="s">
        <v>2003</v>
      </c>
      <c r="G210" s="223" t="s">
        <v>525</v>
      </c>
      <c r="H210" s="224">
        <v>2</v>
      </c>
      <c r="I210" s="225"/>
      <c r="J210" s="226">
        <f>ROUND(I210*H210,2)</f>
        <v>0</v>
      </c>
      <c r="K210" s="222" t="s">
        <v>189</v>
      </c>
      <c r="L210" s="45"/>
      <c r="M210" s="227" t="s">
        <v>1</v>
      </c>
      <c r="N210" s="228" t="s">
        <v>41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319</v>
      </c>
      <c r="AT210" s="231" t="s">
        <v>185</v>
      </c>
      <c r="AU210" s="231" t="s">
        <v>86</v>
      </c>
      <c r="AY210" s="18" t="s">
        <v>183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84</v>
      </c>
      <c r="BK210" s="232">
        <f>ROUND(I210*H210,2)</f>
        <v>0</v>
      </c>
      <c r="BL210" s="18" t="s">
        <v>319</v>
      </c>
      <c r="BM210" s="231" t="s">
        <v>2004</v>
      </c>
    </row>
    <row r="211" s="2" customFormat="1">
      <c r="A211" s="39"/>
      <c r="B211" s="40"/>
      <c r="C211" s="41"/>
      <c r="D211" s="233" t="s">
        <v>192</v>
      </c>
      <c r="E211" s="41"/>
      <c r="F211" s="234" t="s">
        <v>2005</v>
      </c>
      <c r="G211" s="41"/>
      <c r="H211" s="41"/>
      <c r="I211" s="235"/>
      <c r="J211" s="41"/>
      <c r="K211" s="41"/>
      <c r="L211" s="45"/>
      <c r="M211" s="236"/>
      <c r="N211" s="237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192</v>
      </c>
      <c r="AU211" s="18" t="s">
        <v>86</v>
      </c>
    </row>
    <row r="212" s="2" customFormat="1" ht="16.5" customHeight="1">
      <c r="A212" s="39"/>
      <c r="B212" s="40"/>
      <c r="C212" s="270" t="s">
        <v>502</v>
      </c>
      <c r="D212" s="270" t="s">
        <v>259</v>
      </c>
      <c r="E212" s="271" t="s">
        <v>2006</v>
      </c>
      <c r="F212" s="272" t="s">
        <v>2007</v>
      </c>
      <c r="G212" s="273" t="s">
        <v>525</v>
      </c>
      <c r="H212" s="274">
        <v>2</v>
      </c>
      <c r="I212" s="275"/>
      <c r="J212" s="276">
        <f>ROUND(I212*H212,2)</f>
        <v>0</v>
      </c>
      <c r="K212" s="272" t="s">
        <v>1</v>
      </c>
      <c r="L212" s="277"/>
      <c r="M212" s="278" t="s">
        <v>1</v>
      </c>
      <c r="N212" s="279" t="s">
        <v>41</v>
      </c>
      <c r="O212" s="92"/>
      <c r="P212" s="229">
        <f>O212*H212</f>
        <v>0</v>
      </c>
      <c r="Q212" s="229">
        <v>0.0109</v>
      </c>
      <c r="R212" s="229">
        <f>Q212*H212</f>
        <v>0.0218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436</v>
      </c>
      <c r="AT212" s="231" t="s">
        <v>259</v>
      </c>
      <c r="AU212" s="231" t="s">
        <v>86</v>
      </c>
      <c r="AY212" s="18" t="s">
        <v>183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84</v>
      </c>
      <c r="BK212" s="232">
        <f>ROUND(I212*H212,2)</f>
        <v>0</v>
      </c>
      <c r="BL212" s="18" t="s">
        <v>319</v>
      </c>
      <c r="BM212" s="231" t="s">
        <v>2008</v>
      </c>
    </row>
    <row r="213" s="2" customFormat="1">
      <c r="A213" s="39"/>
      <c r="B213" s="40"/>
      <c r="C213" s="41"/>
      <c r="D213" s="233" t="s">
        <v>192</v>
      </c>
      <c r="E213" s="41"/>
      <c r="F213" s="234" t="s">
        <v>1895</v>
      </c>
      <c r="G213" s="41"/>
      <c r="H213" s="41"/>
      <c r="I213" s="235"/>
      <c r="J213" s="41"/>
      <c r="K213" s="41"/>
      <c r="L213" s="45"/>
      <c r="M213" s="236"/>
      <c r="N213" s="23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192</v>
      </c>
      <c r="AU213" s="18" t="s">
        <v>86</v>
      </c>
    </row>
    <row r="214" s="2" customFormat="1" ht="24.15" customHeight="1">
      <c r="A214" s="39"/>
      <c r="B214" s="40"/>
      <c r="C214" s="220" t="s">
        <v>508</v>
      </c>
      <c r="D214" s="220" t="s">
        <v>185</v>
      </c>
      <c r="E214" s="221" t="s">
        <v>2009</v>
      </c>
      <c r="F214" s="222" t="s">
        <v>2010</v>
      </c>
      <c r="G214" s="223" t="s">
        <v>525</v>
      </c>
      <c r="H214" s="224">
        <v>4</v>
      </c>
      <c r="I214" s="225"/>
      <c r="J214" s="226">
        <f>ROUND(I214*H214,2)</f>
        <v>0</v>
      </c>
      <c r="K214" s="222" t="s">
        <v>1818</v>
      </c>
      <c r="L214" s="45"/>
      <c r="M214" s="227" t="s">
        <v>1</v>
      </c>
      <c r="N214" s="228" t="s">
        <v>41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319</v>
      </c>
      <c r="AT214" s="231" t="s">
        <v>185</v>
      </c>
      <c r="AU214" s="231" t="s">
        <v>86</v>
      </c>
      <c r="AY214" s="18" t="s">
        <v>183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84</v>
      </c>
      <c r="BK214" s="232">
        <f>ROUND(I214*H214,2)</f>
        <v>0</v>
      </c>
      <c r="BL214" s="18" t="s">
        <v>319</v>
      </c>
      <c r="BM214" s="231" t="s">
        <v>2011</v>
      </c>
    </row>
    <row r="215" s="2" customFormat="1">
      <c r="A215" s="39"/>
      <c r="B215" s="40"/>
      <c r="C215" s="41"/>
      <c r="D215" s="233" t="s">
        <v>192</v>
      </c>
      <c r="E215" s="41"/>
      <c r="F215" s="234" t="s">
        <v>2012</v>
      </c>
      <c r="G215" s="41"/>
      <c r="H215" s="41"/>
      <c r="I215" s="235"/>
      <c r="J215" s="41"/>
      <c r="K215" s="41"/>
      <c r="L215" s="45"/>
      <c r="M215" s="236"/>
      <c r="N215" s="237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192</v>
      </c>
      <c r="AU215" s="18" t="s">
        <v>86</v>
      </c>
    </row>
    <row r="216" s="2" customFormat="1" ht="24.15" customHeight="1">
      <c r="A216" s="39"/>
      <c r="B216" s="40"/>
      <c r="C216" s="270" t="s">
        <v>516</v>
      </c>
      <c r="D216" s="270" t="s">
        <v>259</v>
      </c>
      <c r="E216" s="271" t="s">
        <v>2013</v>
      </c>
      <c r="F216" s="272" t="s">
        <v>2014</v>
      </c>
      <c r="G216" s="273" t="s">
        <v>525</v>
      </c>
      <c r="H216" s="274">
        <v>4</v>
      </c>
      <c r="I216" s="275"/>
      <c r="J216" s="276">
        <f>ROUND(I216*H216,2)</f>
        <v>0</v>
      </c>
      <c r="K216" s="272" t="s">
        <v>1</v>
      </c>
      <c r="L216" s="277"/>
      <c r="M216" s="278" t="s">
        <v>1</v>
      </c>
      <c r="N216" s="279" t="s">
        <v>41</v>
      </c>
      <c r="O216" s="92"/>
      <c r="P216" s="229">
        <f>O216*H216</f>
        <v>0</v>
      </c>
      <c r="Q216" s="229">
        <v>0.0077999999999999996</v>
      </c>
      <c r="R216" s="229">
        <f>Q216*H216</f>
        <v>0.031199999999999999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436</v>
      </c>
      <c r="AT216" s="231" t="s">
        <v>259</v>
      </c>
      <c r="AU216" s="231" t="s">
        <v>86</v>
      </c>
      <c r="AY216" s="18" t="s">
        <v>183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84</v>
      </c>
      <c r="BK216" s="232">
        <f>ROUND(I216*H216,2)</f>
        <v>0</v>
      </c>
      <c r="BL216" s="18" t="s">
        <v>319</v>
      </c>
      <c r="BM216" s="231" t="s">
        <v>2015</v>
      </c>
    </row>
    <row r="217" s="2" customFormat="1">
      <c r="A217" s="39"/>
      <c r="B217" s="40"/>
      <c r="C217" s="41"/>
      <c r="D217" s="233" t="s">
        <v>192</v>
      </c>
      <c r="E217" s="41"/>
      <c r="F217" s="234" t="s">
        <v>2014</v>
      </c>
      <c r="G217" s="41"/>
      <c r="H217" s="41"/>
      <c r="I217" s="235"/>
      <c r="J217" s="41"/>
      <c r="K217" s="41"/>
      <c r="L217" s="45"/>
      <c r="M217" s="236"/>
      <c r="N217" s="237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192</v>
      </c>
      <c r="AU217" s="18" t="s">
        <v>86</v>
      </c>
    </row>
    <row r="218" s="2" customFormat="1" ht="24.15" customHeight="1">
      <c r="A218" s="39"/>
      <c r="B218" s="40"/>
      <c r="C218" s="270" t="s">
        <v>522</v>
      </c>
      <c r="D218" s="270" t="s">
        <v>259</v>
      </c>
      <c r="E218" s="271" t="s">
        <v>2016</v>
      </c>
      <c r="F218" s="272" t="s">
        <v>2017</v>
      </c>
      <c r="G218" s="273" t="s">
        <v>525</v>
      </c>
      <c r="H218" s="274">
        <v>4</v>
      </c>
      <c r="I218" s="275"/>
      <c r="J218" s="276">
        <f>ROUND(I218*H218,2)</f>
        <v>0</v>
      </c>
      <c r="K218" s="272" t="s">
        <v>1818</v>
      </c>
      <c r="L218" s="277"/>
      <c r="M218" s="278" t="s">
        <v>1</v>
      </c>
      <c r="N218" s="279" t="s">
        <v>41</v>
      </c>
      <c r="O218" s="92"/>
      <c r="P218" s="229">
        <f>O218*H218</f>
        <v>0</v>
      </c>
      <c r="Q218" s="229">
        <v>0.0019</v>
      </c>
      <c r="R218" s="229">
        <f>Q218*H218</f>
        <v>0.0076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436</v>
      </c>
      <c r="AT218" s="231" t="s">
        <v>259</v>
      </c>
      <c r="AU218" s="231" t="s">
        <v>86</v>
      </c>
      <c r="AY218" s="18" t="s">
        <v>183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84</v>
      </c>
      <c r="BK218" s="232">
        <f>ROUND(I218*H218,2)</f>
        <v>0</v>
      </c>
      <c r="BL218" s="18" t="s">
        <v>319</v>
      </c>
      <c r="BM218" s="231" t="s">
        <v>2018</v>
      </c>
    </row>
    <row r="219" s="2" customFormat="1">
      <c r="A219" s="39"/>
      <c r="B219" s="40"/>
      <c r="C219" s="41"/>
      <c r="D219" s="233" t="s">
        <v>192</v>
      </c>
      <c r="E219" s="41"/>
      <c r="F219" s="234" t="s">
        <v>2017</v>
      </c>
      <c r="G219" s="41"/>
      <c r="H219" s="41"/>
      <c r="I219" s="235"/>
      <c r="J219" s="41"/>
      <c r="K219" s="41"/>
      <c r="L219" s="45"/>
      <c r="M219" s="236"/>
      <c r="N219" s="23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192</v>
      </c>
      <c r="AU219" s="18" t="s">
        <v>86</v>
      </c>
    </row>
    <row r="220" s="2" customFormat="1" ht="16.5" customHeight="1">
      <c r="A220" s="39"/>
      <c r="B220" s="40"/>
      <c r="C220" s="220" t="s">
        <v>528</v>
      </c>
      <c r="D220" s="220" t="s">
        <v>185</v>
      </c>
      <c r="E220" s="221" t="s">
        <v>2019</v>
      </c>
      <c r="F220" s="222" t="s">
        <v>2020</v>
      </c>
      <c r="G220" s="223" t="s">
        <v>525</v>
      </c>
      <c r="H220" s="224">
        <v>6</v>
      </c>
      <c r="I220" s="225"/>
      <c r="J220" s="226">
        <f>ROUND(I220*H220,2)</f>
        <v>0</v>
      </c>
      <c r="K220" s="222" t="s">
        <v>1818</v>
      </c>
      <c r="L220" s="45"/>
      <c r="M220" s="227" t="s">
        <v>1</v>
      </c>
      <c r="N220" s="228" t="s">
        <v>41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319</v>
      </c>
      <c r="AT220" s="231" t="s">
        <v>185</v>
      </c>
      <c r="AU220" s="231" t="s">
        <v>86</v>
      </c>
      <c r="AY220" s="18" t="s">
        <v>183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84</v>
      </c>
      <c r="BK220" s="232">
        <f>ROUND(I220*H220,2)</f>
        <v>0</v>
      </c>
      <c r="BL220" s="18" t="s">
        <v>319</v>
      </c>
      <c r="BM220" s="231" t="s">
        <v>2021</v>
      </c>
    </row>
    <row r="221" s="2" customFormat="1">
      <c r="A221" s="39"/>
      <c r="B221" s="40"/>
      <c r="C221" s="41"/>
      <c r="D221" s="233" t="s">
        <v>192</v>
      </c>
      <c r="E221" s="41"/>
      <c r="F221" s="234" t="s">
        <v>2022</v>
      </c>
      <c r="G221" s="41"/>
      <c r="H221" s="41"/>
      <c r="I221" s="235"/>
      <c r="J221" s="41"/>
      <c r="K221" s="41"/>
      <c r="L221" s="45"/>
      <c r="M221" s="236"/>
      <c r="N221" s="237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192</v>
      </c>
      <c r="AU221" s="18" t="s">
        <v>86</v>
      </c>
    </row>
    <row r="222" s="2" customFormat="1" ht="21.75" customHeight="1">
      <c r="A222" s="39"/>
      <c r="B222" s="40"/>
      <c r="C222" s="270" t="s">
        <v>533</v>
      </c>
      <c r="D222" s="270" t="s">
        <v>259</v>
      </c>
      <c r="E222" s="271" t="s">
        <v>2023</v>
      </c>
      <c r="F222" s="272" t="s">
        <v>2024</v>
      </c>
      <c r="G222" s="273" t="s">
        <v>525</v>
      </c>
      <c r="H222" s="274">
        <v>1</v>
      </c>
      <c r="I222" s="275"/>
      <c r="J222" s="276">
        <f>ROUND(I222*H222,2)</f>
        <v>0</v>
      </c>
      <c r="K222" s="272" t="s">
        <v>1818</v>
      </c>
      <c r="L222" s="277"/>
      <c r="M222" s="278" t="s">
        <v>1</v>
      </c>
      <c r="N222" s="279" t="s">
        <v>41</v>
      </c>
      <c r="O222" s="92"/>
      <c r="P222" s="229">
        <f>O222*H222</f>
        <v>0</v>
      </c>
      <c r="Q222" s="229">
        <v>0.00040000000000000002</v>
      </c>
      <c r="R222" s="229">
        <f>Q222*H222</f>
        <v>0.00040000000000000002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436</v>
      </c>
      <c r="AT222" s="231" t="s">
        <v>259</v>
      </c>
      <c r="AU222" s="231" t="s">
        <v>86</v>
      </c>
      <c r="AY222" s="18" t="s">
        <v>183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84</v>
      </c>
      <c r="BK222" s="232">
        <f>ROUND(I222*H222,2)</f>
        <v>0</v>
      </c>
      <c r="BL222" s="18" t="s">
        <v>319</v>
      </c>
      <c r="BM222" s="231" t="s">
        <v>2025</v>
      </c>
    </row>
    <row r="223" s="2" customFormat="1">
      <c r="A223" s="39"/>
      <c r="B223" s="40"/>
      <c r="C223" s="41"/>
      <c r="D223" s="233" t="s">
        <v>192</v>
      </c>
      <c r="E223" s="41"/>
      <c r="F223" s="234" t="s">
        <v>2024</v>
      </c>
      <c r="G223" s="41"/>
      <c r="H223" s="41"/>
      <c r="I223" s="235"/>
      <c r="J223" s="41"/>
      <c r="K223" s="41"/>
      <c r="L223" s="45"/>
      <c r="M223" s="236"/>
      <c r="N223" s="237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192</v>
      </c>
      <c r="AU223" s="18" t="s">
        <v>86</v>
      </c>
    </row>
    <row r="224" s="2" customFormat="1" ht="21.75" customHeight="1">
      <c r="A224" s="39"/>
      <c r="B224" s="40"/>
      <c r="C224" s="270" t="s">
        <v>540</v>
      </c>
      <c r="D224" s="270" t="s">
        <v>259</v>
      </c>
      <c r="E224" s="271" t="s">
        <v>2026</v>
      </c>
      <c r="F224" s="272" t="s">
        <v>2027</v>
      </c>
      <c r="G224" s="273" t="s">
        <v>525</v>
      </c>
      <c r="H224" s="274">
        <v>5</v>
      </c>
      <c r="I224" s="275"/>
      <c r="J224" s="276">
        <f>ROUND(I224*H224,2)</f>
        <v>0</v>
      </c>
      <c r="K224" s="272" t="s">
        <v>1818</v>
      </c>
      <c r="L224" s="277"/>
      <c r="M224" s="278" t="s">
        <v>1</v>
      </c>
      <c r="N224" s="279" t="s">
        <v>41</v>
      </c>
      <c r="O224" s="92"/>
      <c r="P224" s="229">
        <f>O224*H224</f>
        <v>0</v>
      </c>
      <c r="Q224" s="229">
        <v>0.00040000000000000002</v>
      </c>
      <c r="R224" s="229">
        <f>Q224*H224</f>
        <v>0.002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1100</v>
      </c>
      <c r="AT224" s="231" t="s">
        <v>259</v>
      </c>
      <c r="AU224" s="231" t="s">
        <v>86</v>
      </c>
      <c r="AY224" s="18" t="s">
        <v>183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84</v>
      </c>
      <c r="BK224" s="232">
        <f>ROUND(I224*H224,2)</f>
        <v>0</v>
      </c>
      <c r="BL224" s="18" t="s">
        <v>1100</v>
      </c>
      <c r="BM224" s="231" t="s">
        <v>2028</v>
      </c>
    </row>
    <row r="225" s="2" customFormat="1">
      <c r="A225" s="39"/>
      <c r="B225" s="40"/>
      <c r="C225" s="41"/>
      <c r="D225" s="233" t="s">
        <v>192</v>
      </c>
      <c r="E225" s="41"/>
      <c r="F225" s="234" t="s">
        <v>2027</v>
      </c>
      <c r="G225" s="41"/>
      <c r="H225" s="41"/>
      <c r="I225" s="235"/>
      <c r="J225" s="41"/>
      <c r="K225" s="41"/>
      <c r="L225" s="45"/>
      <c r="M225" s="236"/>
      <c r="N225" s="23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192</v>
      </c>
      <c r="AU225" s="18" t="s">
        <v>86</v>
      </c>
    </row>
    <row r="226" s="2" customFormat="1" ht="21.75" customHeight="1">
      <c r="A226" s="39"/>
      <c r="B226" s="40"/>
      <c r="C226" s="220" t="s">
        <v>547</v>
      </c>
      <c r="D226" s="220" t="s">
        <v>185</v>
      </c>
      <c r="E226" s="221" t="s">
        <v>1926</v>
      </c>
      <c r="F226" s="222" t="s">
        <v>1927</v>
      </c>
      <c r="G226" s="223" t="s">
        <v>525</v>
      </c>
      <c r="H226" s="224">
        <v>13</v>
      </c>
      <c r="I226" s="225"/>
      <c r="J226" s="226">
        <f>ROUND(I226*H226,2)</f>
        <v>0</v>
      </c>
      <c r="K226" s="222" t="s">
        <v>1818</v>
      </c>
      <c r="L226" s="45"/>
      <c r="M226" s="227" t="s">
        <v>1</v>
      </c>
      <c r="N226" s="228" t="s">
        <v>41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662</v>
      </c>
      <c r="AT226" s="231" t="s">
        <v>185</v>
      </c>
      <c r="AU226" s="231" t="s">
        <v>86</v>
      </c>
      <c r="AY226" s="18" t="s">
        <v>183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84</v>
      </c>
      <c r="BK226" s="232">
        <f>ROUND(I226*H226,2)</f>
        <v>0</v>
      </c>
      <c r="BL226" s="18" t="s">
        <v>662</v>
      </c>
      <c r="BM226" s="231" t="s">
        <v>2029</v>
      </c>
    </row>
    <row r="227" s="2" customFormat="1">
      <c r="A227" s="39"/>
      <c r="B227" s="40"/>
      <c r="C227" s="41"/>
      <c r="D227" s="233" t="s">
        <v>192</v>
      </c>
      <c r="E227" s="41"/>
      <c r="F227" s="234" t="s">
        <v>1929</v>
      </c>
      <c r="G227" s="41"/>
      <c r="H227" s="41"/>
      <c r="I227" s="235"/>
      <c r="J227" s="41"/>
      <c r="K227" s="41"/>
      <c r="L227" s="45"/>
      <c r="M227" s="236"/>
      <c r="N227" s="237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192</v>
      </c>
      <c r="AU227" s="18" t="s">
        <v>86</v>
      </c>
    </row>
    <row r="228" s="2" customFormat="1" ht="21.75" customHeight="1">
      <c r="A228" s="39"/>
      <c r="B228" s="40"/>
      <c r="C228" s="270" t="s">
        <v>566</v>
      </c>
      <c r="D228" s="270" t="s">
        <v>259</v>
      </c>
      <c r="E228" s="271" t="s">
        <v>2030</v>
      </c>
      <c r="F228" s="272" t="s">
        <v>2031</v>
      </c>
      <c r="G228" s="273" t="s">
        <v>525</v>
      </c>
      <c r="H228" s="274">
        <v>1</v>
      </c>
      <c r="I228" s="275"/>
      <c r="J228" s="276">
        <f>ROUND(I228*H228,2)</f>
        <v>0</v>
      </c>
      <c r="K228" s="272" t="s">
        <v>1818</v>
      </c>
      <c r="L228" s="277"/>
      <c r="M228" s="278" t="s">
        <v>1</v>
      </c>
      <c r="N228" s="279" t="s">
        <v>41</v>
      </c>
      <c r="O228" s="92"/>
      <c r="P228" s="229">
        <f>O228*H228</f>
        <v>0</v>
      </c>
      <c r="Q228" s="229">
        <v>0.00050000000000000001</v>
      </c>
      <c r="R228" s="229">
        <f>Q228*H228</f>
        <v>0.00050000000000000001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436</v>
      </c>
      <c r="AT228" s="231" t="s">
        <v>259</v>
      </c>
      <c r="AU228" s="231" t="s">
        <v>86</v>
      </c>
      <c r="AY228" s="18" t="s">
        <v>183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84</v>
      </c>
      <c r="BK228" s="232">
        <f>ROUND(I228*H228,2)</f>
        <v>0</v>
      </c>
      <c r="BL228" s="18" t="s">
        <v>319</v>
      </c>
      <c r="BM228" s="231" t="s">
        <v>2032</v>
      </c>
    </row>
    <row r="229" s="2" customFormat="1">
      <c r="A229" s="39"/>
      <c r="B229" s="40"/>
      <c r="C229" s="41"/>
      <c r="D229" s="233" t="s">
        <v>192</v>
      </c>
      <c r="E229" s="41"/>
      <c r="F229" s="234" t="s">
        <v>2031</v>
      </c>
      <c r="G229" s="41"/>
      <c r="H229" s="41"/>
      <c r="I229" s="235"/>
      <c r="J229" s="41"/>
      <c r="K229" s="41"/>
      <c r="L229" s="45"/>
      <c r="M229" s="236"/>
      <c r="N229" s="237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192</v>
      </c>
      <c r="AU229" s="18" t="s">
        <v>86</v>
      </c>
    </row>
    <row r="230" s="2" customFormat="1" ht="21.75" customHeight="1">
      <c r="A230" s="39"/>
      <c r="B230" s="40"/>
      <c r="C230" s="270" t="s">
        <v>575</v>
      </c>
      <c r="D230" s="270" t="s">
        <v>259</v>
      </c>
      <c r="E230" s="271" t="s">
        <v>2033</v>
      </c>
      <c r="F230" s="272" t="s">
        <v>2034</v>
      </c>
      <c r="G230" s="273" t="s">
        <v>525</v>
      </c>
      <c r="H230" s="274">
        <v>6</v>
      </c>
      <c r="I230" s="275"/>
      <c r="J230" s="276">
        <f>ROUND(I230*H230,2)</f>
        <v>0</v>
      </c>
      <c r="K230" s="272" t="s">
        <v>1818</v>
      </c>
      <c r="L230" s="277"/>
      <c r="M230" s="278" t="s">
        <v>1</v>
      </c>
      <c r="N230" s="279" t="s">
        <v>41</v>
      </c>
      <c r="O230" s="92"/>
      <c r="P230" s="229">
        <f>O230*H230</f>
        <v>0</v>
      </c>
      <c r="Q230" s="229">
        <v>0.00050000000000000001</v>
      </c>
      <c r="R230" s="229">
        <f>Q230*H230</f>
        <v>0.0030000000000000001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1100</v>
      </c>
      <c r="AT230" s="231" t="s">
        <v>259</v>
      </c>
      <c r="AU230" s="231" t="s">
        <v>86</v>
      </c>
      <c r="AY230" s="18" t="s">
        <v>183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84</v>
      </c>
      <c r="BK230" s="232">
        <f>ROUND(I230*H230,2)</f>
        <v>0</v>
      </c>
      <c r="BL230" s="18" t="s">
        <v>1100</v>
      </c>
      <c r="BM230" s="231" t="s">
        <v>2035</v>
      </c>
    </row>
    <row r="231" s="2" customFormat="1">
      <c r="A231" s="39"/>
      <c r="B231" s="40"/>
      <c r="C231" s="41"/>
      <c r="D231" s="233" t="s">
        <v>192</v>
      </c>
      <c r="E231" s="41"/>
      <c r="F231" s="234" t="s">
        <v>2034</v>
      </c>
      <c r="G231" s="41"/>
      <c r="H231" s="41"/>
      <c r="I231" s="235"/>
      <c r="J231" s="41"/>
      <c r="K231" s="41"/>
      <c r="L231" s="45"/>
      <c r="M231" s="236"/>
      <c r="N231" s="237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192</v>
      </c>
      <c r="AU231" s="18" t="s">
        <v>86</v>
      </c>
    </row>
    <row r="232" s="2" customFormat="1" ht="21.75" customHeight="1">
      <c r="A232" s="39"/>
      <c r="B232" s="40"/>
      <c r="C232" s="270" t="s">
        <v>580</v>
      </c>
      <c r="D232" s="270" t="s">
        <v>259</v>
      </c>
      <c r="E232" s="271" t="s">
        <v>1930</v>
      </c>
      <c r="F232" s="272" t="s">
        <v>1931</v>
      </c>
      <c r="G232" s="273" t="s">
        <v>525</v>
      </c>
      <c r="H232" s="274">
        <v>6</v>
      </c>
      <c r="I232" s="275"/>
      <c r="J232" s="276">
        <f>ROUND(I232*H232,2)</f>
        <v>0</v>
      </c>
      <c r="K232" s="272" t="s">
        <v>1818</v>
      </c>
      <c r="L232" s="277"/>
      <c r="M232" s="278" t="s">
        <v>1</v>
      </c>
      <c r="N232" s="279" t="s">
        <v>41</v>
      </c>
      <c r="O232" s="92"/>
      <c r="P232" s="229">
        <f>O232*H232</f>
        <v>0</v>
      </c>
      <c r="Q232" s="229">
        <v>0.00059999999999999995</v>
      </c>
      <c r="R232" s="229">
        <f>Q232*H232</f>
        <v>0.0035999999999999999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1100</v>
      </c>
      <c r="AT232" s="231" t="s">
        <v>259</v>
      </c>
      <c r="AU232" s="231" t="s">
        <v>86</v>
      </c>
      <c r="AY232" s="18" t="s">
        <v>183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84</v>
      </c>
      <c r="BK232" s="232">
        <f>ROUND(I232*H232,2)</f>
        <v>0</v>
      </c>
      <c r="BL232" s="18" t="s">
        <v>1100</v>
      </c>
      <c r="BM232" s="231" t="s">
        <v>2036</v>
      </c>
    </row>
    <row r="233" s="2" customFormat="1">
      <c r="A233" s="39"/>
      <c r="B233" s="40"/>
      <c r="C233" s="41"/>
      <c r="D233" s="233" t="s">
        <v>192</v>
      </c>
      <c r="E233" s="41"/>
      <c r="F233" s="234" t="s">
        <v>1931</v>
      </c>
      <c r="G233" s="41"/>
      <c r="H233" s="41"/>
      <c r="I233" s="235"/>
      <c r="J233" s="41"/>
      <c r="K233" s="41"/>
      <c r="L233" s="45"/>
      <c r="M233" s="236"/>
      <c r="N233" s="237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192</v>
      </c>
      <c r="AU233" s="18" t="s">
        <v>86</v>
      </c>
    </row>
    <row r="234" s="2" customFormat="1" ht="24.15" customHeight="1">
      <c r="A234" s="39"/>
      <c r="B234" s="40"/>
      <c r="C234" s="220" t="s">
        <v>589</v>
      </c>
      <c r="D234" s="220" t="s">
        <v>185</v>
      </c>
      <c r="E234" s="221" t="s">
        <v>2037</v>
      </c>
      <c r="F234" s="222" t="s">
        <v>2038</v>
      </c>
      <c r="G234" s="223" t="s">
        <v>1124</v>
      </c>
      <c r="H234" s="224">
        <v>4</v>
      </c>
      <c r="I234" s="225"/>
      <c r="J234" s="226">
        <f>ROUND(I234*H234,2)</f>
        <v>0</v>
      </c>
      <c r="K234" s="222" t="s">
        <v>1</v>
      </c>
      <c r="L234" s="45"/>
      <c r="M234" s="227" t="s">
        <v>1</v>
      </c>
      <c r="N234" s="228" t="s">
        <v>41</v>
      </c>
      <c r="O234" s="92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319</v>
      </c>
      <c r="AT234" s="231" t="s">
        <v>185</v>
      </c>
      <c r="AU234" s="231" t="s">
        <v>86</v>
      </c>
      <c r="AY234" s="18" t="s">
        <v>183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84</v>
      </c>
      <c r="BK234" s="232">
        <f>ROUND(I234*H234,2)</f>
        <v>0</v>
      </c>
      <c r="BL234" s="18" t="s">
        <v>319</v>
      </c>
      <c r="BM234" s="231" t="s">
        <v>2039</v>
      </c>
    </row>
    <row r="235" s="2" customFormat="1">
      <c r="A235" s="39"/>
      <c r="B235" s="40"/>
      <c r="C235" s="41"/>
      <c r="D235" s="233" t="s">
        <v>192</v>
      </c>
      <c r="E235" s="41"/>
      <c r="F235" s="234" t="s">
        <v>2038</v>
      </c>
      <c r="G235" s="41"/>
      <c r="H235" s="41"/>
      <c r="I235" s="235"/>
      <c r="J235" s="41"/>
      <c r="K235" s="41"/>
      <c r="L235" s="45"/>
      <c r="M235" s="236"/>
      <c r="N235" s="237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192</v>
      </c>
      <c r="AU235" s="18" t="s">
        <v>86</v>
      </c>
    </row>
    <row r="236" s="2" customFormat="1" ht="24.15" customHeight="1">
      <c r="A236" s="39"/>
      <c r="B236" s="40"/>
      <c r="C236" s="220" t="s">
        <v>599</v>
      </c>
      <c r="D236" s="220" t="s">
        <v>185</v>
      </c>
      <c r="E236" s="221" t="s">
        <v>2040</v>
      </c>
      <c r="F236" s="222" t="s">
        <v>2041</v>
      </c>
      <c r="G236" s="223" t="s">
        <v>1124</v>
      </c>
      <c r="H236" s="224">
        <v>3</v>
      </c>
      <c r="I236" s="225"/>
      <c r="J236" s="226">
        <f>ROUND(I236*H236,2)</f>
        <v>0</v>
      </c>
      <c r="K236" s="222" t="s">
        <v>1</v>
      </c>
      <c r="L236" s="45"/>
      <c r="M236" s="227" t="s">
        <v>1</v>
      </c>
      <c r="N236" s="228" t="s">
        <v>41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319</v>
      </c>
      <c r="AT236" s="231" t="s">
        <v>185</v>
      </c>
      <c r="AU236" s="231" t="s">
        <v>86</v>
      </c>
      <c r="AY236" s="18" t="s">
        <v>183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84</v>
      </c>
      <c r="BK236" s="232">
        <f>ROUND(I236*H236,2)</f>
        <v>0</v>
      </c>
      <c r="BL236" s="18" t="s">
        <v>319</v>
      </c>
      <c r="BM236" s="231" t="s">
        <v>2042</v>
      </c>
    </row>
    <row r="237" s="2" customFormat="1">
      <c r="A237" s="39"/>
      <c r="B237" s="40"/>
      <c r="C237" s="41"/>
      <c r="D237" s="233" t="s">
        <v>192</v>
      </c>
      <c r="E237" s="41"/>
      <c r="F237" s="234" t="s">
        <v>2041</v>
      </c>
      <c r="G237" s="41"/>
      <c r="H237" s="41"/>
      <c r="I237" s="235"/>
      <c r="J237" s="41"/>
      <c r="K237" s="41"/>
      <c r="L237" s="45"/>
      <c r="M237" s="236"/>
      <c r="N237" s="237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192</v>
      </c>
      <c r="AU237" s="18" t="s">
        <v>86</v>
      </c>
    </row>
    <row r="238" s="2" customFormat="1" ht="37.8" customHeight="1">
      <c r="A238" s="39"/>
      <c r="B238" s="40"/>
      <c r="C238" s="220" t="s">
        <v>606</v>
      </c>
      <c r="D238" s="220" t="s">
        <v>185</v>
      </c>
      <c r="E238" s="221" t="s">
        <v>2043</v>
      </c>
      <c r="F238" s="222" t="s">
        <v>2044</v>
      </c>
      <c r="G238" s="223" t="s">
        <v>1124</v>
      </c>
      <c r="H238" s="224">
        <v>4</v>
      </c>
      <c r="I238" s="225"/>
      <c r="J238" s="226">
        <f>ROUND(I238*H238,2)</f>
        <v>0</v>
      </c>
      <c r="K238" s="222" t="s">
        <v>1</v>
      </c>
      <c r="L238" s="45"/>
      <c r="M238" s="227" t="s">
        <v>1</v>
      </c>
      <c r="N238" s="228" t="s">
        <v>41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319</v>
      </c>
      <c r="AT238" s="231" t="s">
        <v>185</v>
      </c>
      <c r="AU238" s="231" t="s">
        <v>86</v>
      </c>
      <c r="AY238" s="18" t="s">
        <v>183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84</v>
      </c>
      <c r="BK238" s="232">
        <f>ROUND(I238*H238,2)</f>
        <v>0</v>
      </c>
      <c r="BL238" s="18" t="s">
        <v>319</v>
      </c>
      <c r="BM238" s="231" t="s">
        <v>2045</v>
      </c>
    </row>
    <row r="239" s="2" customFormat="1">
      <c r="A239" s="39"/>
      <c r="B239" s="40"/>
      <c r="C239" s="41"/>
      <c r="D239" s="233" t="s">
        <v>192</v>
      </c>
      <c r="E239" s="41"/>
      <c r="F239" s="234" t="s">
        <v>2044</v>
      </c>
      <c r="G239" s="41"/>
      <c r="H239" s="41"/>
      <c r="I239" s="235"/>
      <c r="J239" s="41"/>
      <c r="K239" s="41"/>
      <c r="L239" s="45"/>
      <c r="M239" s="236"/>
      <c r="N239" s="237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192</v>
      </c>
      <c r="AU239" s="18" t="s">
        <v>86</v>
      </c>
    </row>
    <row r="240" s="2" customFormat="1">
      <c r="A240" s="39"/>
      <c r="B240" s="40"/>
      <c r="C240" s="41"/>
      <c r="D240" s="233" t="s">
        <v>263</v>
      </c>
      <c r="E240" s="41"/>
      <c r="F240" s="280" t="s">
        <v>2046</v>
      </c>
      <c r="G240" s="41"/>
      <c r="H240" s="41"/>
      <c r="I240" s="235"/>
      <c r="J240" s="41"/>
      <c r="K240" s="41"/>
      <c r="L240" s="45"/>
      <c r="M240" s="236"/>
      <c r="N240" s="237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263</v>
      </c>
      <c r="AU240" s="18" t="s">
        <v>86</v>
      </c>
    </row>
    <row r="241" s="2" customFormat="1" ht="33" customHeight="1">
      <c r="A241" s="39"/>
      <c r="B241" s="40"/>
      <c r="C241" s="220" t="s">
        <v>612</v>
      </c>
      <c r="D241" s="220" t="s">
        <v>185</v>
      </c>
      <c r="E241" s="221" t="s">
        <v>2047</v>
      </c>
      <c r="F241" s="222" t="s">
        <v>2048</v>
      </c>
      <c r="G241" s="223" t="s">
        <v>1124</v>
      </c>
      <c r="H241" s="224">
        <v>4</v>
      </c>
      <c r="I241" s="225"/>
      <c r="J241" s="226">
        <f>ROUND(I241*H241,2)</f>
        <v>0</v>
      </c>
      <c r="K241" s="222" t="s">
        <v>1</v>
      </c>
      <c r="L241" s="45"/>
      <c r="M241" s="227" t="s">
        <v>1</v>
      </c>
      <c r="N241" s="228" t="s">
        <v>41</v>
      </c>
      <c r="O241" s="92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319</v>
      </c>
      <c r="AT241" s="231" t="s">
        <v>185</v>
      </c>
      <c r="AU241" s="231" t="s">
        <v>86</v>
      </c>
      <c r="AY241" s="18" t="s">
        <v>183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84</v>
      </c>
      <c r="BK241" s="232">
        <f>ROUND(I241*H241,2)</f>
        <v>0</v>
      </c>
      <c r="BL241" s="18" t="s">
        <v>319</v>
      </c>
      <c r="BM241" s="231" t="s">
        <v>2049</v>
      </c>
    </row>
    <row r="242" s="2" customFormat="1">
      <c r="A242" s="39"/>
      <c r="B242" s="40"/>
      <c r="C242" s="41"/>
      <c r="D242" s="233" t="s">
        <v>192</v>
      </c>
      <c r="E242" s="41"/>
      <c r="F242" s="234" t="s">
        <v>2048</v>
      </c>
      <c r="G242" s="41"/>
      <c r="H242" s="41"/>
      <c r="I242" s="235"/>
      <c r="J242" s="41"/>
      <c r="K242" s="41"/>
      <c r="L242" s="45"/>
      <c r="M242" s="236"/>
      <c r="N242" s="237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192</v>
      </c>
      <c r="AU242" s="18" t="s">
        <v>86</v>
      </c>
    </row>
    <row r="243" s="2" customFormat="1" ht="24.15" customHeight="1">
      <c r="A243" s="39"/>
      <c r="B243" s="40"/>
      <c r="C243" s="220" t="s">
        <v>619</v>
      </c>
      <c r="D243" s="220" t="s">
        <v>185</v>
      </c>
      <c r="E243" s="221" t="s">
        <v>2050</v>
      </c>
      <c r="F243" s="222" t="s">
        <v>2051</v>
      </c>
      <c r="G243" s="223" t="s">
        <v>525</v>
      </c>
      <c r="H243" s="224">
        <v>3</v>
      </c>
      <c r="I243" s="225"/>
      <c r="J243" s="226">
        <f>ROUND(I243*H243,2)</f>
        <v>0</v>
      </c>
      <c r="K243" s="222" t="s">
        <v>189</v>
      </c>
      <c r="L243" s="45"/>
      <c r="M243" s="227" t="s">
        <v>1</v>
      </c>
      <c r="N243" s="228" t="s">
        <v>41</v>
      </c>
      <c r="O243" s="92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319</v>
      </c>
      <c r="AT243" s="231" t="s">
        <v>185</v>
      </c>
      <c r="AU243" s="231" t="s">
        <v>86</v>
      </c>
      <c r="AY243" s="18" t="s">
        <v>183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84</v>
      </c>
      <c r="BK243" s="232">
        <f>ROUND(I243*H243,2)</f>
        <v>0</v>
      </c>
      <c r="BL243" s="18" t="s">
        <v>319</v>
      </c>
      <c r="BM243" s="231" t="s">
        <v>2052</v>
      </c>
    </row>
    <row r="244" s="2" customFormat="1">
      <c r="A244" s="39"/>
      <c r="B244" s="40"/>
      <c r="C244" s="41"/>
      <c r="D244" s="233" t="s">
        <v>192</v>
      </c>
      <c r="E244" s="41"/>
      <c r="F244" s="234" t="s">
        <v>2053</v>
      </c>
      <c r="G244" s="41"/>
      <c r="H244" s="41"/>
      <c r="I244" s="235"/>
      <c r="J244" s="41"/>
      <c r="K244" s="41"/>
      <c r="L244" s="45"/>
      <c r="M244" s="236"/>
      <c r="N244" s="237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192</v>
      </c>
      <c r="AU244" s="18" t="s">
        <v>86</v>
      </c>
    </row>
    <row r="245" s="2" customFormat="1" ht="16.5" customHeight="1">
      <c r="A245" s="39"/>
      <c r="B245" s="40"/>
      <c r="C245" s="270" t="s">
        <v>630</v>
      </c>
      <c r="D245" s="270" t="s">
        <v>259</v>
      </c>
      <c r="E245" s="271" t="s">
        <v>2054</v>
      </c>
      <c r="F245" s="272" t="s">
        <v>2055</v>
      </c>
      <c r="G245" s="273" t="s">
        <v>525</v>
      </c>
      <c r="H245" s="274">
        <v>3</v>
      </c>
      <c r="I245" s="275"/>
      <c r="J245" s="276">
        <f>ROUND(I245*H245,2)</f>
        <v>0</v>
      </c>
      <c r="K245" s="272" t="s">
        <v>189</v>
      </c>
      <c r="L245" s="277"/>
      <c r="M245" s="278" t="s">
        <v>1</v>
      </c>
      <c r="N245" s="279" t="s">
        <v>41</v>
      </c>
      <c r="O245" s="92"/>
      <c r="P245" s="229">
        <f>O245*H245</f>
        <v>0</v>
      </c>
      <c r="Q245" s="229">
        <v>0.00040000000000000002</v>
      </c>
      <c r="R245" s="229">
        <f>Q245*H245</f>
        <v>0.0012000000000000001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436</v>
      </c>
      <c r="AT245" s="231" t="s">
        <v>259</v>
      </c>
      <c r="AU245" s="231" t="s">
        <v>86</v>
      </c>
      <c r="AY245" s="18" t="s">
        <v>183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84</v>
      </c>
      <c r="BK245" s="232">
        <f>ROUND(I245*H245,2)</f>
        <v>0</v>
      </c>
      <c r="BL245" s="18" t="s">
        <v>319</v>
      </c>
      <c r="BM245" s="231" t="s">
        <v>2056</v>
      </c>
    </row>
    <row r="246" s="2" customFormat="1">
      <c r="A246" s="39"/>
      <c r="B246" s="40"/>
      <c r="C246" s="41"/>
      <c r="D246" s="233" t="s">
        <v>192</v>
      </c>
      <c r="E246" s="41"/>
      <c r="F246" s="234" t="s">
        <v>2055</v>
      </c>
      <c r="G246" s="41"/>
      <c r="H246" s="41"/>
      <c r="I246" s="235"/>
      <c r="J246" s="41"/>
      <c r="K246" s="41"/>
      <c r="L246" s="45"/>
      <c r="M246" s="236"/>
      <c r="N246" s="237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192</v>
      </c>
      <c r="AU246" s="18" t="s">
        <v>86</v>
      </c>
    </row>
    <row r="247" s="2" customFormat="1" ht="24.15" customHeight="1">
      <c r="A247" s="39"/>
      <c r="B247" s="40"/>
      <c r="C247" s="220" t="s">
        <v>640</v>
      </c>
      <c r="D247" s="220" t="s">
        <v>185</v>
      </c>
      <c r="E247" s="221" t="s">
        <v>1916</v>
      </c>
      <c r="F247" s="222" t="s">
        <v>1917</v>
      </c>
      <c r="G247" s="223" t="s">
        <v>525</v>
      </c>
      <c r="H247" s="224">
        <v>7</v>
      </c>
      <c r="I247" s="225"/>
      <c r="J247" s="226">
        <f>ROUND(I247*H247,2)</f>
        <v>0</v>
      </c>
      <c r="K247" s="222" t="s">
        <v>189</v>
      </c>
      <c r="L247" s="45"/>
      <c r="M247" s="227" t="s">
        <v>1</v>
      </c>
      <c r="N247" s="228" t="s">
        <v>41</v>
      </c>
      <c r="O247" s="92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1" t="s">
        <v>319</v>
      </c>
      <c r="AT247" s="231" t="s">
        <v>185</v>
      </c>
      <c r="AU247" s="231" t="s">
        <v>86</v>
      </c>
      <c r="AY247" s="18" t="s">
        <v>183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8" t="s">
        <v>84</v>
      </c>
      <c r="BK247" s="232">
        <f>ROUND(I247*H247,2)</f>
        <v>0</v>
      </c>
      <c r="BL247" s="18" t="s">
        <v>319</v>
      </c>
      <c r="BM247" s="231" t="s">
        <v>2057</v>
      </c>
    </row>
    <row r="248" s="2" customFormat="1">
      <c r="A248" s="39"/>
      <c r="B248" s="40"/>
      <c r="C248" s="41"/>
      <c r="D248" s="233" t="s">
        <v>192</v>
      </c>
      <c r="E248" s="41"/>
      <c r="F248" s="234" t="s">
        <v>1919</v>
      </c>
      <c r="G248" s="41"/>
      <c r="H248" s="41"/>
      <c r="I248" s="235"/>
      <c r="J248" s="41"/>
      <c r="K248" s="41"/>
      <c r="L248" s="45"/>
      <c r="M248" s="236"/>
      <c r="N248" s="237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192</v>
      </c>
      <c r="AU248" s="18" t="s">
        <v>86</v>
      </c>
    </row>
    <row r="249" s="2" customFormat="1" ht="16.5" customHeight="1">
      <c r="A249" s="39"/>
      <c r="B249" s="40"/>
      <c r="C249" s="270" t="s">
        <v>647</v>
      </c>
      <c r="D249" s="270" t="s">
        <v>259</v>
      </c>
      <c r="E249" s="271" t="s">
        <v>2058</v>
      </c>
      <c r="F249" s="272" t="s">
        <v>2059</v>
      </c>
      <c r="G249" s="273" t="s">
        <v>525</v>
      </c>
      <c r="H249" s="274">
        <v>4</v>
      </c>
      <c r="I249" s="275"/>
      <c r="J249" s="276">
        <f>ROUND(I249*H249,2)</f>
        <v>0</v>
      </c>
      <c r="K249" s="272" t="s">
        <v>189</v>
      </c>
      <c r="L249" s="277"/>
      <c r="M249" s="278" t="s">
        <v>1</v>
      </c>
      <c r="N249" s="279" t="s">
        <v>41</v>
      </c>
      <c r="O249" s="92"/>
      <c r="P249" s="229">
        <f>O249*H249</f>
        <v>0</v>
      </c>
      <c r="Q249" s="229">
        <v>0.00059999999999999995</v>
      </c>
      <c r="R249" s="229">
        <f>Q249*H249</f>
        <v>0.0023999999999999998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436</v>
      </c>
      <c r="AT249" s="231" t="s">
        <v>259</v>
      </c>
      <c r="AU249" s="231" t="s">
        <v>86</v>
      </c>
      <c r="AY249" s="18" t="s">
        <v>183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84</v>
      </c>
      <c r="BK249" s="232">
        <f>ROUND(I249*H249,2)</f>
        <v>0</v>
      </c>
      <c r="BL249" s="18" t="s">
        <v>319</v>
      </c>
      <c r="BM249" s="231" t="s">
        <v>2060</v>
      </c>
    </row>
    <row r="250" s="2" customFormat="1">
      <c r="A250" s="39"/>
      <c r="B250" s="40"/>
      <c r="C250" s="41"/>
      <c r="D250" s="233" t="s">
        <v>192</v>
      </c>
      <c r="E250" s="41"/>
      <c r="F250" s="234" t="s">
        <v>2059</v>
      </c>
      <c r="G250" s="41"/>
      <c r="H250" s="41"/>
      <c r="I250" s="235"/>
      <c r="J250" s="41"/>
      <c r="K250" s="41"/>
      <c r="L250" s="45"/>
      <c r="M250" s="236"/>
      <c r="N250" s="237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192</v>
      </c>
      <c r="AU250" s="18" t="s">
        <v>86</v>
      </c>
    </row>
    <row r="251" s="2" customFormat="1" ht="16.5" customHeight="1">
      <c r="A251" s="39"/>
      <c r="B251" s="40"/>
      <c r="C251" s="270" t="s">
        <v>652</v>
      </c>
      <c r="D251" s="270" t="s">
        <v>259</v>
      </c>
      <c r="E251" s="271" t="s">
        <v>1923</v>
      </c>
      <c r="F251" s="272" t="s">
        <v>1924</v>
      </c>
      <c r="G251" s="273" t="s">
        <v>525</v>
      </c>
      <c r="H251" s="274">
        <v>2</v>
      </c>
      <c r="I251" s="275"/>
      <c r="J251" s="276">
        <f>ROUND(I251*H251,2)</f>
        <v>0</v>
      </c>
      <c r="K251" s="272" t="s">
        <v>189</v>
      </c>
      <c r="L251" s="277"/>
      <c r="M251" s="278" t="s">
        <v>1</v>
      </c>
      <c r="N251" s="279" t="s">
        <v>41</v>
      </c>
      <c r="O251" s="92"/>
      <c r="P251" s="229">
        <f>O251*H251</f>
        <v>0</v>
      </c>
      <c r="Q251" s="229">
        <v>0.001</v>
      </c>
      <c r="R251" s="229">
        <f>Q251*H251</f>
        <v>0.002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436</v>
      </c>
      <c r="AT251" s="231" t="s">
        <v>259</v>
      </c>
      <c r="AU251" s="231" t="s">
        <v>86</v>
      </c>
      <c r="AY251" s="18" t="s">
        <v>183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84</v>
      </c>
      <c r="BK251" s="232">
        <f>ROUND(I251*H251,2)</f>
        <v>0</v>
      </c>
      <c r="BL251" s="18" t="s">
        <v>319</v>
      </c>
      <c r="BM251" s="231" t="s">
        <v>2061</v>
      </c>
    </row>
    <row r="252" s="2" customFormat="1">
      <c r="A252" s="39"/>
      <c r="B252" s="40"/>
      <c r="C252" s="41"/>
      <c r="D252" s="233" t="s">
        <v>192</v>
      </c>
      <c r="E252" s="41"/>
      <c r="F252" s="234" t="s">
        <v>1924</v>
      </c>
      <c r="G252" s="41"/>
      <c r="H252" s="41"/>
      <c r="I252" s="235"/>
      <c r="J252" s="41"/>
      <c r="K252" s="41"/>
      <c r="L252" s="45"/>
      <c r="M252" s="236"/>
      <c r="N252" s="237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192</v>
      </c>
      <c r="AU252" s="18" t="s">
        <v>86</v>
      </c>
    </row>
    <row r="253" s="2" customFormat="1" ht="16.5" customHeight="1">
      <c r="A253" s="39"/>
      <c r="B253" s="40"/>
      <c r="C253" s="270" t="s">
        <v>657</v>
      </c>
      <c r="D253" s="270" t="s">
        <v>259</v>
      </c>
      <c r="E253" s="271" t="s">
        <v>2062</v>
      </c>
      <c r="F253" s="272" t="s">
        <v>2063</v>
      </c>
      <c r="G253" s="273" t="s">
        <v>525</v>
      </c>
      <c r="H253" s="274">
        <v>1</v>
      </c>
      <c r="I253" s="275"/>
      <c r="J253" s="276">
        <f>ROUND(I253*H253,2)</f>
        <v>0</v>
      </c>
      <c r="K253" s="272" t="s">
        <v>189</v>
      </c>
      <c r="L253" s="277"/>
      <c r="M253" s="278" t="s">
        <v>1</v>
      </c>
      <c r="N253" s="279" t="s">
        <v>41</v>
      </c>
      <c r="O253" s="92"/>
      <c r="P253" s="229">
        <f>O253*H253</f>
        <v>0</v>
      </c>
      <c r="Q253" s="229">
        <v>0.0014</v>
      </c>
      <c r="R253" s="229">
        <f>Q253*H253</f>
        <v>0.0014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436</v>
      </c>
      <c r="AT253" s="231" t="s">
        <v>259</v>
      </c>
      <c r="AU253" s="231" t="s">
        <v>86</v>
      </c>
      <c r="AY253" s="18" t="s">
        <v>183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84</v>
      </c>
      <c r="BK253" s="232">
        <f>ROUND(I253*H253,2)</f>
        <v>0</v>
      </c>
      <c r="BL253" s="18" t="s">
        <v>319</v>
      </c>
      <c r="BM253" s="231" t="s">
        <v>2064</v>
      </c>
    </row>
    <row r="254" s="2" customFormat="1">
      <c r="A254" s="39"/>
      <c r="B254" s="40"/>
      <c r="C254" s="41"/>
      <c r="D254" s="233" t="s">
        <v>192</v>
      </c>
      <c r="E254" s="41"/>
      <c r="F254" s="234" t="s">
        <v>2063</v>
      </c>
      <c r="G254" s="41"/>
      <c r="H254" s="41"/>
      <c r="I254" s="235"/>
      <c r="J254" s="41"/>
      <c r="K254" s="41"/>
      <c r="L254" s="45"/>
      <c r="M254" s="236"/>
      <c r="N254" s="237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192</v>
      </c>
      <c r="AU254" s="18" t="s">
        <v>86</v>
      </c>
    </row>
    <row r="255" s="2" customFormat="1" ht="24.15" customHeight="1">
      <c r="A255" s="39"/>
      <c r="B255" s="40"/>
      <c r="C255" s="220" t="s">
        <v>662</v>
      </c>
      <c r="D255" s="220" t="s">
        <v>185</v>
      </c>
      <c r="E255" s="221" t="s">
        <v>2065</v>
      </c>
      <c r="F255" s="222" t="s">
        <v>2066</v>
      </c>
      <c r="G255" s="223" t="s">
        <v>525</v>
      </c>
      <c r="H255" s="224">
        <v>1</v>
      </c>
      <c r="I255" s="225"/>
      <c r="J255" s="226">
        <f>ROUND(I255*H255,2)</f>
        <v>0</v>
      </c>
      <c r="K255" s="222" t="s">
        <v>189</v>
      </c>
      <c r="L255" s="45"/>
      <c r="M255" s="227" t="s">
        <v>1</v>
      </c>
      <c r="N255" s="228" t="s">
        <v>41</v>
      </c>
      <c r="O255" s="92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319</v>
      </c>
      <c r="AT255" s="231" t="s">
        <v>185</v>
      </c>
      <c r="AU255" s="231" t="s">
        <v>86</v>
      </c>
      <c r="AY255" s="18" t="s">
        <v>183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84</v>
      </c>
      <c r="BK255" s="232">
        <f>ROUND(I255*H255,2)</f>
        <v>0</v>
      </c>
      <c r="BL255" s="18" t="s">
        <v>319</v>
      </c>
      <c r="BM255" s="231" t="s">
        <v>2067</v>
      </c>
    </row>
    <row r="256" s="2" customFormat="1">
      <c r="A256" s="39"/>
      <c r="B256" s="40"/>
      <c r="C256" s="41"/>
      <c r="D256" s="233" t="s">
        <v>192</v>
      </c>
      <c r="E256" s="41"/>
      <c r="F256" s="234" t="s">
        <v>2068</v>
      </c>
      <c r="G256" s="41"/>
      <c r="H256" s="41"/>
      <c r="I256" s="235"/>
      <c r="J256" s="41"/>
      <c r="K256" s="41"/>
      <c r="L256" s="45"/>
      <c r="M256" s="236"/>
      <c r="N256" s="237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192</v>
      </c>
      <c r="AU256" s="18" t="s">
        <v>86</v>
      </c>
    </row>
    <row r="257" s="2" customFormat="1" ht="16.5" customHeight="1">
      <c r="A257" s="39"/>
      <c r="B257" s="40"/>
      <c r="C257" s="270" t="s">
        <v>669</v>
      </c>
      <c r="D257" s="270" t="s">
        <v>259</v>
      </c>
      <c r="E257" s="271" t="s">
        <v>2069</v>
      </c>
      <c r="F257" s="272" t="s">
        <v>2070</v>
      </c>
      <c r="G257" s="273" t="s">
        <v>525</v>
      </c>
      <c r="H257" s="274">
        <v>1</v>
      </c>
      <c r="I257" s="275"/>
      <c r="J257" s="276">
        <f>ROUND(I257*H257,2)</f>
        <v>0</v>
      </c>
      <c r="K257" s="272" t="s">
        <v>189</v>
      </c>
      <c r="L257" s="277"/>
      <c r="M257" s="278" t="s">
        <v>1</v>
      </c>
      <c r="N257" s="279" t="s">
        <v>41</v>
      </c>
      <c r="O257" s="92"/>
      <c r="P257" s="229">
        <f>O257*H257</f>
        <v>0</v>
      </c>
      <c r="Q257" s="229">
        <v>0.0020999999999999999</v>
      </c>
      <c r="R257" s="229">
        <f>Q257*H257</f>
        <v>0.0020999999999999999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436</v>
      </c>
      <c r="AT257" s="231" t="s">
        <v>259</v>
      </c>
      <c r="AU257" s="231" t="s">
        <v>86</v>
      </c>
      <c r="AY257" s="18" t="s">
        <v>183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84</v>
      </c>
      <c r="BK257" s="232">
        <f>ROUND(I257*H257,2)</f>
        <v>0</v>
      </c>
      <c r="BL257" s="18" t="s">
        <v>319</v>
      </c>
      <c r="BM257" s="231" t="s">
        <v>2071</v>
      </c>
    </row>
    <row r="258" s="2" customFormat="1">
      <c r="A258" s="39"/>
      <c r="B258" s="40"/>
      <c r="C258" s="41"/>
      <c r="D258" s="233" t="s">
        <v>192</v>
      </c>
      <c r="E258" s="41"/>
      <c r="F258" s="234" t="s">
        <v>2070</v>
      </c>
      <c r="G258" s="41"/>
      <c r="H258" s="41"/>
      <c r="I258" s="235"/>
      <c r="J258" s="41"/>
      <c r="K258" s="41"/>
      <c r="L258" s="45"/>
      <c r="M258" s="236"/>
      <c r="N258" s="237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192</v>
      </c>
      <c r="AU258" s="18" t="s">
        <v>86</v>
      </c>
    </row>
    <row r="259" s="2" customFormat="1" ht="16.5" customHeight="1">
      <c r="A259" s="39"/>
      <c r="B259" s="40"/>
      <c r="C259" s="220" t="s">
        <v>676</v>
      </c>
      <c r="D259" s="220" t="s">
        <v>185</v>
      </c>
      <c r="E259" s="221" t="s">
        <v>2072</v>
      </c>
      <c r="F259" s="222" t="s">
        <v>2073</v>
      </c>
      <c r="G259" s="223" t="s">
        <v>1</v>
      </c>
      <c r="H259" s="224">
        <v>67.200000000000003</v>
      </c>
      <c r="I259" s="225"/>
      <c r="J259" s="226">
        <f>ROUND(I259*H259,2)</f>
        <v>0</v>
      </c>
      <c r="K259" s="222" t="s">
        <v>1</v>
      </c>
      <c r="L259" s="45"/>
      <c r="M259" s="227" t="s">
        <v>1</v>
      </c>
      <c r="N259" s="228" t="s">
        <v>41</v>
      </c>
      <c r="O259" s="92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319</v>
      </c>
      <c r="AT259" s="231" t="s">
        <v>185</v>
      </c>
      <c r="AU259" s="231" t="s">
        <v>86</v>
      </c>
      <c r="AY259" s="18" t="s">
        <v>183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84</v>
      </c>
      <c r="BK259" s="232">
        <f>ROUND(I259*H259,2)</f>
        <v>0</v>
      </c>
      <c r="BL259" s="18" t="s">
        <v>319</v>
      </c>
      <c r="BM259" s="231" t="s">
        <v>2074</v>
      </c>
    </row>
    <row r="260" s="2" customFormat="1">
      <c r="A260" s="39"/>
      <c r="B260" s="40"/>
      <c r="C260" s="41"/>
      <c r="D260" s="233" t="s">
        <v>192</v>
      </c>
      <c r="E260" s="41"/>
      <c r="F260" s="234" t="s">
        <v>2075</v>
      </c>
      <c r="G260" s="41"/>
      <c r="H260" s="41"/>
      <c r="I260" s="235"/>
      <c r="J260" s="41"/>
      <c r="K260" s="41"/>
      <c r="L260" s="45"/>
      <c r="M260" s="236"/>
      <c r="N260" s="237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192</v>
      </c>
      <c r="AU260" s="18" t="s">
        <v>86</v>
      </c>
    </row>
    <row r="261" s="14" customFormat="1">
      <c r="A261" s="14"/>
      <c r="B261" s="248"/>
      <c r="C261" s="249"/>
      <c r="D261" s="233" t="s">
        <v>194</v>
      </c>
      <c r="E261" s="249"/>
      <c r="F261" s="251" t="s">
        <v>2076</v>
      </c>
      <c r="G261" s="249"/>
      <c r="H261" s="252">
        <v>67.200000000000003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8" t="s">
        <v>194</v>
      </c>
      <c r="AU261" s="258" t="s">
        <v>86</v>
      </c>
      <c r="AV261" s="14" t="s">
        <v>86</v>
      </c>
      <c r="AW261" s="14" t="s">
        <v>4</v>
      </c>
      <c r="AX261" s="14" t="s">
        <v>84</v>
      </c>
      <c r="AY261" s="258" t="s">
        <v>183</v>
      </c>
    </row>
    <row r="262" s="2" customFormat="1" ht="24.15" customHeight="1">
      <c r="A262" s="39"/>
      <c r="B262" s="40"/>
      <c r="C262" s="220" t="s">
        <v>681</v>
      </c>
      <c r="D262" s="220" t="s">
        <v>185</v>
      </c>
      <c r="E262" s="221" t="s">
        <v>1964</v>
      </c>
      <c r="F262" s="222" t="s">
        <v>1965</v>
      </c>
      <c r="G262" s="223" t="s">
        <v>286</v>
      </c>
      <c r="H262" s="224">
        <v>48.119999999999997</v>
      </c>
      <c r="I262" s="225"/>
      <c r="J262" s="226">
        <f>ROUND(I262*H262,2)</f>
        <v>0</v>
      </c>
      <c r="K262" s="222" t="s">
        <v>1818</v>
      </c>
      <c r="L262" s="45"/>
      <c r="M262" s="227" t="s">
        <v>1</v>
      </c>
      <c r="N262" s="228" t="s">
        <v>41</v>
      </c>
      <c r="O262" s="92"/>
      <c r="P262" s="229">
        <f>O262*H262</f>
        <v>0</v>
      </c>
      <c r="Q262" s="229">
        <v>0.00198</v>
      </c>
      <c r="R262" s="229">
        <f>Q262*H262</f>
        <v>0.09527759999999999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319</v>
      </c>
      <c r="AT262" s="231" t="s">
        <v>185</v>
      </c>
      <c r="AU262" s="231" t="s">
        <v>86</v>
      </c>
      <c r="AY262" s="18" t="s">
        <v>183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84</v>
      </c>
      <c r="BK262" s="232">
        <f>ROUND(I262*H262,2)</f>
        <v>0</v>
      </c>
      <c r="BL262" s="18" t="s">
        <v>319</v>
      </c>
      <c r="BM262" s="231" t="s">
        <v>2077</v>
      </c>
    </row>
    <row r="263" s="2" customFormat="1">
      <c r="A263" s="39"/>
      <c r="B263" s="40"/>
      <c r="C263" s="41"/>
      <c r="D263" s="233" t="s">
        <v>192</v>
      </c>
      <c r="E263" s="41"/>
      <c r="F263" s="234" t="s">
        <v>1967</v>
      </c>
      <c r="G263" s="41"/>
      <c r="H263" s="41"/>
      <c r="I263" s="235"/>
      <c r="J263" s="41"/>
      <c r="K263" s="41"/>
      <c r="L263" s="45"/>
      <c r="M263" s="236"/>
      <c r="N263" s="237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192</v>
      </c>
      <c r="AU263" s="18" t="s">
        <v>86</v>
      </c>
    </row>
    <row r="264" s="2" customFormat="1" ht="33" customHeight="1">
      <c r="A264" s="39"/>
      <c r="B264" s="40"/>
      <c r="C264" s="270" t="s">
        <v>688</v>
      </c>
      <c r="D264" s="270" t="s">
        <v>259</v>
      </c>
      <c r="E264" s="271" t="s">
        <v>1968</v>
      </c>
      <c r="F264" s="272" t="s">
        <v>1969</v>
      </c>
      <c r="G264" s="273" t="s">
        <v>286</v>
      </c>
      <c r="H264" s="274">
        <v>30</v>
      </c>
      <c r="I264" s="275"/>
      <c r="J264" s="276">
        <f>ROUND(I264*H264,2)</f>
        <v>0</v>
      </c>
      <c r="K264" s="272" t="s">
        <v>1818</v>
      </c>
      <c r="L264" s="277"/>
      <c r="M264" s="278" t="s">
        <v>1</v>
      </c>
      <c r="N264" s="279" t="s">
        <v>41</v>
      </c>
      <c r="O264" s="92"/>
      <c r="P264" s="229">
        <f>O264*H264</f>
        <v>0</v>
      </c>
      <c r="Q264" s="229">
        <v>0.0030000000000000001</v>
      </c>
      <c r="R264" s="229">
        <f>Q264*H264</f>
        <v>0.089999999999999997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436</v>
      </c>
      <c r="AT264" s="231" t="s">
        <v>259</v>
      </c>
      <c r="AU264" s="231" t="s">
        <v>86</v>
      </c>
      <c r="AY264" s="18" t="s">
        <v>183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84</v>
      </c>
      <c r="BK264" s="232">
        <f>ROUND(I264*H264,2)</f>
        <v>0</v>
      </c>
      <c r="BL264" s="18" t="s">
        <v>319</v>
      </c>
      <c r="BM264" s="231" t="s">
        <v>2078</v>
      </c>
    </row>
    <row r="265" s="2" customFormat="1">
      <c r="A265" s="39"/>
      <c r="B265" s="40"/>
      <c r="C265" s="41"/>
      <c r="D265" s="233" t="s">
        <v>192</v>
      </c>
      <c r="E265" s="41"/>
      <c r="F265" s="234" t="s">
        <v>1969</v>
      </c>
      <c r="G265" s="41"/>
      <c r="H265" s="41"/>
      <c r="I265" s="235"/>
      <c r="J265" s="41"/>
      <c r="K265" s="41"/>
      <c r="L265" s="45"/>
      <c r="M265" s="236"/>
      <c r="N265" s="237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192</v>
      </c>
      <c r="AU265" s="18" t="s">
        <v>86</v>
      </c>
    </row>
    <row r="266" s="14" customFormat="1">
      <c r="A266" s="14"/>
      <c r="B266" s="248"/>
      <c r="C266" s="249"/>
      <c r="D266" s="233" t="s">
        <v>194</v>
      </c>
      <c r="E266" s="249"/>
      <c r="F266" s="251" t="s">
        <v>2079</v>
      </c>
      <c r="G266" s="249"/>
      <c r="H266" s="252">
        <v>30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8" t="s">
        <v>194</v>
      </c>
      <c r="AU266" s="258" t="s">
        <v>86</v>
      </c>
      <c r="AV266" s="14" t="s">
        <v>86</v>
      </c>
      <c r="AW266" s="14" t="s">
        <v>4</v>
      </c>
      <c r="AX266" s="14" t="s">
        <v>84</v>
      </c>
      <c r="AY266" s="258" t="s">
        <v>183</v>
      </c>
    </row>
    <row r="267" s="2" customFormat="1" ht="33" customHeight="1">
      <c r="A267" s="39"/>
      <c r="B267" s="40"/>
      <c r="C267" s="270" t="s">
        <v>692</v>
      </c>
      <c r="D267" s="270" t="s">
        <v>259</v>
      </c>
      <c r="E267" s="271" t="s">
        <v>1972</v>
      </c>
      <c r="F267" s="272" t="s">
        <v>1973</v>
      </c>
      <c r="G267" s="273" t="s">
        <v>286</v>
      </c>
      <c r="H267" s="274">
        <v>18.120000000000001</v>
      </c>
      <c r="I267" s="275"/>
      <c r="J267" s="276">
        <f>ROUND(I267*H267,2)</f>
        <v>0</v>
      </c>
      <c r="K267" s="272" t="s">
        <v>189</v>
      </c>
      <c r="L267" s="277"/>
      <c r="M267" s="278" t="s">
        <v>1</v>
      </c>
      <c r="N267" s="279" t="s">
        <v>41</v>
      </c>
      <c r="O267" s="92"/>
      <c r="P267" s="229">
        <f>O267*H267</f>
        <v>0</v>
      </c>
      <c r="Q267" s="229">
        <v>0.0060000000000000001</v>
      </c>
      <c r="R267" s="229">
        <f>Q267*H267</f>
        <v>0.10872000000000001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436</v>
      </c>
      <c r="AT267" s="231" t="s">
        <v>259</v>
      </c>
      <c r="AU267" s="231" t="s">
        <v>86</v>
      </c>
      <c r="AY267" s="18" t="s">
        <v>183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84</v>
      </c>
      <c r="BK267" s="232">
        <f>ROUND(I267*H267,2)</f>
        <v>0</v>
      </c>
      <c r="BL267" s="18" t="s">
        <v>319</v>
      </c>
      <c r="BM267" s="231" t="s">
        <v>2080</v>
      </c>
    </row>
    <row r="268" s="2" customFormat="1">
      <c r="A268" s="39"/>
      <c r="B268" s="40"/>
      <c r="C268" s="41"/>
      <c r="D268" s="233" t="s">
        <v>192</v>
      </c>
      <c r="E268" s="41"/>
      <c r="F268" s="234" t="s">
        <v>1973</v>
      </c>
      <c r="G268" s="41"/>
      <c r="H268" s="41"/>
      <c r="I268" s="235"/>
      <c r="J268" s="41"/>
      <c r="K268" s="41"/>
      <c r="L268" s="45"/>
      <c r="M268" s="236"/>
      <c r="N268" s="237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192</v>
      </c>
      <c r="AU268" s="18" t="s">
        <v>86</v>
      </c>
    </row>
    <row r="269" s="12" customFormat="1" ht="25.92" customHeight="1">
      <c r="A269" s="12"/>
      <c r="B269" s="204"/>
      <c r="C269" s="205"/>
      <c r="D269" s="206" t="s">
        <v>75</v>
      </c>
      <c r="E269" s="207" t="s">
        <v>1762</v>
      </c>
      <c r="F269" s="207" t="s">
        <v>1763</v>
      </c>
      <c r="G269" s="205"/>
      <c r="H269" s="205"/>
      <c r="I269" s="208"/>
      <c r="J269" s="209">
        <f>BK269</f>
        <v>0</v>
      </c>
      <c r="K269" s="205"/>
      <c r="L269" s="210"/>
      <c r="M269" s="211"/>
      <c r="N269" s="212"/>
      <c r="O269" s="212"/>
      <c r="P269" s="213">
        <f>SUM(P270:P287)</f>
        <v>0</v>
      </c>
      <c r="Q269" s="212"/>
      <c r="R269" s="213">
        <f>SUM(R270:R287)</f>
        <v>0</v>
      </c>
      <c r="S269" s="212"/>
      <c r="T269" s="214">
        <f>SUM(T270:T287)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5" t="s">
        <v>190</v>
      </c>
      <c r="AT269" s="216" t="s">
        <v>75</v>
      </c>
      <c r="AU269" s="216" t="s">
        <v>76</v>
      </c>
      <c r="AY269" s="215" t="s">
        <v>183</v>
      </c>
      <c r="BK269" s="217">
        <f>SUM(BK270:BK287)</f>
        <v>0</v>
      </c>
    </row>
    <row r="270" s="2" customFormat="1" ht="24.15" customHeight="1">
      <c r="A270" s="39"/>
      <c r="B270" s="40"/>
      <c r="C270" s="220" t="s">
        <v>699</v>
      </c>
      <c r="D270" s="220" t="s">
        <v>185</v>
      </c>
      <c r="E270" s="221" t="s">
        <v>2081</v>
      </c>
      <c r="F270" s="222" t="s">
        <v>2082</v>
      </c>
      <c r="G270" s="223" t="s">
        <v>1769</v>
      </c>
      <c r="H270" s="295"/>
      <c r="I270" s="225"/>
      <c r="J270" s="226">
        <f>ROUND(I270*H270,2)</f>
        <v>0</v>
      </c>
      <c r="K270" s="222" t="s">
        <v>1818</v>
      </c>
      <c r="L270" s="45"/>
      <c r="M270" s="227" t="s">
        <v>1</v>
      </c>
      <c r="N270" s="228" t="s">
        <v>41</v>
      </c>
      <c r="O270" s="92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319</v>
      </c>
      <c r="AT270" s="231" t="s">
        <v>185</v>
      </c>
      <c r="AU270" s="231" t="s">
        <v>84</v>
      </c>
      <c r="AY270" s="18" t="s">
        <v>183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84</v>
      </c>
      <c r="BK270" s="232">
        <f>ROUND(I270*H270,2)</f>
        <v>0</v>
      </c>
      <c r="BL270" s="18" t="s">
        <v>319</v>
      </c>
      <c r="BM270" s="231" t="s">
        <v>2083</v>
      </c>
    </row>
    <row r="271" s="2" customFormat="1">
      <c r="A271" s="39"/>
      <c r="B271" s="40"/>
      <c r="C271" s="41"/>
      <c r="D271" s="233" t="s">
        <v>192</v>
      </c>
      <c r="E271" s="41"/>
      <c r="F271" s="234" t="s">
        <v>2084</v>
      </c>
      <c r="G271" s="41"/>
      <c r="H271" s="41"/>
      <c r="I271" s="235"/>
      <c r="J271" s="41"/>
      <c r="K271" s="41"/>
      <c r="L271" s="45"/>
      <c r="M271" s="236"/>
      <c r="N271" s="237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192</v>
      </c>
      <c r="AU271" s="18" t="s">
        <v>84</v>
      </c>
    </row>
    <row r="272" s="2" customFormat="1" ht="16.5" customHeight="1">
      <c r="A272" s="39"/>
      <c r="B272" s="40"/>
      <c r="C272" s="220" t="s">
        <v>704</v>
      </c>
      <c r="D272" s="220" t="s">
        <v>185</v>
      </c>
      <c r="E272" s="221" t="s">
        <v>1831</v>
      </c>
      <c r="F272" s="222" t="s">
        <v>2085</v>
      </c>
      <c r="G272" s="223" t="s">
        <v>1728</v>
      </c>
      <c r="H272" s="224">
        <v>1</v>
      </c>
      <c r="I272" s="225"/>
      <c r="J272" s="226">
        <f>ROUND(I272*H272,2)</f>
        <v>0</v>
      </c>
      <c r="K272" s="222" t="s">
        <v>1</v>
      </c>
      <c r="L272" s="45"/>
      <c r="M272" s="227" t="s">
        <v>1</v>
      </c>
      <c r="N272" s="228" t="s">
        <v>41</v>
      </c>
      <c r="O272" s="92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319</v>
      </c>
      <c r="AT272" s="231" t="s">
        <v>185</v>
      </c>
      <c r="AU272" s="231" t="s">
        <v>84</v>
      </c>
      <c r="AY272" s="18" t="s">
        <v>183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84</v>
      </c>
      <c r="BK272" s="232">
        <f>ROUND(I272*H272,2)</f>
        <v>0</v>
      </c>
      <c r="BL272" s="18" t="s">
        <v>319</v>
      </c>
      <c r="BM272" s="231" t="s">
        <v>2086</v>
      </c>
    </row>
    <row r="273" s="2" customFormat="1">
      <c r="A273" s="39"/>
      <c r="B273" s="40"/>
      <c r="C273" s="41"/>
      <c r="D273" s="233" t="s">
        <v>192</v>
      </c>
      <c r="E273" s="41"/>
      <c r="F273" s="234" t="s">
        <v>2087</v>
      </c>
      <c r="G273" s="41"/>
      <c r="H273" s="41"/>
      <c r="I273" s="235"/>
      <c r="J273" s="41"/>
      <c r="K273" s="41"/>
      <c r="L273" s="45"/>
      <c r="M273" s="236"/>
      <c r="N273" s="237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192</v>
      </c>
      <c r="AU273" s="18" t="s">
        <v>84</v>
      </c>
    </row>
    <row r="274" s="2" customFormat="1" ht="16.5" customHeight="1">
      <c r="A274" s="39"/>
      <c r="B274" s="40"/>
      <c r="C274" s="220" t="s">
        <v>709</v>
      </c>
      <c r="D274" s="220" t="s">
        <v>185</v>
      </c>
      <c r="E274" s="221" t="s">
        <v>2088</v>
      </c>
      <c r="F274" s="222" t="s">
        <v>1775</v>
      </c>
      <c r="G274" s="223" t="s">
        <v>1769</v>
      </c>
      <c r="H274" s="295"/>
      <c r="I274" s="225"/>
      <c r="J274" s="226">
        <f>ROUND(I274*H274,2)</f>
        <v>0</v>
      </c>
      <c r="K274" s="222" t="s">
        <v>1</v>
      </c>
      <c r="L274" s="45"/>
      <c r="M274" s="227" t="s">
        <v>1</v>
      </c>
      <c r="N274" s="228" t="s">
        <v>41</v>
      </c>
      <c r="O274" s="92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2089</v>
      </c>
      <c r="AT274" s="231" t="s">
        <v>185</v>
      </c>
      <c r="AU274" s="231" t="s">
        <v>84</v>
      </c>
      <c r="AY274" s="18" t="s">
        <v>183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84</v>
      </c>
      <c r="BK274" s="232">
        <f>ROUND(I274*H274,2)</f>
        <v>0</v>
      </c>
      <c r="BL274" s="18" t="s">
        <v>2089</v>
      </c>
      <c r="BM274" s="231" t="s">
        <v>2090</v>
      </c>
    </row>
    <row r="275" s="2" customFormat="1">
      <c r="A275" s="39"/>
      <c r="B275" s="40"/>
      <c r="C275" s="41"/>
      <c r="D275" s="233" t="s">
        <v>192</v>
      </c>
      <c r="E275" s="41"/>
      <c r="F275" s="234" t="s">
        <v>1775</v>
      </c>
      <c r="G275" s="41"/>
      <c r="H275" s="41"/>
      <c r="I275" s="235"/>
      <c r="J275" s="41"/>
      <c r="K275" s="41"/>
      <c r="L275" s="45"/>
      <c r="M275" s="236"/>
      <c r="N275" s="237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192</v>
      </c>
      <c r="AU275" s="18" t="s">
        <v>84</v>
      </c>
    </row>
    <row r="276" s="2" customFormat="1" ht="16.5" customHeight="1">
      <c r="A276" s="39"/>
      <c r="B276" s="40"/>
      <c r="C276" s="220" t="s">
        <v>715</v>
      </c>
      <c r="D276" s="220" t="s">
        <v>185</v>
      </c>
      <c r="E276" s="221" t="s">
        <v>2091</v>
      </c>
      <c r="F276" s="222" t="s">
        <v>2092</v>
      </c>
      <c r="G276" s="223" t="s">
        <v>1124</v>
      </c>
      <c r="H276" s="224">
        <v>1</v>
      </c>
      <c r="I276" s="225"/>
      <c r="J276" s="226">
        <f>ROUND(I276*H276,2)</f>
        <v>0</v>
      </c>
      <c r="K276" s="222" t="s">
        <v>1</v>
      </c>
      <c r="L276" s="45"/>
      <c r="M276" s="227" t="s">
        <v>1</v>
      </c>
      <c r="N276" s="228" t="s">
        <v>41</v>
      </c>
      <c r="O276" s="92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2089</v>
      </c>
      <c r="AT276" s="231" t="s">
        <v>185</v>
      </c>
      <c r="AU276" s="231" t="s">
        <v>84</v>
      </c>
      <c r="AY276" s="18" t="s">
        <v>183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84</v>
      </c>
      <c r="BK276" s="232">
        <f>ROUND(I276*H276,2)</f>
        <v>0</v>
      </c>
      <c r="BL276" s="18" t="s">
        <v>2089</v>
      </c>
      <c r="BM276" s="231" t="s">
        <v>2093</v>
      </c>
    </row>
    <row r="277" s="2" customFormat="1">
      <c r="A277" s="39"/>
      <c r="B277" s="40"/>
      <c r="C277" s="41"/>
      <c r="D277" s="233" t="s">
        <v>192</v>
      </c>
      <c r="E277" s="41"/>
      <c r="F277" s="234" t="s">
        <v>2094</v>
      </c>
      <c r="G277" s="41"/>
      <c r="H277" s="41"/>
      <c r="I277" s="235"/>
      <c r="J277" s="41"/>
      <c r="K277" s="41"/>
      <c r="L277" s="45"/>
      <c r="M277" s="236"/>
      <c r="N277" s="237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192</v>
      </c>
      <c r="AU277" s="18" t="s">
        <v>84</v>
      </c>
    </row>
    <row r="278" s="2" customFormat="1" ht="21.75" customHeight="1">
      <c r="A278" s="39"/>
      <c r="B278" s="40"/>
      <c r="C278" s="220" t="s">
        <v>720</v>
      </c>
      <c r="D278" s="220" t="s">
        <v>185</v>
      </c>
      <c r="E278" s="221" t="s">
        <v>2095</v>
      </c>
      <c r="F278" s="222" t="s">
        <v>2096</v>
      </c>
      <c r="G278" s="223" t="s">
        <v>1728</v>
      </c>
      <c r="H278" s="224">
        <v>1</v>
      </c>
      <c r="I278" s="225"/>
      <c r="J278" s="226">
        <f>ROUND(I278*H278,2)</f>
        <v>0</v>
      </c>
      <c r="K278" s="222" t="s">
        <v>1</v>
      </c>
      <c r="L278" s="45"/>
      <c r="M278" s="227" t="s">
        <v>1</v>
      </c>
      <c r="N278" s="228" t="s">
        <v>41</v>
      </c>
      <c r="O278" s="92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2089</v>
      </c>
      <c r="AT278" s="231" t="s">
        <v>185</v>
      </c>
      <c r="AU278" s="231" t="s">
        <v>84</v>
      </c>
      <c r="AY278" s="18" t="s">
        <v>183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84</v>
      </c>
      <c r="BK278" s="232">
        <f>ROUND(I278*H278,2)</f>
        <v>0</v>
      </c>
      <c r="BL278" s="18" t="s">
        <v>2089</v>
      </c>
      <c r="BM278" s="231" t="s">
        <v>2097</v>
      </c>
    </row>
    <row r="279" s="2" customFormat="1">
      <c r="A279" s="39"/>
      <c r="B279" s="40"/>
      <c r="C279" s="41"/>
      <c r="D279" s="233" t="s">
        <v>192</v>
      </c>
      <c r="E279" s="41"/>
      <c r="F279" s="234" t="s">
        <v>2098</v>
      </c>
      <c r="G279" s="41"/>
      <c r="H279" s="41"/>
      <c r="I279" s="235"/>
      <c r="J279" s="41"/>
      <c r="K279" s="41"/>
      <c r="L279" s="45"/>
      <c r="M279" s="236"/>
      <c r="N279" s="237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192</v>
      </c>
      <c r="AU279" s="18" t="s">
        <v>84</v>
      </c>
    </row>
    <row r="280" s="2" customFormat="1" ht="16.5" customHeight="1">
      <c r="A280" s="39"/>
      <c r="B280" s="40"/>
      <c r="C280" s="220" t="s">
        <v>725</v>
      </c>
      <c r="D280" s="220" t="s">
        <v>185</v>
      </c>
      <c r="E280" s="221" t="s">
        <v>2099</v>
      </c>
      <c r="F280" s="222" t="s">
        <v>2100</v>
      </c>
      <c r="G280" s="223" t="s">
        <v>1728</v>
      </c>
      <c r="H280" s="224">
        <v>1</v>
      </c>
      <c r="I280" s="225"/>
      <c r="J280" s="226">
        <f>ROUND(I280*H280,2)</f>
        <v>0</v>
      </c>
      <c r="K280" s="222" t="s">
        <v>1</v>
      </c>
      <c r="L280" s="45"/>
      <c r="M280" s="227" t="s">
        <v>1</v>
      </c>
      <c r="N280" s="228" t="s">
        <v>41</v>
      </c>
      <c r="O280" s="92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1" t="s">
        <v>2089</v>
      </c>
      <c r="AT280" s="231" t="s">
        <v>185</v>
      </c>
      <c r="AU280" s="231" t="s">
        <v>84</v>
      </c>
      <c r="AY280" s="18" t="s">
        <v>183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84</v>
      </c>
      <c r="BK280" s="232">
        <f>ROUND(I280*H280,2)</f>
        <v>0</v>
      </c>
      <c r="BL280" s="18" t="s">
        <v>2089</v>
      </c>
      <c r="BM280" s="231" t="s">
        <v>2101</v>
      </c>
    </row>
    <row r="281" s="2" customFormat="1" ht="16.5" customHeight="1">
      <c r="A281" s="39"/>
      <c r="B281" s="40"/>
      <c r="C281" s="220" t="s">
        <v>730</v>
      </c>
      <c r="D281" s="220" t="s">
        <v>185</v>
      </c>
      <c r="E281" s="221" t="s">
        <v>2102</v>
      </c>
      <c r="F281" s="222" t="s">
        <v>2103</v>
      </c>
      <c r="G281" s="223" t="s">
        <v>1728</v>
      </c>
      <c r="H281" s="224">
        <v>20</v>
      </c>
      <c r="I281" s="225"/>
      <c r="J281" s="226">
        <f>ROUND(I281*H281,2)</f>
        <v>0</v>
      </c>
      <c r="K281" s="222" t="s">
        <v>1</v>
      </c>
      <c r="L281" s="45"/>
      <c r="M281" s="227" t="s">
        <v>1</v>
      </c>
      <c r="N281" s="228" t="s">
        <v>41</v>
      </c>
      <c r="O281" s="92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2089</v>
      </c>
      <c r="AT281" s="231" t="s">
        <v>185</v>
      </c>
      <c r="AU281" s="231" t="s">
        <v>84</v>
      </c>
      <c r="AY281" s="18" t="s">
        <v>183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84</v>
      </c>
      <c r="BK281" s="232">
        <f>ROUND(I281*H281,2)</f>
        <v>0</v>
      </c>
      <c r="BL281" s="18" t="s">
        <v>2089</v>
      </c>
      <c r="BM281" s="231" t="s">
        <v>2104</v>
      </c>
    </row>
    <row r="282" s="2" customFormat="1" ht="16.5" customHeight="1">
      <c r="A282" s="39"/>
      <c r="B282" s="40"/>
      <c r="C282" s="220" t="s">
        <v>735</v>
      </c>
      <c r="D282" s="220" t="s">
        <v>185</v>
      </c>
      <c r="E282" s="221" t="s">
        <v>2105</v>
      </c>
      <c r="F282" s="222" t="s">
        <v>2106</v>
      </c>
      <c r="G282" s="223" t="s">
        <v>1728</v>
      </c>
      <c r="H282" s="224">
        <v>1</v>
      </c>
      <c r="I282" s="225"/>
      <c r="J282" s="226">
        <f>ROUND(I282*H282,2)</f>
        <v>0</v>
      </c>
      <c r="K282" s="222" t="s">
        <v>1</v>
      </c>
      <c r="L282" s="45"/>
      <c r="M282" s="227" t="s">
        <v>1</v>
      </c>
      <c r="N282" s="228" t="s">
        <v>41</v>
      </c>
      <c r="O282" s="92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2089</v>
      </c>
      <c r="AT282" s="231" t="s">
        <v>185</v>
      </c>
      <c r="AU282" s="231" t="s">
        <v>84</v>
      </c>
      <c r="AY282" s="18" t="s">
        <v>183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84</v>
      </c>
      <c r="BK282" s="232">
        <f>ROUND(I282*H282,2)</f>
        <v>0</v>
      </c>
      <c r="BL282" s="18" t="s">
        <v>2089</v>
      </c>
      <c r="BM282" s="231" t="s">
        <v>2107</v>
      </c>
    </row>
    <row r="283" s="2" customFormat="1" ht="24.15" customHeight="1">
      <c r="A283" s="39"/>
      <c r="B283" s="40"/>
      <c r="C283" s="220" t="s">
        <v>740</v>
      </c>
      <c r="D283" s="220" t="s">
        <v>185</v>
      </c>
      <c r="E283" s="221" t="s">
        <v>2108</v>
      </c>
      <c r="F283" s="222" t="s">
        <v>2109</v>
      </c>
      <c r="G283" s="223" t="s">
        <v>1728</v>
      </c>
      <c r="H283" s="224">
        <v>1</v>
      </c>
      <c r="I283" s="225"/>
      <c r="J283" s="226">
        <f>ROUND(I283*H283,2)</f>
        <v>0</v>
      </c>
      <c r="K283" s="222" t="s">
        <v>1</v>
      </c>
      <c r="L283" s="45"/>
      <c r="M283" s="227" t="s">
        <v>1</v>
      </c>
      <c r="N283" s="228" t="s">
        <v>41</v>
      </c>
      <c r="O283" s="92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2089</v>
      </c>
      <c r="AT283" s="231" t="s">
        <v>185</v>
      </c>
      <c r="AU283" s="231" t="s">
        <v>84</v>
      </c>
      <c r="AY283" s="18" t="s">
        <v>183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84</v>
      </c>
      <c r="BK283" s="232">
        <f>ROUND(I283*H283,2)</f>
        <v>0</v>
      </c>
      <c r="BL283" s="18" t="s">
        <v>2089</v>
      </c>
      <c r="BM283" s="231" t="s">
        <v>2110</v>
      </c>
    </row>
    <row r="284" s="2" customFormat="1">
      <c r="A284" s="39"/>
      <c r="B284" s="40"/>
      <c r="C284" s="41"/>
      <c r="D284" s="233" t="s">
        <v>192</v>
      </c>
      <c r="E284" s="41"/>
      <c r="F284" s="234" t="s">
        <v>2111</v>
      </c>
      <c r="G284" s="41"/>
      <c r="H284" s="41"/>
      <c r="I284" s="235"/>
      <c r="J284" s="41"/>
      <c r="K284" s="41"/>
      <c r="L284" s="45"/>
      <c r="M284" s="236"/>
      <c r="N284" s="237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192</v>
      </c>
      <c r="AU284" s="18" t="s">
        <v>84</v>
      </c>
    </row>
    <row r="285" s="2" customFormat="1" ht="16.5" customHeight="1">
      <c r="A285" s="39"/>
      <c r="B285" s="40"/>
      <c r="C285" s="220" t="s">
        <v>745</v>
      </c>
      <c r="D285" s="220" t="s">
        <v>185</v>
      </c>
      <c r="E285" s="221" t="s">
        <v>2112</v>
      </c>
      <c r="F285" s="222" t="s">
        <v>2113</v>
      </c>
      <c r="G285" s="223" t="s">
        <v>1124</v>
      </c>
      <c r="H285" s="224">
        <v>1</v>
      </c>
      <c r="I285" s="225"/>
      <c r="J285" s="226">
        <f>ROUND(I285*H285,2)</f>
        <v>0</v>
      </c>
      <c r="K285" s="222" t="s">
        <v>1</v>
      </c>
      <c r="L285" s="45"/>
      <c r="M285" s="227" t="s">
        <v>1</v>
      </c>
      <c r="N285" s="228" t="s">
        <v>41</v>
      </c>
      <c r="O285" s="92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2089</v>
      </c>
      <c r="AT285" s="231" t="s">
        <v>185</v>
      </c>
      <c r="AU285" s="231" t="s">
        <v>84</v>
      </c>
      <c r="AY285" s="18" t="s">
        <v>183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84</v>
      </c>
      <c r="BK285" s="232">
        <f>ROUND(I285*H285,2)</f>
        <v>0</v>
      </c>
      <c r="BL285" s="18" t="s">
        <v>2089</v>
      </c>
      <c r="BM285" s="231" t="s">
        <v>2114</v>
      </c>
    </row>
    <row r="286" s="2" customFormat="1" ht="16.5" customHeight="1">
      <c r="A286" s="39"/>
      <c r="B286" s="40"/>
      <c r="C286" s="220" t="s">
        <v>750</v>
      </c>
      <c r="D286" s="220" t="s">
        <v>185</v>
      </c>
      <c r="E286" s="221" t="s">
        <v>2115</v>
      </c>
      <c r="F286" s="222" t="s">
        <v>2116</v>
      </c>
      <c r="G286" s="223" t="s">
        <v>1769</v>
      </c>
      <c r="H286" s="295"/>
      <c r="I286" s="225"/>
      <c r="J286" s="226">
        <f>ROUND(I286*H286,2)</f>
        <v>0</v>
      </c>
      <c r="K286" s="222" t="s">
        <v>1</v>
      </c>
      <c r="L286" s="45"/>
      <c r="M286" s="227" t="s">
        <v>1</v>
      </c>
      <c r="N286" s="228" t="s">
        <v>41</v>
      </c>
      <c r="O286" s="92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2089</v>
      </c>
      <c r="AT286" s="231" t="s">
        <v>185</v>
      </c>
      <c r="AU286" s="231" t="s">
        <v>84</v>
      </c>
      <c r="AY286" s="18" t="s">
        <v>183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84</v>
      </c>
      <c r="BK286" s="232">
        <f>ROUND(I286*H286,2)</f>
        <v>0</v>
      </c>
      <c r="BL286" s="18" t="s">
        <v>2089</v>
      </c>
      <c r="BM286" s="231" t="s">
        <v>2117</v>
      </c>
    </row>
    <row r="287" s="2" customFormat="1">
      <c r="A287" s="39"/>
      <c r="B287" s="40"/>
      <c r="C287" s="41"/>
      <c r="D287" s="233" t="s">
        <v>192</v>
      </c>
      <c r="E287" s="41"/>
      <c r="F287" s="234" t="s">
        <v>2118</v>
      </c>
      <c r="G287" s="41"/>
      <c r="H287" s="41"/>
      <c r="I287" s="235"/>
      <c r="J287" s="41"/>
      <c r="K287" s="41"/>
      <c r="L287" s="45"/>
      <c r="M287" s="296"/>
      <c r="N287" s="297"/>
      <c r="O287" s="298"/>
      <c r="P287" s="298"/>
      <c r="Q287" s="298"/>
      <c r="R287" s="298"/>
      <c r="S287" s="298"/>
      <c r="T287" s="29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192</v>
      </c>
      <c r="AU287" s="18" t="s">
        <v>84</v>
      </c>
    </row>
    <row r="288" s="2" customFormat="1" ht="6.96" customHeight="1">
      <c r="A288" s="39"/>
      <c r="B288" s="67"/>
      <c r="C288" s="68"/>
      <c r="D288" s="68"/>
      <c r="E288" s="68"/>
      <c r="F288" s="68"/>
      <c r="G288" s="68"/>
      <c r="H288" s="68"/>
      <c r="I288" s="68"/>
      <c r="J288" s="68"/>
      <c r="K288" s="68"/>
      <c r="L288" s="45"/>
      <c r="M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</row>
  </sheetData>
  <sheetProtection sheet="1" autoFilter="0" formatColumns="0" formatRows="0" objects="1" scenarios="1" spinCount="100000" saltValue="qyjK85JUwuGCbwT4WIff+l268m5taSc7jJZLhDnX2jzzliNollsJ43tE3Mq7D9mDAWJkSi7IOor1WLwWSxFY0A==" hashValue="5WqAUu69Ryj7u9Jr9aXRH6+waEyCmYrfx3CXAKdGbIXdtNZrFYdFYhu5C+mT66Ld5HvJE79ndQkKh4rduie0EA==" algorithmName="SHA-512" password="CC35"/>
  <autoFilter ref="C119:K28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86</v>
      </c>
    </row>
    <row r="4" hidden="1" s="1" customFormat="1" ht="24.96" customHeight="1">
      <c r="B4" s="21"/>
      <c r="D4" s="140" t="s">
        <v>117</v>
      </c>
      <c r="L4" s="21"/>
      <c r="M4" s="141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2" t="s">
        <v>16</v>
      </c>
      <c r="L6" s="21"/>
    </row>
    <row r="7" hidden="1" s="1" customFormat="1" ht="16.5" customHeight="1">
      <c r="B7" s="21"/>
      <c r="E7" s="143" t="str">
        <f>'Rekapitulace stavby'!K6</f>
        <v>ZŠ Švermova - přestavba bazénové vany</v>
      </c>
      <c r="F7" s="142"/>
      <c r="G7" s="142"/>
      <c r="H7" s="142"/>
      <c r="L7" s="21"/>
    </row>
    <row r="8" hidden="1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2119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ROUND((SUM(BE121:BE267)),  2)</f>
        <v>0</v>
      </c>
      <c r="G33" s="39"/>
      <c r="H33" s="39"/>
      <c r="I33" s="157">
        <v>0.20999999999999999</v>
      </c>
      <c r="J33" s="156">
        <f>ROUND(((SUM(BE121:BE267))*I33),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42</v>
      </c>
      <c r="F34" s="156">
        <f>ROUND((SUM(BF121:BF267)),  2)</f>
        <v>0</v>
      </c>
      <c r="G34" s="39"/>
      <c r="H34" s="39"/>
      <c r="I34" s="157">
        <v>0.14999999999999999</v>
      </c>
      <c r="J34" s="156">
        <f>ROUND(((SUM(BF121:BF267))*I34),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ROUND((SUM(BG121:BG267)),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ROUND((SUM(BH121:BH267)),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ROUND((SUM(BI121:BI267)),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ZŠ Švermova - přestavba bazénové vany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D.1.4.E - Zařizení technických instalací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Švermova 403/40, Liberec 10</v>
      </c>
      <c r="G89" s="41"/>
      <c r="H89" s="41"/>
      <c r="I89" s="33" t="s">
        <v>22</v>
      </c>
      <c r="J89" s="80" t="str">
        <f>IF(J12="","",J12)</f>
        <v>2. 8. 2023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Liberec</v>
      </c>
      <c r="G91" s="41"/>
      <c r="H91" s="41"/>
      <c r="I91" s="33" t="s">
        <v>30</v>
      </c>
      <c r="J91" s="37" t="str">
        <f>E21</f>
        <v>DIGITRONIC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143</v>
      </c>
      <c r="D94" s="178"/>
      <c r="E94" s="178"/>
      <c r="F94" s="178"/>
      <c r="G94" s="178"/>
      <c r="H94" s="178"/>
      <c r="I94" s="178"/>
      <c r="J94" s="179" t="s">
        <v>144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145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146</v>
      </c>
    </row>
    <row r="97" s="9" customFormat="1" ht="24.96" customHeight="1">
      <c r="A97" s="9"/>
      <c r="B97" s="181"/>
      <c r="C97" s="182"/>
      <c r="D97" s="183" t="s">
        <v>156</v>
      </c>
      <c r="E97" s="184"/>
      <c r="F97" s="184"/>
      <c r="G97" s="184"/>
      <c r="H97" s="184"/>
      <c r="I97" s="184"/>
      <c r="J97" s="185">
        <f>J122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2120</v>
      </c>
      <c r="E98" s="190"/>
      <c r="F98" s="190"/>
      <c r="G98" s="190"/>
      <c r="H98" s="190"/>
      <c r="I98" s="190"/>
      <c r="J98" s="191">
        <f>J123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2121</v>
      </c>
      <c r="E99" s="190"/>
      <c r="F99" s="190"/>
      <c r="G99" s="190"/>
      <c r="H99" s="190"/>
      <c r="I99" s="190"/>
      <c r="J99" s="191">
        <f>J155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2122</v>
      </c>
      <c r="E100" s="190"/>
      <c r="F100" s="190"/>
      <c r="G100" s="190"/>
      <c r="H100" s="190"/>
      <c r="I100" s="190"/>
      <c r="J100" s="191">
        <f>J212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2123</v>
      </c>
      <c r="E101" s="190"/>
      <c r="F101" s="190"/>
      <c r="G101" s="190"/>
      <c r="H101" s="190"/>
      <c r="I101" s="190"/>
      <c r="J101" s="191">
        <f>J253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168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6" t="str">
        <f>E7</f>
        <v>ZŠ Švermova - přestavba bazénové vany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D.1.4.E - Zařizení technických instalací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Švermova 403/40, Liberec 10</v>
      </c>
      <c r="G115" s="41"/>
      <c r="H115" s="41"/>
      <c r="I115" s="33" t="s">
        <v>22</v>
      </c>
      <c r="J115" s="80" t="str">
        <f>IF(J12="","",J12)</f>
        <v>2. 8. 2023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Liberec</v>
      </c>
      <c r="G117" s="41"/>
      <c r="H117" s="41"/>
      <c r="I117" s="33" t="s">
        <v>30</v>
      </c>
      <c r="J117" s="37" t="str">
        <f>E21</f>
        <v>DIGITRONIC CZ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3"/>
      <c r="B120" s="194"/>
      <c r="C120" s="195" t="s">
        <v>169</v>
      </c>
      <c r="D120" s="196" t="s">
        <v>61</v>
      </c>
      <c r="E120" s="196" t="s">
        <v>57</v>
      </c>
      <c r="F120" s="196" t="s">
        <v>58</v>
      </c>
      <c r="G120" s="196" t="s">
        <v>170</v>
      </c>
      <c r="H120" s="196" t="s">
        <v>171</v>
      </c>
      <c r="I120" s="196" t="s">
        <v>172</v>
      </c>
      <c r="J120" s="196" t="s">
        <v>144</v>
      </c>
      <c r="K120" s="197" t="s">
        <v>173</v>
      </c>
      <c r="L120" s="198"/>
      <c r="M120" s="101" t="s">
        <v>1</v>
      </c>
      <c r="N120" s="102" t="s">
        <v>40</v>
      </c>
      <c r="O120" s="102" t="s">
        <v>174</v>
      </c>
      <c r="P120" s="102" t="s">
        <v>175</v>
      </c>
      <c r="Q120" s="102" t="s">
        <v>176</v>
      </c>
      <c r="R120" s="102" t="s">
        <v>177</v>
      </c>
      <c r="S120" s="102" t="s">
        <v>178</v>
      </c>
      <c r="T120" s="103" t="s">
        <v>179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9"/>
      <c r="B121" s="40"/>
      <c r="C121" s="108" t="s">
        <v>180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2.4101080788</v>
      </c>
      <c r="S121" s="105"/>
      <c r="T121" s="202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146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75</v>
      </c>
      <c r="E122" s="207" t="s">
        <v>771</v>
      </c>
      <c r="F122" s="207" t="s">
        <v>772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P123+P155+P212+P253</f>
        <v>0</v>
      </c>
      <c r="Q122" s="212"/>
      <c r="R122" s="213">
        <f>R123+R155+R212+R253</f>
        <v>2.4101080788</v>
      </c>
      <c r="S122" s="212"/>
      <c r="T122" s="214">
        <f>T123+T155+T212+T253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86</v>
      </c>
      <c r="AT122" s="216" t="s">
        <v>75</v>
      </c>
      <c r="AU122" s="216" t="s">
        <v>76</v>
      </c>
      <c r="AY122" s="215" t="s">
        <v>183</v>
      </c>
      <c r="BK122" s="217">
        <f>BK123+BK155+BK212+BK253</f>
        <v>0</v>
      </c>
    </row>
    <row r="123" s="12" customFormat="1" ht="22.8" customHeight="1">
      <c r="A123" s="12"/>
      <c r="B123" s="204"/>
      <c r="C123" s="205"/>
      <c r="D123" s="206" t="s">
        <v>75</v>
      </c>
      <c r="E123" s="218" t="s">
        <v>2124</v>
      </c>
      <c r="F123" s="218" t="s">
        <v>2125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SUM(P124:P154)</f>
        <v>0</v>
      </c>
      <c r="Q123" s="212"/>
      <c r="R123" s="213">
        <f>SUM(R124:R154)</f>
        <v>0.55718400000000001</v>
      </c>
      <c r="S123" s="212"/>
      <c r="T123" s="214">
        <f>SUM(T124:T154)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86</v>
      </c>
      <c r="AT123" s="216" t="s">
        <v>75</v>
      </c>
      <c r="AU123" s="216" t="s">
        <v>84</v>
      </c>
      <c r="AY123" s="215" t="s">
        <v>183</v>
      </c>
      <c r="BK123" s="217">
        <f>SUM(BK124:BK154)</f>
        <v>0</v>
      </c>
    </row>
    <row r="124" s="2" customFormat="1" ht="21.75" customHeight="1">
      <c r="A124" s="39"/>
      <c r="B124" s="40"/>
      <c r="C124" s="220" t="s">
        <v>84</v>
      </c>
      <c r="D124" s="220" t="s">
        <v>185</v>
      </c>
      <c r="E124" s="221" t="s">
        <v>2126</v>
      </c>
      <c r="F124" s="222" t="s">
        <v>2127</v>
      </c>
      <c r="G124" s="223" t="s">
        <v>252</v>
      </c>
      <c r="H124" s="224">
        <v>50</v>
      </c>
      <c r="I124" s="225"/>
      <c r="J124" s="226">
        <f>ROUND(I124*H124,2)</f>
        <v>0</v>
      </c>
      <c r="K124" s="222" t="s">
        <v>189</v>
      </c>
      <c r="L124" s="45"/>
      <c r="M124" s="227" t="s">
        <v>1</v>
      </c>
      <c r="N124" s="228" t="s">
        <v>41</v>
      </c>
      <c r="O124" s="92"/>
      <c r="P124" s="229">
        <f>O124*H124</f>
        <v>0</v>
      </c>
      <c r="Q124" s="229">
        <v>0.00142</v>
      </c>
      <c r="R124" s="229">
        <f>Q124*H124</f>
        <v>0.071000000000000008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319</v>
      </c>
      <c r="AT124" s="231" t="s">
        <v>185</v>
      </c>
      <c r="AU124" s="231" t="s">
        <v>86</v>
      </c>
      <c r="AY124" s="18" t="s">
        <v>183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84</v>
      </c>
      <c r="BK124" s="232">
        <f>ROUND(I124*H124,2)</f>
        <v>0</v>
      </c>
      <c r="BL124" s="18" t="s">
        <v>319</v>
      </c>
      <c r="BM124" s="231" t="s">
        <v>2128</v>
      </c>
    </row>
    <row r="125" s="2" customFormat="1">
      <c r="A125" s="39"/>
      <c r="B125" s="40"/>
      <c r="C125" s="41"/>
      <c r="D125" s="233" t="s">
        <v>192</v>
      </c>
      <c r="E125" s="41"/>
      <c r="F125" s="234" t="s">
        <v>2129</v>
      </c>
      <c r="G125" s="41"/>
      <c r="H125" s="41"/>
      <c r="I125" s="235"/>
      <c r="J125" s="41"/>
      <c r="K125" s="41"/>
      <c r="L125" s="45"/>
      <c r="M125" s="236"/>
      <c r="N125" s="237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192</v>
      </c>
      <c r="AU125" s="18" t="s">
        <v>86</v>
      </c>
    </row>
    <row r="126" s="2" customFormat="1" ht="16.5" customHeight="1">
      <c r="A126" s="39"/>
      <c r="B126" s="40"/>
      <c r="C126" s="220" t="s">
        <v>86</v>
      </c>
      <c r="D126" s="220" t="s">
        <v>185</v>
      </c>
      <c r="E126" s="221" t="s">
        <v>2130</v>
      </c>
      <c r="F126" s="222" t="s">
        <v>2131</v>
      </c>
      <c r="G126" s="223" t="s">
        <v>252</v>
      </c>
      <c r="H126" s="224">
        <v>82</v>
      </c>
      <c r="I126" s="225"/>
      <c r="J126" s="226">
        <f>ROUND(I126*H126,2)</f>
        <v>0</v>
      </c>
      <c r="K126" s="222" t="s">
        <v>189</v>
      </c>
      <c r="L126" s="45"/>
      <c r="M126" s="227" t="s">
        <v>1</v>
      </c>
      <c r="N126" s="228" t="s">
        <v>41</v>
      </c>
      <c r="O126" s="92"/>
      <c r="P126" s="229">
        <f>O126*H126</f>
        <v>0</v>
      </c>
      <c r="Q126" s="229">
        <v>0.00197</v>
      </c>
      <c r="R126" s="229">
        <f>Q126*H126</f>
        <v>0.16153999999999999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319</v>
      </c>
      <c r="AT126" s="231" t="s">
        <v>185</v>
      </c>
      <c r="AU126" s="231" t="s">
        <v>86</v>
      </c>
      <c r="AY126" s="18" t="s">
        <v>183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84</v>
      </c>
      <c r="BK126" s="232">
        <f>ROUND(I126*H126,2)</f>
        <v>0</v>
      </c>
      <c r="BL126" s="18" t="s">
        <v>319</v>
      </c>
      <c r="BM126" s="231" t="s">
        <v>2132</v>
      </c>
    </row>
    <row r="127" s="2" customFormat="1">
      <c r="A127" s="39"/>
      <c r="B127" s="40"/>
      <c r="C127" s="41"/>
      <c r="D127" s="233" t="s">
        <v>192</v>
      </c>
      <c r="E127" s="41"/>
      <c r="F127" s="234" t="s">
        <v>2133</v>
      </c>
      <c r="G127" s="41"/>
      <c r="H127" s="41"/>
      <c r="I127" s="235"/>
      <c r="J127" s="41"/>
      <c r="K127" s="41"/>
      <c r="L127" s="45"/>
      <c r="M127" s="236"/>
      <c r="N127" s="237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192</v>
      </c>
      <c r="AU127" s="18" t="s">
        <v>86</v>
      </c>
    </row>
    <row r="128" s="2" customFormat="1" ht="16.5" customHeight="1">
      <c r="A128" s="39"/>
      <c r="B128" s="40"/>
      <c r="C128" s="220" t="s">
        <v>114</v>
      </c>
      <c r="D128" s="220" t="s">
        <v>185</v>
      </c>
      <c r="E128" s="221" t="s">
        <v>2134</v>
      </c>
      <c r="F128" s="222" t="s">
        <v>2135</v>
      </c>
      <c r="G128" s="223" t="s">
        <v>252</v>
      </c>
      <c r="H128" s="224">
        <v>12</v>
      </c>
      <c r="I128" s="225"/>
      <c r="J128" s="226">
        <f>ROUND(I128*H128,2)</f>
        <v>0</v>
      </c>
      <c r="K128" s="222" t="s">
        <v>2136</v>
      </c>
      <c r="L128" s="45"/>
      <c r="M128" s="227" t="s">
        <v>1</v>
      </c>
      <c r="N128" s="228" t="s">
        <v>41</v>
      </c>
      <c r="O128" s="92"/>
      <c r="P128" s="229">
        <f>O128*H128</f>
        <v>0</v>
      </c>
      <c r="Q128" s="229">
        <v>0.012319999999999999</v>
      </c>
      <c r="R128" s="229">
        <f>Q128*H128</f>
        <v>0.14784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319</v>
      </c>
      <c r="AT128" s="231" t="s">
        <v>185</v>
      </c>
      <c r="AU128" s="231" t="s">
        <v>86</v>
      </c>
      <c r="AY128" s="18" t="s">
        <v>183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84</v>
      </c>
      <c r="BK128" s="232">
        <f>ROUND(I128*H128,2)</f>
        <v>0</v>
      </c>
      <c r="BL128" s="18" t="s">
        <v>319</v>
      </c>
      <c r="BM128" s="231" t="s">
        <v>2137</v>
      </c>
    </row>
    <row r="129" s="2" customFormat="1">
      <c r="A129" s="39"/>
      <c r="B129" s="40"/>
      <c r="C129" s="41"/>
      <c r="D129" s="233" t="s">
        <v>192</v>
      </c>
      <c r="E129" s="41"/>
      <c r="F129" s="234" t="s">
        <v>2138</v>
      </c>
      <c r="G129" s="41"/>
      <c r="H129" s="41"/>
      <c r="I129" s="235"/>
      <c r="J129" s="41"/>
      <c r="K129" s="41"/>
      <c r="L129" s="45"/>
      <c r="M129" s="236"/>
      <c r="N129" s="23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192</v>
      </c>
      <c r="AU129" s="18" t="s">
        <v>86</v>
      </c>
    </row>
    <row r="130" s="2" customFormat="1" ht="16.5" customHeight="1">
      <c r="A130" s="39"/>
      <c r="B130" s="40"/>
      <c r="C130" s="220" t="s">
        <v>190</v>
      </c>
      <c r="D130" s="220" t="s">
        <v>185</v>
      </c>
      <c r="E130" s="221" t="s">
        <v>2139</v>
      </c>
      <c r="F130" s="222" t="s">
        <v>2140</v>
      </c>
      <c r="G130" s="223" t="s">
        <v>252</v>
      </c>
      <c r="H130" s="224">
        <v>55</v>
      </c>
      <c r="I130" s="225"/>
      <c r="J130" s="226">
        <f>ROUND(I130*H130,2)</f>
        <v>0</v>
      </c>
      <c r="K130" s="222" t="s">
        <v>189</v>
      </c>
      <c r="L130" s="45"/>
      <c r="M130" s="227" t="s">
        <v>1</v>
      </c>
      <c r="N130" s="228" t="s">
        <v>41</v>
      </c>
      <c r="O130" s="92"/>
      <c r="P130" s="229">
        <f>O130*H130</f>
        <v>0</v>
      </c>
      <c r="Q130" s="229">
        <v>0.0020100000000000001</v>
      </c>
      <c r="R130" s="229">
        <f>Q130*H130</f>
        <v>0.11055000000000001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319</v>
      </c>
      <c r="AT130" s="231" t="s">
        <v>185</v>
      </c>
      <c r="AU130" s="231" t="s">
        <v>86</v>
      </c>
      <c r="AY130" s="18" t="s">
        <v>183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84</v>
      </c>
      <c r="BK130" s="232">
        <f>ROUND(I130*H130,2)</f>
        <v>0</v>
      </c>
      <c r="BL130" s="18" t="s">
        <v>319</v>
      </c>
      <c r="BM130" s="231" t="s">
        <v>2141</v>
      </c>
    </row>
    <row r="131" s="2" customFormat="1">
      <c r="A131" s="39"/>
      <c r="B131" s="40"/>
      <c r="C131" s="41"/>
      <c r="D131" s="233" t="s">
        <v>192</v>
      </c>
      <c r="E131" s="41"/>
      <c r="F131" s="234" t="s">
        <v>2142</v>
      </c>
      <c r="G131" s="41"/>
      <c r="H131" s="41"/>
      <c r="I131" s="235"/>
      <c r="J131" s="41"/>
      <c r="K131" s="41"/>
      <c r="L131" s="45"/>
      <c r="M131" s="236"/>
      <c r="N131" s="237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192</v>
      </c>
      <c r="AU131" s="18" t="s">
        <v>86</v>
      </c>
    </row>
    <row r="132" s="2" customFormat="1" ht="16.5" customHeight="1">
      <c r="A132" s="39"/>
      <c r="B132" s="40"/>
      <c r="C132" s="220" t="s">
        <v>217</v>
      </c>
      <c r="D132" s="220" t="s">
        <v>185</v>
      </c>
      <c r="E132" s="221" t="s">
        <v>2143</v>
      </c>
      <c r="F132" s="222" t="s">
        <v>2144</v>
      </c>
      <c r="G132" s="223" t="s">
        <v>252</v>
      </c>
      <c r="H132" s="224">
        <v>40</v>
      </c>
      <c r="I132" s="225"/>
      <c r="J132" s="226">
        <f>ROUND(I132*H132,2)</f>
        <v>0</v>
      </c>
      <c r="K132" s="222" t="s">
        <v>189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0.00047649999999999998</v>
      </c>
      <c r="R132" s="229">
        <f>Q132*H132</f>
        <v>0.019060000000000001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319</v>
      </c>
      <c r="AT132" s="231" t="s">
        <v>185</v>
      </c>
      <c r="AU132" s="231" t="s">
        <v>86</v>
      </c>
      <c r="AY132" s="18" t="s">
        <v>183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84</v>
      </c>
      <c r="BK132" s="232">
        <f>ROUND(I132*H132,2)</f>
        <v>0</v>
      </c>
      <c r="BL132" s="18" t="s">
        <v>319</v>
      </c>
      <c r="BM132" s="231" t="s">
        <v>2145</v>
      </c>
    </row>
    <row r="133" s="2" customFormat="1">
      <c r="A133" s="39"/>
      <c r="B133" s="40"/>
      <c r="C133" s="41"/>
      <c r="D133" s="233" t="s">
        <v>192</v>
      </c>
      <c r="E133" s="41"/>
      <c r="F133" s="234" t="s">
        <v>2146</v>
      </c>
      <c r="G133" s="41"/>
      <c r="H133" s="41"/>
      <c r="I133" s="235"/>
      <c r="J133" s="41"/>
      <c r="K133" s="41"/>
      <c r="L133" s="45"/>
      <c r="M133" s="236"/>
      <c r="N133" s="23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192</v>
      </c>
      <c r="AU133" s="18" t="s">
        <v>86</v>
      </c>
    </row>
    <row r="134" s="2" customFormat="1" ht="16.5" customHeight="1">
      <c r="A134" s="39"/>
      <c r="B134" s="40"/>
      <c r="C134" s="220" t="s">
        <v>227</v>
      </c>
      <c r="D134" s="220" t="s">
        <v>185</v>
      </c>
      <c r="E134" s="221" t="s">
        <v>2147</v>
      </c>
      <c r="F134" s="222" t="s">
        <v>2148</v>
      </c>
      <c r="G134" s="223" t="s">
        <v>252</v>
      </c>
      <c r="H134" s="224">
        <v>3</v>
      </c>
      <c r="I134" s="225"/>
      <c r="J134" s="226">
        <f>ROUND(I134*H134,2)</f>
        <v>0</v>
      </c>
      <c r="K134" s="222" t="s">
        <v>189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0.00071000000000000002</v>
      </c>
      <c r="R134" s="229">
        <f>Q134*H134</f>
        <v>0.0021299999999999999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319</v>
      </c>
      <c r="AT134" s="231" t="s">
        <v>185</v>
      </c>
      <c r="AU134" s="231" t="s">
        <v>86</v>
      </c>
      <c r="AY134" s="18" t="s">
        <v>183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84</v>
      </c>
      <c r="BK134" s="232">
        <f>ROUND(I134*H134,2)</f>
        <v>0</v>
      </c>
      <c r="BL134" s="18" t="s">
        <v>319</v>
      </c>
      <c r="BM134" s="231" t="s">
        <v>2149</v>
      </c>
    </row>
    <row r="135" s="2" customFormat="1">
      <c r="A135" s="39"/>
      <c r="B135" s="40"/>
      <c r="C135" s="41"/>
      <c r="D135" s="233" t="s">
        <v>192</v>
      </c>
      <c r="E135" s="41"/>
      <c r="F135" s="234" t="s">
        <v>2150</v>
      </c>
      <c r="G135" s="41"/>
      <c r="H135" s="41"/>
      <c r="I135" s="235"/>
      <c r="J135" s="41"/>
      <c r="K135" s="41"/>
      <c r="L135" s="45"/>
      <c r="M135" s="236"/>
      <c r="N135" s="23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192</v>
      </c>
      <c r="AU135" s="18" t="s">
        <v>86</v>
      </c>
    </row>
    <row r="136" s="2" customFormat="1" ht="16.5" customHeight="1">
      <c r="A136" s="39"/>
      <c r="B136" s="40"/>
      <c r="C136" s="220" t="s">
        <v>237</v>
      </c>
      <c r="D136" s="220" t="s">
        <v>185</v>
      </c>
      <c r="E136" s="221" t="s">
        <v>2151</v>
      </c>
      <c r="F136" s="222" t="s">
        <v>2152</v>
      </c>
      <c r="G136" s="223" t="s">
        <v>252</v>
      </c>
      <c r="H136" s="224">
        <v>20</v>
      </c>
      <c r="I136" s="225"/>
      <c r="J136" s="226">
        <f>ROUND(I136*H136,2)</f>
        <v>0</v>
      </c>
      <c r="K136" s="222" t="s">
        <v>189</v>
      </c>
      <c r="L136" s="45"/>
      <c r="M136" s="227" t="s">
        <v>1</v>
      </c>
      <c r="N136" s="228" t="s">
        <v>41</v>
      </c>
      <c r="O136" s="92"/>
      <c r="P136" s="229">
        <f>O136*H136</f>
        <v>0</v>
      </c>
      <c r="Q136" s="229">
        <v>0.0022361999999999998</v>
      </c>
      <c r="R136" s="229">
        <f>Q136*H136</f>
        <v>0.044724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319</v>
      </c>
      <c r="AT136" s="231" t="s">
        <v>185</v>
      </c>
      <c r="AU136" s="231" t="s">
        <v>86</v>
      </c>
      <c r="AY136" s="18" t="s">
        <v>183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84</v>
      </c>
      <c r="BK136" s="232">
        <f>ROUND(I136*H136,2)</f>
        <v>0</v>
      </c>
      <c r="BL136" s="18" t="s">
        <v>319</v>
      </c>
      <c r="BM136" s="231" t="s">
        <v>2153</v>
      </c>
    </row>
    <row r="137" s="2" customFormat="1">
      <c r="A137" s="39"/>
      <c r="B137" s="40"/>
      <c r="C137" s="41"/>
      <c r="D137" s="233" t="s">
        <v>192</v>
      </c>
      <c r="E137" s="41"/>
      <c r="F137" s="234" t="s">
        <v>2154</v>
      </c>
      <c r="G137" s="41"/>
      <c r="H137" s="41"/>
      <c r="I137" s="235"/>
      <c r="J137" s="41"/>
      <c r="K137" s="41"/>
      <c r="L137" s="45"/>
      <c r="M137" s="236"/>
      <c r="N137" s="23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192</v>
      </c>
      <c r="AU137" s="18" t="s">
        <v>86</v>
      </c>
    </row>
    <row r="138" s="2" customFormat="1" ht="24.15" customHeight="1">
      <c r="A138" s="39"/>
      <c r="B138" s="40"/>
      <c r="C138" s="220" t="s">
        <v>243</v>
      </c>
      <c r="D138" s="220" t="s">
        <v>185</v>
      </c>
      <c r="E138" s="221" t="s">
        <v>2155</v>
      </c>
      <c r="F138" s="222" t="s">
        <v>2156</v>
      </c>
      <c r="G138" s="223" t="s">
        <v>525</v>
      </c>
      <c r="H138" s="224">
        <v>2</v>
      </c>
      <c r="I138" s="225"/>
      <c r="J138" s="226">
        <f>ROUND(I138*H138,2)</f>
        <v>0</v>
      </c>
      <c r="K138" s="222" t="s">
        <v>189</v>
      </c>
      <c r="L138" s="45"/>
      <c r="M138" s="227" t="s">
        <v>1</v>
      </c>
      <c r="N138" s="228" t="s">
        <v>41</v>
      </c>
      <c r="O138" s="92"/>
      <c r="P138" s="229">
        <f>O138*H138</f>
        <v>0</v>
      </c>
      <c r="Q138" s="229">
        <v>0.00017000000000000001</v>
      </c>
      <c r="R138" s="229">
        <f>Q138*H138</f>
        <v>0.00034000000000000002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319</v>
      </c>
      <c r="AT138" s="231" t="s">
        <v>185</v>
      </c>
      <c r="AU138" s="231" t="s">
        <v>86</v>
      </c>
      <c r="AY138" s="18" t="s">
        <v>183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84</v>
      </c>
      <c r="BK138" s="232">
        <f>ROUND(I138*H138,2)</f>
        <v>0</v>
      </c>
      <c r="BL138" s="18" t="s">
        <v>319</v>
      </c>
      <c r="BM138" s="231" t="s">
        <v>2157</v>
      </c>
    </row>
    <row r="139" s="2" customFormat="1">
      <c r="A139" s="39"/>
      <c r="B139" s="40"/>
      <c r="C139" s="41"/>
      <c r="D139" s="233" t="s">
        <v>192</v>
      </c>
      <c r="E139" s="41"/>
      <c r="F139" s="234" t="s">
        <v>2158</v>
      </c>
      <c r="G139" s="41"/>
      <c r="H139" s="41"/>
      <c r="I139" s="235"/>
      <c r="J139" s="41"/>
      <c r="K139" s="41"/>
      <c r="L139" s="45"/>
      <c r="M139" s="236"/>
      <c r="N139" s="23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192</v>
      </c>
      <c r="AU139" s="18" t="s">
        <v>86</v>
      </c>
    </row>
    <row r="140" s="2" customFormat="1" ht="16.5" customHeight="1">
      <c r="A140" s="39"/>
      <c r="B140" s="40"/>
      <c r="C140" s="220" t="s">
        <v>249</v>
      </c>
      <c r="D140" s="220" t="s">
        <v>185</v>
      </c>
      <c r="E140" s="221" t="s">
        <v>2159</v>
      </c>
      <c r="F140" s="222" t="s">
        <v>2160</v>
      </c>
      <c r="G140" s="223" t="s">
        <v>525</v>
      </c>
      <c r="H140" s="224">
        <v>4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319</v>
      </c>
      <c r="AT140" s="231" t="s">
        <v>185</v>
      </c>
      <c r="AU140" s="231" t="s">
        <v>86</v>
      </c>
      <c r="AY140" s="18" t="s">
        <v>183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84</v>
      </c>
      <c r="BK140" s="232">
        <f>ROUND(I140*H140,2)</f>
        <v>0</v>
      </c>
      <c r="BL140" s="18" t="s">
        <v>319</v>
      </c>
      <c r="BM140" s="231" t="s">
        <v>2161</v>
      </c>
    </row>
    <row r="141" s="2" customFormat="1">
      <c r="A141" s="39"/>
      <c r="B141" s="40"/>
      <c r="C141" s="41"/>
      <c r="D141" s="233" t="s">
        <v>192</v>
      </c>
      <c r="E141" s="41"/>
      <c r="F141" s="234" t="s">
        <v>2160</v>
      </c>
      <c r="G141" s="41"/>
      <c r="H141" s="41"/>
      <c r="I141" s="235"/>
      <c r="J141" s="41"/>
      <c r="K141" s="41"/>
      <c r="L141" s="45"/>
      <c r="M141" s="236"/>
      <c r="N141" s="23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192</v>
      </c>
      <c r="AU141" s="18" t="s">
        <v>86</v>
      </c>
    </row>
    <row r="142" s="2" customFormat="1" ht="24.15" customHeight="1">
      <c r="A142" s="39"/>
      <c r="B142" s="40"/>
      <c r="C142" s="220" t="s">
        <v>258</v>
      </c>
      <c r="D142" s="220" t="s">
        <v>185</v>
      </c>
      <c r="E142" s="221" t="s">
        <v>1105</v>
      </c>
      <c r="F142" s="222" t="s">
        <v>2162</v>
      </c>
      <c r="G142" s="223" t="s">
        <v>525</v>
      </c>
      <c r="H142" s="224">
        <v>7</v>
      </c>
      <c r="I142" s="225"/>
      <c r="J142" s="226">
        <f>ROUND(I142*H142,2)</f>
        <v>0</v>
      </c>
      <c r="K142" s="222" t="s">
        <v>1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319</v>
      </c>
      <c r="AT142" s="231" t="s">
        <v>185</v>
      </c>
      <c r="AU142" s="231" t="s">
        <v>86</v>
      </c>
      <c r="AY142" s="18" t="s">
        <v>183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84</v>
      </c>
      <c r="BK142" s="232">
        <f>ROUND(I142*H142,2)</f>
        <v>0</v>
      </c>
      <c r="BL142" s="18" t="s">
        <v>319</v>
      </c>
      <c r="BM142" s="231" t="s">
        <v>2163</v>
      </c>
    </row>
    <row r="143" s="2" customFormat="1">
      <c r="A143" s="39"/>
      <c r="B143" s="40"/>
      <c r="C143" s="41"/>
      <c r="D143" s="233" t="s">
        <v>192</v>
      </c>
      <c r="E143" s="41"/>
      <c r="F143" s="234" t="s">
        <v>2162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192</v>
      </c>
      <c r="AU143" s="18" t="s">
        <v>86</v>
      </c>
    </row>
    <row r="144" s="2" customFormat="1">
      <c r="A144" s="39"/>
      <c r="B144" s="40"/>
      <c r="C144" s="41"/>
      <c r="D144" s="233" t="s">
        <v>263</v>
      </c>
      <c r="E144" s="41"/>
      <c r="F144" s="280" t="s">
        <v>2164</v>
      </c>
      <c r="G144" s="41"/>
      <c r="H144" s="41"/>
      <c r="I144" s="235"/>
      <c r="J144" s="41"/>
      <c r="K144" s="41"/>
      <c r="L144" s="45"/>
      <c r="M144" s="236"/>
      <c r="N144" s="23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263</v>
      </c>
      <c r="AU144" s="18" t="s">
        <v>86</v>
      </c>
    </row>
    <row r="145" s="2" customFormat="1" ht="16.5" customHeight="1">
      <c r="A145" s="39"/>
      <c r="B145" s="40"/>
      <c r="C145" s="220" t="s">
        <v>268</v>
      </c>
      <c r="D145" s="220" t="s">
        <v>185</v>
      </c>
      <c r="E145" s="221" t="s">
        <v>2165</v>
      </c>
      <c r="F145" s="222" t="s">
        <v>2166</v>
      </c>
      <c r="G145" s="223" t="s">
        <v>525</v>
      </c>
      <c r="H145" s="224">
        <v>1</v>
      </c>
      <c r="I145" s="225"/>
      <c r="J145" s="226">
        <f>ROUND(I145*H145,2)</f>
        <v>0</v>
      </c>
      <c r="K145" s="222" t="s">
        <v>1</v>
      </c>
      <c r="L145" s="45"/>
      <c r="M145" s="227" t="s">
        <v>1</v>
      </c>
      <c r="N145" s="228" t="s">
        <v>41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319</v>
      </c>
      <c r="AT145" s="231" t="s">
        <v>185</v>
      </c>
      <c r="AU145" s="231" t="s">
        <v>86</v>
      </c>
      <c r="AY145" s="18" t="s">
        <v>183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84</v>
      </c>
      <c r="BK145" s="232">
        <f>ROUND(I145*H145,2)</f>
        <v>0</v>
      </c>
      <c r="BL145" s="18" t="s">
        <v>319</v>
      </c>
      <c r="BM145" s="231" t="s">
        <v>2167</v>
      </c>
    </row>
    <row r="146" s="2" customFormat="1">
      <c r="A146" s="39"/>
      <c r="B146" s="40"/>
      <c r="C146" s="41"/>
      <c r="D146" s="233" t="s">
        <v>192</v>
      </c>
      <c r="E146" s="41"/>
      <c r="F146" s="234" t="s">
        <v>2166</v>
      </c>
      <c r="G146" s="41"/>
      <c r="H146" s="41"/>
      <c r="I146" s="235"/>
      <c r="J146" s="41"/>
      <c r="K146" s="41"/>
      <c r="L146" s="45"/>
      <c r="M146" s="236"/>
      <c r="N146" s="237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192</v>
      </c>
      <c r="AU146" s="18" t="s">
        <v>86</v>
      </c>
    </row>
    <row r="147" s="2" customFormat="1" ht="16.5" customHeight="1">
      <c r="A147" s="39"/>
      <c r="B147" s="40"/>
      <c r="C147" s="220" t="s">
        <v>14</v>
      </c>
      <c r="D147" s="220" t="s">
        <v>185</v>
      </c>
      <c r="E147" s="221" t="s">
        <v>2168</v>
      </c>
      <c r="F147" s="222" t="s">
        <v>2169</v>
      </c>
      <c r="G147" s="223" t="s">
        <v>525</v>
      </c>
      <c r="H147" s="224">
        <v>1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319</v>
      </c>
      <c r="AT147" s="231" t="s">
        <v>185</v>
      </c>
      <c r="AU147" s="231" t="s">
        <v>86</v>
      </c>
      <c r="AY147" s="18" t="s">
        <v>183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84</v>
      </c>
      <c r="BK147" s="232">
        <f>ROUND(I147*H147,2)</f>
        <v>0</v>
      </c>
      <c r="BL147" s="18" t="s">
        <v>319</v>
      </c>
      <c r="BM147" s="231" t="s">
        <v>2170</v>
      </c>
    </row>
    <row r="148" s="2" customFormat="1">
      <c r="A148" s="39"/>
      <c r="B148" s="40"/>
      <c r="C148" s="41"/>
      <c r="D148" s="233" t="s">
        <v>192</v>
      </c>
      <c r="E148" s="41"/>
      <c r="F148" s="234" t="s">
        <v>2169</v>
      </c>
      <c r="G148" s="41"/>
      <c r="H148" s="41"/>
      <c r="I148" s="235"/>
      <c r="J148" s="41"/>
      <c r="K148" s="41"/>
      <c r="L148" s="45"/>
      <c r="M148" s="236"/>
      <c r="N148" s="23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192</v>
      </c>
      <c r="AU148" s="18" t="s">
        <v>86</v>
      </c>
    </row>
    <row r="149" s="2" customFormat="1" ht="16.5" customHeight="1">
      <c r="A149" s="39"/>
      <c r="B149" s="40"/>
      <c r="C149" s="220" t="s">
        <v>293</v>
      </c>
      <c r="D149" s="220" t="s">
        <v>185</v>
      </c>
      <c r="E149" s="221" t="s">
        <v>2171</v>
      </c>
      <c r="F149" s="222" t="s">
        <v>2172</v>
      </c>
      <c r="G149" s="223" t="s">
        <v>525</v>
      </c>
      <c r="H149" s="224">
        <v>1</v>
      </c>
      <c r="I149" s="225"/>
      <c r="J149" s="226">
        <f>ROUND(I149*H149,2)</f>
        <v>0</v>
      </c>
      <c r="K149" s="222" t="s">
        <v>1</v>
      </c>
      <c r="L149" s="45"/>
      <c r="M149" s="227" t="s">
        <v>1</v>
      </c>
      <c r="N149" s="228" t="s">
        <v>41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319</v>
      </c>
      <c r="AT149" s="231" t="s">
        <v>185</v>
      </c>
      <c r="AU149" s="231" t="s">
        <v>86</v>
      </c>
      <c r="AY149" s="18" t="s">
        <v>183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84</v>
      </c>
      <c r="BK149" s="232">
        <f>ROUND(I149*H149,2)</f>
        <v>0</v>
      </c>
      <c r="BL149" s="18" t="s">
        <v>319</v>
      </c>
      <c r="BM149" s="231" t="s">
        <v>2173</v>
      </c>
    </row>
    <row r="150" s="2" customFormat="1">
      <c r="A150" s="39"/>
      <c r="B150" s="40"/>
      <c r="C150" s="41"/>
      <c r="D150" s="233" t="s">
        <v>192</v>
      </c>
      <c r="E150" s="41"/>
      <c r="F150" s="234" t="s">
        <v>2172</v>
      </c>
      <c r="G150" s="41"/>
      <c r="H150" s="41"/>
      <c r="I150" s="235"/>
      <c r="J150" s="41"/>
      <c r="K150" s="41"/>
      <c r="L150" s="45"/>
      <c r="M150" s="236"/>
      <c r="N150" s="23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192</v>
      </c>
      <c r="AU150" s="18" t="s">
        <v>86</v>
      </c>
    </row>
    <row r="151" s="2" customFormat="1" ht="16.5" customHeight="1">
      <c r="A151" s="39"/>
      <c r="B151" s="40"/>
      <c r="C151" s="220" t="s">
        <v>299</v>
      </c>
      <c r="D151" s="220" t="s">
        <v>185</v>
      </c>
      <c r="E151" s="221" t="s">
        <v>2174</v>
      </c>
      <c r="F151" s="222" t="s">
        <v>2175</v>
      </c>
      <c r="G151" s="223" t="s">
        <v>525</v>
      </c>
      <c r="H151" s="224">
        <v>30</v>
      </c>
      <c r="I151" s="225"/>
      <c r="J151" s="226">
        <f>ROUND(I151*H151,2)</f>
        <v>0</v>
      </c>
      <c r="K151" s="222" t="s">
        <v>189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319</v>
      </c>
      <c r="AT151" s="231" t="s">
        <v>185</v>
      </c>
      <c r="AU151" s="231" t="s">
        <v>86</v>
      </c>
      <c r="AY151" s="18" t="s">
        <v>183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84</v>
      </c>
      <c r="BK151" s="232">
        <f>ROUND(I151*H151,2)</f>
        <v>0</v>
      </c>
      <c r="BL151" s="18" t="s">
        <v>319</v>
      </c>
      <c r="BM151" s="231" t="s">
        <v>2176</v>
      </c>
    </row>
    <row r="152" s="2" customFormat="1">
      <c r="A152" s="39"/>
      <c r="B152" s="40"/>
      <c r="C152" s="41"/>
      <c r="D152" s="233" t="s">
        <v>192</v>
      </c>
      <c r="E152" s="41"/>
      <c r="F152" s="234" t="s">
        <v>2177</v>
      </c>
      <c r="G152" s="41"/>
      <c r="H152" s="41"/>
      <c r="I152" s="235"/>
      <c r="J152" s="41"/>
      <c r="K152" s="41"/>
      <c r="L152" s="45"/>
      <c r="M152" s="236"/>
      <c r="N152" s="23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192</v>
      </c>
      <c r="AU152" s="18" t="s">
        <v>86</v>
      </c>
    </row>
    <row r="153" s="2" customFormat="1" ht="21.75" customHeight="1">
      <c r="A153" s="39"/>
      <c r="B153" s="40"/>
      <c r="C153" s="220" t="s">
        <v>8</v>
      </c>
      <c r="D153" s="220" t="s">
        <v>185</v>
      </c>
      <c r="E153" s="221" t="s">
        <v>2178</v>
      </c>
      <c r="F153" s="222" t="s">
        <v>2179</v>
      </c>
      <c r="G153" s="223" t="s">
        <v>525</v>
      </c>
      <c r="H153" s="224">
        <v>12</v>
      </c>
      <c r="I153" s="225"/>
      <c r="J153" s="226">
        <f>ROUND(I153*H153,2)</f>
        <v>0</v>
      </c>
      <c r="K153" s="222" t="s">
        <v>189</v>
      </c>
      <c r="L153" s="45"/>
      <c r="M153" s="227" t="s">
        <v>1</v>
      </c>
      <c r="N153" s="228" t="s">
        <v>41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319</v>
      </c>
      <c r="AT153" s="231" t="s">
        <v>185</v>
      </c>
      <c r="AU153" s="231" t="s">
        <v>86</v>
      </c>
      <c r="AY153" s="18" t="s">
        <v>183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84</v>
      </c>
      <c r="BK153" s="232">
        <f>ROUND(I153*H153,2)</f>
        <v>0</v>
      </c>
      <c r="BL153" s="18" t="s">
        <v>319</v>
      </c>
      <c r="BM153" s="231" t="s">
        <v>2180</v>
      </c>
    </row>
    <row r="154" s="2" customFormat="1">
      <c r="A154" s="39"/>
      <c r="B154" s="40"/>
      <c r="C154" s="41"/>
      <c r="D154" s="233" t="s">
        <v>192</v>
      </c>
      <c r="E154" s="41"/>
      <c r="F154" s="234" t="s">
        <v>2181</v>
      </c>
      <c r="G154" s="41"/>
      <c r="H154" s="41"/>
      <c r="I154" s="235"/>
      <c r="J154" s="41"/>
      <c r="K154" s="41"/>
      <c r="L154" s="45"/>
      <c r="M154" s="236"/>
      <c r="N154" s="23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192</v>
      </c>
      <c r="AU154" s="18" t="s">
        <v>86</v>
      </c>
    </row>
    <row r="155" s="12" customFormat="1" ht="22.8" customHeight="1">
      <c r="A155" s="12"/>
      <c r="B155" s="204"/>
      <c r="C155" s="205"/>
      <c r="D155" s="206" t="s">
        <v>75</v>
      </c>
      <c r="E155" s="218" t="s">
        <v>2182</v>
      </c>
      <c r="F155" s="218" t="s">
        <v>2183</v>
      </c>
      <c r="G155" s="205"/>
      <c r="H155" s="205"/>
      <c r="I155" s="208"/>
      <c r="J155" s="219">
        <f>BK155</f>
        <v>0</v>
      </c>
      <c r="K155" s="205"/>
      <c r="L155" s="210"/>
      <c r="M155" s="211"/>
      <c r="N155" s="212"/>
      <c r="O155" s="212"/>
      <c r="P155" s="213">
        <f>SUM(P156:P211)</f>
        <v>0</v>
      </c>
      <c r="Q155" s="212"/>
      <c r="R155" s="213">
        <f>SUM(R156:R211)</f>
        <v>1.2787920429999999</v>
      </c>
      <c r="S155" s="212"/>
      <c r="T155" s="214">
        <f>SUM(T156:T211)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5" t="s">
        <v>86</v>
      </c>
      <c r="AT155" s="216" t="s">
        <v>75</v>
      </c>
      <c r="AU155" s="216" t="s">
        <v>84</v>
      </c>
      <c r="AY155" s="215" t="s">
        <v>183</v>
      </c>
      <c r="BK155" s="217">
        <f>SUM(BK156:BK211)</f>
        <v>0</v>
      </c>
    </row>
    <row r="156" s="2" customFormat="1" ht="24.15" customHeight="1">
      <c r="A156" s="39"/>
      <c r="B156" s="40"/>
      <c r="C156" s="220" t="s">
        <v>319</v>
      </c>
      <c r="D156" s="220" t="s">
        <v>185</v>
      </c>
      <c r="E156" s="221" t="s">
        <v>2184</v>
      </c>
      <c r="F156" s="222" t="s">
        <v>2185</v>
      </c>
      <c r="G156" s="223" t="s">
        <v>252</v>
      </c>
      <c r="H156" s="224">
        <v>55</v>
      </c>
      <c r="I156" s="225"/>
      <c r="J156" s="226">
        <f>ROUND(I156*H156,2)</f>
        <v>0</v>
      </c>
      <c r="K156" s="222" t="s">
        <v>189</v>
      </c>
      <c r="L156" s="45"/>
      <c r="M156" s="227" t="s">
        <v>1</v>
      </c>
      <c r="N156" s="228" t="s">
        <v>41</v>
      </c>
      <c r="O156" s="92"/>
      <c r="P156" s="229">
        <f>O156*H156</f>
        <v>0</v>
      </c>
      <c r="Q156" s="229">
        <v>0.00084230000000000004</v>
      </c>
      <c r="R156" s="229">
        <f>Q156*H156</f>
        <v>0.0463265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319</v>
      </c>
      <c r="AT156" s="231" t="s">
        <v>185</v>
      </c>
      <c r="AU156" s="231" t="s">
        <v>86</v>
      </c>
      <c r="AY156" s="18" t="s">
        <v>183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84</v>
      </c>
      <c r="BK156" s="232">
        <f>ROUND(I156*H156,2)</f>
        <v>0</v>
      </c>
      <c r="BL156" s="18" t="s">
        <v>319</v>
      </c>
      <c r="BM156" s="231" t="s">
        <v>2186</v>
      </c>
    </row>
    <row r="157" s="2" customFormat="1">
      <c r="A157" s="39"/>
      <c r="B157" s="40"/>
      <c r="C157" s="41"/>
      <c r="D157" s="233" t="s">
        <v>192</v>
      </c>
      <c r="E157" s="41"/>
      <c r="F157" s="234" t="s">
        <v>2187</v>
      </c>
      <c r="G157" s="41"/>
      <c r="H157" s="41"/>
      <c r="I157" s="235"/>
      <c r="J157" s="41"/>
      <c r="K157" s="41"/>
      <c r="L157" s="45"/>
      <c r="M157" s="236"/>
      <c r="N157" s="237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192</v>
      </c>
      <c r="AU157" s="18" t="s">
        <v>86</v>
      </c>
    </row>
    <row r="158" s="2" customFormat="1" ht="24.15" customHeight="1">
      <c r="A158" s="39"/>
      <c r="B158" s="40"/>
      <c r="C158" s="220" t="s">
        <v>326</v>
      </c>
      <c r="D158" s="220" t="s">
        <v>185</v>
      </c>
      <c r="E158" s="221" t="s">
        <v>2188</v>
      </c>
      <c r="F158" s="222" t="s">
        <v>2189</v>
      </c>
      <c r="G158" s="223" t="s">
        <v>252</v>
      </c>
      <c r="H158" s="224">
        <v>110</v>
      </c>
      <c r="I158" s="225"/>
      <c r="J158" s="226">
        <f>ROUND(I158*H158,2)</f>
        <v>0</v>
      </c>
      <c r="K158" s="222" t="s">
        <v>189</v>
      </c>
      <c r="L158" s="45"/>
      <c r="M158" s="227" t="s">
        <v>1</v>
      </c>
      <c r="N158" s="228" t="s">
        <v>41</v>
      </c>
      <c r="O158" s="92"/>
      <c r="P158" s="229">
        <f>O158*H158</f>
        <v>0</v>
      </c>
      <c r="Q158" s="229">
        <v>0.0011590999999999999</v>
      </c>
      <c r="R158" s="229">
        <f>Q158*H158</f>
        <v>0.127501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319</v>
      </c>
      <c r="AT158" s="231" t="s">
        <v>185</v>
      </c>
      <c r="AU158" s="231" t="s">
        <v>86</v>
      </c>
      <c r="AY158" s="18" t="s">
        <v>183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84</v>
      </c>
      <c r="BK158" s="232">
        <f>ROUND(I158*H158,2)</f>
        <v>0</v>
      </c>
      <c r="BL158" s="18" t="s">
        <v>319</v>
      </c>
      <c r="BM158" s="231" t="s">
        <v>2190</v>
      </c>
    </row>
    <row r="159" s="2" customFormat="1">
      <c r="A159" s="39"/>
      <c r="B159" s="40"/>
      <c r="C159" s="41"/>
      <c r="D159" s="233" t="s">
        <v>192</v>
      </c>
      <c r="E159" s="41"/>
      <c r="F159" s="234" t="s">
        <v>2191</v>
      </c>
      <c r="G159" s="41"/>
      <c r="H159" s="41"/>
      <c r="I159" s="235"/>
      <c r="J159" s="41"/>
      <c r="K159" s="41"/>
      <c r="L159" s="45"/>
      <c r="M159" s="236"/>
      <c r="N159" s="237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192</v>
      </c>
      <c r="AU159" s="18" t="s">
        <v>86</v>
      </c>
    </row>
    <row r="160" s="2" customFormat="1" ht="24.15" customHeight="1">
      <c r="A160" s="39"/>
      <c r="B160" s="40"/>
      <c r="C160" s="220" t="s">
        <v>332</v>
      </c>
      <c r="D160" s="220" t="s">
        <v>185</v>
      </c>
      <c r="E160" s="221" t="s">
        <v>2192</v>
      </c>
      <c r="F160" s="222" t="s">
        <v>2193</v>
      </c>
      <c r="G160" s="223" t="s">
        <v>252</v>
      </c>
      <c r="H160" s="224">
        <v>20</v>
      </c>
      <c r="I160" s="225"/>
      <c r="J160" s="226">
        <f>ROUND(I160*H160,2)</f>
        <v>0</v>
      </c>
      <c r="K160" s="222" t="s">
        <v>189</v>
      </c>
      <c r="L160" s="45"/>
      <c r="M160" s="227" t="s">
        <v>1</v>
      </c>
      <c r="N160" s="228" t="s">
        <v>41</v>
      </c>
      <c r="O160" s="92"/>
      <c r="P160" s="229">
        <f>O160*H160</f>
        <v>0</v>
      </c>
      <c r="Q160" s="229">
        <v>0.0014411999999999999</v>
      </c>
      <c r="R160" s="229">
        <f>Q160*H160</f>
        <v>0.028823999999999999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319</v>
      </c>
      <c r="AT160" s="231" t="s">
        <v>185</v>
      </c>
      <c r="AU160" s="231" t="s">
        <v>86</v>
      </c>
      <c r="AY160" s="18" t="s">
        <v>183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84</v>
      </c>
      <c r="BK160" s="232">
        <f>ROUND(I160*H160,2)</f>
        <v>0</v>
      </c>
      <c r="BL160" s="18" t="s">
        <v>319</v>
      </c>
      <c r="BM160" s="231" t="s">
        <v>2194</v>
      </c>
    </row>
    <row r="161" s="2" customFormat="1">
      <c r="A161" s="39"/>
      <c r="B161" s="40"/>
      <c r="C161" s="41"/>
      <c r="D161" s="233" t="s">
        <v>192</v>
      </c>
      <c r="E161" s="41"/>
      <c r="F161" s="234" t="s">
        <v>2195</v>
      </c>
      <c r="G161" s="41"/>
      <c r="H161" s="41"/>
      <c r="I161" s="235"/>
      <c r="J161" s="41"/>
      <c r="K161" s="41"/>
      <c r="L161" s="45"/>
      <c r="M161" s="236"/>
      <c r="N161" s="237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192</v>
      </c>
      <c r="AU161" s="18" t="s">
        <v>86</v>
      </c>
    </row>
    <row r="162" s="2" customFormat="1" ht="24.15" customHeight="1">
      <c r="A162" s="39"/>
      <c r="B162" s="40"/>
      <c r="C162" s="220" t="s">
        <v>339</v>
      </c>
      <c r="D162" s="220" t="s">
        <v>185</v>
      </c>
      <c r="E162" s="221" t="s">
        <v>2196</v>
      </c>
      <c r="F162" s="222" t="s">
        <v>2197</v>
      </c>
      <c r="G162" s="223" t="s">
        <v>252</v>
      </c>
      <c r="H162" s="224">
        <v>42</v>
      </c>
      <c r="I162" s="225"/>
      <c r="J162" s="226">
        <f>ROUND(I162*H162,2)</f>
        <v>0</v>
      </c>
      <c r="K162" s="222" t="s">
        <v>189</v>
      </c>
      <c r="L162" s="45"/>
      <c r="M162" s="227" t="s">
        <v>1</v>
      </c>
      <c r="N162" s="228" t="s">
        <v>41</v>
      </c>
      <c r="O162" s="92"/>
      <c r="P162" s="229">
        <f>O162*H162</f>
        <v>0</v>
      </c>
      <c r="Q162" s="229">
        <v>0.0028100400000000002</v>
      </c>
      <c r="R162" s="229">
        <f>Q162*H162</f>
        <v>0.11802168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319</v>
      </c>
      <c r="AT162" s="231" t="s">
        <v>185</v>
      </c>
      <c r="AU162" s="231" t="s">
        <v>86</v>
      </c>
      <c r="AY162" s="18" t="s">
        <v>183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84</v>
      </c>
      <c r="BK162" s="232">
        <f>ROUND(I162*H162,2)</f>
        <v>0</v>
      </c>
      <c r="BL162" s="18" t="s">
        <v>319</v>
      </c>
      <c r="BM162" s="231" t="s">
        <v>2198</v>
      </c>
    </row>
    <row r="163" s="2" customFormat="1">
      <c r="A163" s="39"/>
      <c r="B163" s="40"/>
      <c r="C163" s="41"/>
      <c r="D163" s="233" t="s">
        <v>192</v>
      </c>
      <c r="E163" s="41"/>
      <c r="F163" s="234" t="s">
        <v>2199</v>
      </c>
      <c r="G163" s="41"/>
      <c r="H163" s="41"/>
      <c r="I163" s="235"/>
      <c r="J163" s="41"/>
      <c r="K163" s="41"/>
      <c r="L163" s="45"/>
      <c r="M163" s="236"/>
      <c r="N163" s="237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192</v>
      </c>
      <c r="AU163" s="18" t="s">
        <v>86</v>
      </c>
    </row>
    <row r="164" s="2" customFormat="1" ht="24.15" customHeight="1">
      <c r="A164" s="39"/>
      <c r="B164" s="40"/>
      <c r="C164" s="220" t="s">
        <v>347</v>
      </c>
      <c r="D164" s="220" t="s">
        <v>185</v>
      </c>
      <c r="E164" s="221" t="s">
        <v>2200</v>
      </c>
      <c r="F164" s="222" t="s">
        <v>2201</v>
      </c>
      <c r="G164" s="223" t="s">
        <v>252</v>
      </c>
      <c r="H164" s="224">
        <v>30</v>
      </c>
      <c r="I164" s="225"/>
      <c r="J164" s="226">
        <f>ROUND(I164*H164,2)</f>
        <v>0</v>
      </c>
      <c r="K164" s="222" t="s">
        <v>189</v>
      </c>
      <c r="L164" s="45"/>
      <c r="M164" s="227" t="s">
        <v>1</v>
      </c>
      <c r="N164" s="228" t="s">
        <v>41</v>
      </c>
      <c r="O164" s="92"/>
      <c r="P164" s="229">
        <f>O164*H164</f>
        <v>0</v>
      </c>
      <c r="Q164" s="229">
        <v>0.0061000000000000004</v>
      </c>
      <c r="R164" s="229">
        <f>Q164*H164</f>
        <v>0.18300000000000002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319</v>
      </c>
      <c r="AT164" s="231" t="s">
        <v>185</v>
      </c>
      <c r="AU164" s="231" t="s">
        <v>86</v>
      </c>
      <c r="AY164" s="18" t="s">
        <v>183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84</v>
      </c>
      <c r="BK164" s="232">
        <f>ROUND(I164*H164,2)</f>
        <v>0</v>
      </c>
      <c r="BL164" s="18" t="s">
        <v>319</v>
      </c>
      <c r="BM164" s="231" t="s">
        <v>2202</v>
      </c>
    </row>
    <row r="165" s="2" customFormat="1">
      <c r="A165" s="39"/>
      <c r="B165" s="40"/>
      <c r="C165" s="41"/>
      <c r="D165" s="233" t="s">
        <v>192</v>
      </c>
      <c r="E165" s="41"/>
      <c r="F165" s="234" t="s">
        <v>2203</v>
      </c>
      <c r="G165" s="41"/>
      <c r="H165" s="41"/>
      <c r="I165" s="235"/>
      <c r="J165" s="41"/>
      <c r="K165" s="41"/>
      <c r="L165" s="45"/>
      <c r="M165" s="236"/>
      <c r="N165" s="237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192</v>
      </c>
      <c r="AU165" s="18" t="s">
        <v>86</v>
      </c>
    </row>
    <row r="166" s="2" customFormat="1" ht="24.15" customHeight="1">
      <c r="A166" s="39"/>
      <c r="B166" s="40"/>
      <c r="C166" s="220" t="s">
        <v>7</v>
      </c>
      <c r="D166" s="220" t="s">
        <v>185</v>
      </c>
      <c r="E166" s="221" t="s">
        <v>2204</v>
      </c>
      <c r="F166" s="222" t="s">
        <v>2205</v>
      </c>
      <c r="G166" s="223" t="s">
        <v>252</v>
      </c>
      <c r="H166" s="224">
        <v>32</v>
      </c>
      <c r="I166" s="225"/>
      <c r="J166" s="226">
        <f>ROUND(I166*H166,2)</f>
        <v>0</v>
      </c>
      <c r="K166" s="222" t="s">
        <v>189</v>
      </c>
      <c r="L166" s="45"/>
      <c r="M166" s="227" t="s">
        <v>1</v>
      </c>
      <c r="N166" s="228" t="s">
        <v>41</v>
      </c>
      <c r="O166" s="92"/>
      <c r="P166" s="229">
        <f>O166*H166</f>
        <v>0</v>
      </c>
      <c r="Q166" s="229">
        <v>0.000976972</v>
      </c>
      <c r="R166" s="229">
        <f>Q166*H166</f>
        <v>0.031263104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319</v>
      </c>
      <c r="AT166" s="231" t="s">
        <v>185</v>
      </c>
      <c r="AU166" s="231" t="s">
        <v>86</v>
      </c>
      <c r="AY166" s="18" t="s">
        <v>183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84</v>
      </c>
      <c r="BK166" s="232">
        <f>ROUND(I166*H166,2)</f>
        <v>0</v>
      </c>
      <c r="BL166" s="18" t="s">
        <v>319</v>
      </c>
      <c r="BM166" s="231" t="s">
        <v>2206</v>
      </c>
    </row>
    <row r="167" s="2" customFormat="1">
      <c r="A167" s="39"/>
      <c r="B167" s="40"/>
      <c r="C167" s="41"/>
      <c r="D167" s="233" t="s">
        <v>192</v>
      </c>
      <c r="E167" s="41"/>
      <c r="F167" s="234" t="s">
        <v>2207</v>
      </c>
      <c r="G167" s="41"/>
      <c r="H167" s="41"/>
      <c r="I167" s="235"/>
      <c r="J167" s="41"/>
      <c r="K167" s="41"/>
      <c r="L167" s="45"/>
      <c r="M167" s="236"/>
      <c r="N167" s="237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192</v>
      </c>
      <c r="AU167" s="18" t="s">
        <v>86</v>
      </c>
    </row>
    <row r="168" s="2" customFormat="1" ht="24.15" customHeight="1">
      <c r="A168" s="39"/>
      <c r="B168" s="40"/>
      <c r="C168" s="220" t="s">
        <v>356</v>
      </c>
      <c r="D168" s="220" t="s">
        <v>185</v>
      </c>
      <c r="E168" s="221" t="s">
        <v>2208</v>
      </c>
      <c r="F168" s="222" t="s">
        <v>2209</v>
      </c>
      <c r="G168" s="223" t="s">
        <v>252</v>
      </c>
      <c r="H168" s="224">
        <v>80</v>
      </c>
      <c r="I168" s="225"/>
      <c r="J168" s="226">
        <f>ROUND(I168*H168,2)</f>
        <v>0</v>
      </c>
      <c r="K168" s="222" t="s">
        <v>189</v>
      </c>
      <c r="L168" s="45"/>
      <c r="M168" s="227" t="s">
        <v>1</v>
      </c>
      <c r="N168" s="228" t="s">
        <v>41</v>
      </c>
      <c r="O168" s="92"/>
      <c r="P168" s="229">
        <f>O168*H168</f>
        <v>0</v>
      </c>
      <c r="Q168" s="229">
        <v>0.0012616000000000001</v>
      </c>
      <c r="R168" s="229">
        <f>Q168*H168</f>
        <v>0.100928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319</v>
      </c>
      <c r="AT168" s="231" t="s">
        <v>185</v>
      </c>
      <c r="AU168" s="231" t="s">
        <v>86</v>
      </c>
      <c r="AY168" s="18" t="s">
        <v>183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84</v>
      </c>
      <c r="BK168" s="232">
        <f>ROUND(I168*H168,2)</f>
        <v>0</v>
      </c>
      <c r="BL168" s="18" t="s">
        <v>319</v>
      </c>
      <c r="BM168" s="231" t="s">
        <v>2210</v>
      </c>
    </row>
    <row r="169" s="2" customFormat="1">
      <c r="A169" s="39"/>
      <c r="B169" s="40"/>
      <c r="C169" s="41"/>
      <c r="D169" s="233" t="s">
        <v>192</v>
      </c>
      <c r="E169" s="41"/>
      <c r="F169" s="234" t="s">
        <v>2211</v>
      </c>
      <c r="G169" s="41"/>
      <c r="H169" s="41"/>
      <c r="I169" s="235"/>
      <c r="J169" s="41"/>
      <c r="K169" s="41"/>
      <c r="L169" s="45"/>
      <c r="M169" s="236"/>
      <c r="N169" s="237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192</v>
      </c>
      <c r="AU169" s="18" t="s">
        <v>86</v>
      </c>
    </row>
    <row r="170" s="2" customFormat="1" ht="24.15" customHeight="1">
      <c r="A170" s="39"/>
      <c r="B170" s="40"/>
      <c r="C170" s="220" t="s">
        <v>365</v>
      </c>
      <c r="D170" s="220" t="s">
        <v>185</v>
      </c>
      <c r="E170" s="221" t="s">
        <v>2212</v>
      </c>
      <c r="F170" s="222" t="s">
        <v>2213</v>
      </c>
      <c r="G170" s="223" t="s">
        <v>252</v>
      </c>
      <c r="H170" s="224">
        <v>45</v>
      </c>
      <c r="I170" s="225"/>
      <c r="J170" s="226">
        <f>ROUND(I170*H170,2)</f>
        <v>0</v>
      </c>
      <c r="K170" s="222" t="s">
        <v>189</v>
      </c>
      <c r="L170" s="45"/>
      <c r="M170" s="227" t="s">
        <v>1</v>
      </c>
      <c r="N170" s="228" t="s">
        <v>41</v>
      </c>
      <c r="O170" s="92"/>
      <c r="P170" s="229">
        <f>O170*H170</f>
        <v>0</v>
      </c>
      <c r="Q170" s="229">
        <v>0.001525808</v>
      </c>
      <c r="R170" s="229">
        <f>Q170*H170</f>
        <v>0.068661360000000005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319</v>
      </c>
      <c r="AT170" s="231" t="s">
        <v>185</v>
      </c>
      <c r="AU170" s="231" t="s">
        <v>86</v>
      </c>
      <c r="AY170" s="18" t="s">
        <v>183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84</v>
      </c>
      <c r="BK170" s="232">
        <f>ROUND(I170*H170,2)</f>
        <v>0</v>
      </c>
      <c r="BL170" s="18" t="s">
        <v>319</v>
      </c>
      <c r="BM170" s="231" t="s">
        <v>2214</v>
      </c>
    </row>
    <row r="171" s="2" customFormat="1">
      <c r="A171" s="39"/>
      <c r="B171" s="40"/>
      <c r="C171" s="41"/>
      <c r="D171" s="233" t="s">
        <v>192</v>
      </c>
      <c r="E171" s="41"/>
      <c r="F171" s="234" t="s">
        <v>2215</v>
      </c>
      <c r="G171" s="41"/>
      <c r="H171" s="41"/>
      <c r="I171" s="235"/>
      <c r="J171" s="41"/>
      <c r="K171" s="41"/>
      <c r="L171" s="45"/>
      <c r="M171" s="236"/>
      <c r="N171" s="237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192</v>
      </c>
      <c r="AU171" s="18" t="s">
        <v>86</v>
      </c>
    </row>
    <row r="172" s="2" customFormat="1" ht="24.15" customHeight="1">
      <c r="A172" s="39"/>
      <c r="B172" s="40"/>
      <c r="C172" s="220" t="s">
        <v>370</v>
      </c>
      <c r="D172" s="220" t="s">
        <v>185</v>
      </c>
      <c r="E172" s="221" t="s">
        <v>2216</v>
      </c>
      <c r="F172" s="222" t="s">
        <v>2217</v>
      </c>
      <c r="G172" s="223" t="s">
        <v>252</v>
      </c>
      <c r="H172" s="224">
        <v>25</v>
      </c>
      <c r="I172" s="225"/>
      <c r="J172" s="226">
        <f>ROUND(I172*H172,2)</f>
        <v>0</v>
      </c>
      <c r="K172" s="222" t="s">
        <v>189</v>
      </c>
      <c r="L172" s="45"/>
      <c r="M172" s="227" t="s">
        <v>1</v>
      </c>
      <c r="N172" s="228" t="s">
        <v>41</v>
      </c>
      <c r="O172" s="92"/>
      <c r="P172" s="229">
        <f>O172*H172</f>
        <v>0</v>
      </c>
      <c r="Q172" s="229">
        <v>0.0028384439999999999</v>
      </c>
      <c r="R172" s="229">
        <f>Q172*H172</f>
        <v>0.070961099999999999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319</v>
      </c>
      <c r="AT172" s="231" t="s">
        <v>185</v>
      </c>
      <c r="AU172" s="231" t="s">
        <v>86</v>
      </c>
      <c r="AY172" s="18" t="s">
        <v>183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84</v>
      </c>
      <c r="BK172" s="232">
        <f>ROUND(I172*H172,2)</f>
        <v>0</v>
      </c>
      <c r="BL172" s="18" t="s">
        <v>319</v>
      </c>
      <c r="BM172" s="231" t="s">
        <v>2218</v>
      </c>
    </row>
    <row r="173" s="2" customFormat="1">
      <c r="A173" s="39"/>
      <c r="B173" s="40"/>
      <c r="C173" s="41"/>
      <c r="D173" s="233" t="s">
        <v>192</v>
      </c>
      <c r="E173" s="41"/>
      <c r="F173" s="234" t="s">
        <v>2219</v>
      </c>
      <c r="G173" s="41"/>
      <c r="H173" s="41"/>
      <c r="I173" s="235"/>
      <c r="J173" s="41"/>
      <c r="K173" s="41"/>
      <c r="L173" s="45"/>
      <c r="M173" s="236"/>
      <c r="N173" s="237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192</v>
      </c>
      <c r="AU173" s="18" t="s">
        <v>86</v>
      </c>
    </row>
    <row r="174" s="2" customFormat="1" ht="24.15" customHeight="1">
      <c r="A174" s="39"/>
      <c r="B174" s="40"/>
      <c r="C174" s="220" t="s">
        <v>378</v>
      </c>
      <c r="D174" s="220" t="s">
        <v>185</v>
      </c>
      <c r="E174" s="221" t="s">
        <v>2220</v>
      </c>
      <c r="F174" s="222" t="s">
        <v>2221</v>
      </c>
      <c r="G174" s="223" t="s">
        <v>252</v>
      </c>
      <c r="H174" s="224">
        <v>15</v>
      </c>
      <c r="I174" s="225"/>
      <c r="J174" s="226">
        <f>ROUND(I174*H174,2)</f>
        <v>0</v>
      </c>
      <c r="K174" s="222" t="s">
        <v>189</v>
      </c>
      <c r="L174" s="45"/>
      <c r="M174" s="227" t="s">
        <v>1</v>
      </c>
      <c r="N174" s="228" t="s">
        <v>41</v>
      </c>
      <c r="O174" s="92"/>
      <c r="P174" s="229">
        <f>O174*H174</f>
        <v>0</v>
      </c>
      <c r="Q174" s="229">
        <v>0.0030910960000000002</v>
      </c>
      <c r="R174" s="229">
        <f>Q174*H174</f>
        <v>0.046366440000000002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319</v>
      </c>
      <c r="AT174" s="231" t="s">
        <v>185</v>
      </c>
      <c r="AU174" s="231" t="s">
        <v>86</v>
      </c>
      <c r="AY174" s="18" t="s">
        <v>183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84</v>
      </c>
      <c r="BK174" s="232">
        <f>ROUND(I174*H174,2)</f>
        <v>0</v>
      </c>
      <c r="BL174" s="18" t="s">
        <v>319</v>
      </c>
      <c r="BM174" s="231" t="s">
        <v>2222</v>
      </c>
    </row>
    <row r="175" s="2" customFormat="1">
      <c r="A175" s="39"/>
      <c r="B175" s="40"/>
      <c r="C175" s="41"/>
      <c r="D175" s="233" t="s">
        <v>192</v>
      </c>
      <c r="E175" s="41"/>
      <c r="F175" s="234" t="s">
        <v>2223</v>
      </c>
      <c r="G175" s="41"/>
      <c r="H175" s="41"/>
      <c r="I175" s="235"/>
      <c r="J175" s="41"/>
      <c r="K175" s="41"/>
      <c r="L175" s="45"/>
      <c r="M175" s="236"/>
      <c r="N175" s="237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192</v>
      </c>
      <c r="AU175" s="18" t="s">
        <v>86</v>
      </c>
    </row>
    <row r="176" s="2" customFormat="1" ht="24.15" customHeight="1">
      <c r="A176" s="39"/>
      <c r="B176" s="40"/>
      <c r="C176" s="220" t="s">
        <v>383</v>
      </c>
      <c r="D176" s="220" t="s">
        <v>185</v>
      </c>
      <c r="E176" s="221" t="s">
        <v>2224</v>
      </c>
      <c r="F176" s="222" t="s">
        <v>2225</v>
      </c>
      <c r="G176" s="223" t="s">
        <v>252</v>
      </c>
      <c r="H176" s="224">
        <v>10</v>
      </c>
      <c r="I176" s="225"/>
      <c r="J176" s="226">
        <f>ROUND(I176*H176,2)</f>
        <v>0</v>
      </c>
      <c r="K176" s="222" t="s">
        <v>1</v>
      </c>
      <c r="L176" s="45"/>
      <c r="M176" s="227" t="s">
        <v>1</v>
      </c>
      <c r="N176" s="228" t="s">
        <v>41</v>
      </c>
      <c r="O176" s="92"/>
      <c r="P176" s="229">
        <f>O176*H176</f>
        <v>0</v>
      </c>
      <c r="Q176" s="229">
        <v>0.0045059940000000001</v>
      </c>
      <c r="R176" s="229">
        <f>Q176*H176</f>
        <v>0.04505994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319</v>
      </c>
      <c r="AT176" s="231" t="s">
        <v>185</v>
      </c>
      <c r="AU176" s="231" t="s">
        <v>86</v>
      </c>
      <c r="AY176" s="18" t="s">
        <v>183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84</v>
      </c>
      <c r="BK176" s="232">
        <f>ROUND(I176*H176,2)</f>
        <v>0</v>
      </c>
      <c r="BL176" s="18" t="s">
        <v>319</v>
      </c>
      <c r="BM176" s="231" t="s">
        <v>2226</v>
      </c>
    </row>
    <row r="177" s="2" customFormat="1">
      <c r="A177" s="39"/>
      <c r="B177" s="40"/>
      <c r="C177" s="41"/>
      <c r="D177" s="233" t="s">
        <v>192</v>
      </c>
      <c r="E177" s="41"/>
      <c r="F177" s="234" t="s">
        <v>2225</v>
      </c>
      <c r="G177" s="41"/>
      <c r="H177" s="41"/>
      <c r="I177" s="235"/>
      <c r="J177" s="41"/>
      <c r="K177" s="41"/>
      <c r="L177" s="45"/>
      <c r="M177" s="236"/>
      <c r="N177" s="237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192</v>
      </c>
      <c r="AU177" s="18" t="s">
        <v>86</v>
      </c>
    </row>
    <row r="178" s="2" customFormat="1" ht="24.15" customHeight="1">
      <c r="A178" s="39"/>
      <c r="B178" s="40"/>
      <c r="C178" s="220" t="s">
        <v>393</v>
      </c>
      <c r="D178" s="220" t="s">
        <v>185</v>
      </c>
      <c r="E178" s="221" t="s">
        <v>2227</v>
      </c>
      <c r="F178" s="222" t="s">
        <v>2228</v>
      </c>
      <c r="G178" s="223" t="s">
        <v>252</v>
      </c>
      <c r="H178" s="224">
        <v>40</v>
      </c>
      <c r="I178" s="225"/>
      <c r="J178" s="226">
        <f>ROUND(I178*H178,2)</f>
        <v>0</v>
      </c>
      <c r="K178" s="222" t="s">
        <v>189</v>
      </c>
      <c r="L178" s="45"/>
      <c r="M178" s="227" t="s">
        <v>1</v>
      </c>
      <c r="N178" s="228" t="s">
        <v>41</v>
      </c>
      <c r="O178" s="92"/>
      <c r="P178" s="229">
        <f>O178*H178</f>
        <v>0</v>
      </c>
      <c r="Q178" s="229">
        <v>0.0051799999999999997</v>
      </c>
      <c r="R178" s="229">
        <f>Q178*H178</f>
        <v>0.2072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319</v>
      </c>
      <c r="AT178" s="231" t="s">
        <v>185</v>
      </c>
      <c r="AU178" s="231" t="s">
        <v>86</v>
      </c>
      <c r="AY178" s="18" t="s">
        <v>183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84</v>
      </c>
      <c r="BK178" s="232">
        <f>ROUND(I178*H178,2)</f>
        <v>0</v>
      </c>
      <c r="BL178" s="18" t="s">
        <v>319</v>
      </c>
      <c r="BM178" s="231" t="s">
        <v>2229</v>
      </c>
    </row>
    <row r="179" s="2" customFormat="1">
      <c r="A179" s="39"/>
      <c r="B179" s="40"/>
      <c r="C179" s="41"/>
      <c r="D179" s="233" t="s">
        <v>192</v>
      </c>
      <c r="E179" s="41"/>
      <c r="F179" s="234" t="s">
        <v>2230</v>
      </c>
      <c r="G179" s="41"/>
      <c r="H179" s="41"/>
      <c r="I179" s="235"/>
      <c r="J179" s="41"/>
      <c r="K179" s="41"/>
      <c r="L179" s="45"/>
      <c r="M179" s="236"/>
      <c r="N179" s="237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192</v>
      </c>
      <c r="AU179" s="18" t="s">
        <v>86</v>
      </c>
    </row>
    <row r="180" s="2" customFormat="1" ht="37.8" customHeight="1">
      <c r="A180" s="39"/>
      <c r="B180" s="40"/>
      <c r="C180" s="220" t="s">
        <v>398</v>
      </c>
      <c r="D180" s="220" t="s">
        <v>185</v>
      </c>
      <c r="E180" s="221" t="s">
        <v>2231</v>
      </c>
      <c r="F180" s="222" t="s">
        <v>2232</v>
      </c>
      <c r="G180" s="223" t="s">
        <v>252</v>
      </c>
      <c r="H180" s="224">
        <v>55</v>
      </c>
      <c r="I180" s="225"/>
      <c r="J180" s="226">
        <f>ROUND(I180*H180,2)</f>
        <v>0</v>
      </c>
      <c r="K180" s="222" t="s">
        <v>189</v>
      </c>
      <c r="L180" s="45"/>
      <c r="M180" s="227" t="s">
        <v>1</v>
      </c>
      <c r="N180" s="228" t="s">
        <v>41</v>
      </c>
      <c r="O180" s="92"/>
      <c r="P180" s="229">
        <f>O180*H180</f>
        <v>0</v>
      </c>
      <c r="Q180" s="229">
        <v>4.6619999999999997E-05</v>
      </c>
      <c r="R180" s="229">
        <f>Q180*H180</f>
        <v>0.0025640999999999997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319</v>
      </c>
      <c r="AT180" s="231" t="s">
        <v>185</v>
      </c>
      <c r="AU180" s="231" t="s">
        <v>86</v>
      </c>
      <c r="AY180" s="18" t="s">
        <v>183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84</v>
      </c>
      <c r="BK180" s="232">
        <f>ROUND(I180*H180,2)</f>
        <v>0</v>
      </c>
      <c r="BL180" s="18" t="s">
        <v>319</v>
      </c>
      <c r="BM180" s="231" t="s">
        <v>2233</v>
      </c>
    </row>
    <row r="181" s="2" customFormat="1">
      <c r="A181" s="39"/>
      <c r="B181" s="40"/>
      <c r="C181" s="41"/>
      <c r="D181" s="233" t="s">
        <v>192</v>
      </c>
      <c r="E181" s="41"/>
      <c r="F181" s="234" t="s">
        <v>2234</v>
      </c>
      <c r="G181" s="41"/>
      <c r="H181" s="41"/>
      <c r="I181" s="235"/>
      <c r="J181" s="41"/>
      <c r="K181" s="41"/>
      <c r="L181" s="45"/>
      <c r="M181" s="236"/>
      <c r="N181" s="237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192</v>
      </c>
      <c r="AU181" s="18" t="s">
        <v>86</v>
      </c>
    </row>
    <row r="182" s="2" customFormat="1" ht="37.8" customHeight="1">
      <c r="A182" s="39"/>
      <c r="B182" s="40"/>
      <c r="C182" s="220" t="s">
        <v>402</v>
      </c>
      <c r="D182" s="220" t="s">
        <v>185</v>
      </c>
      <c r="E182" s="221" t="s">
        <v>2235</v>
      </c>
      <c r="F182" s="222" t="s">
        <v>2236</v>
      </c>
      <c r="G182" s="223" t="s">
        <v>252</v>
      </c>
      <c r="H182" s="224">
        <v>172</v>
      </c>
      <c r="I182" s="225"/>
      <c r="J182" s="226">
        <f>ROUND(I182*H182,2)</f>
        <v>0</v>
      </c>
      <c r="K182" s="222" t="s">
        <v>189</v>
      </c>
      <c r="L182" s="45"/>
      <c r="M182" s="227" t="s">
        <v>1</v>
      </c>
      <c r="N182" s="228" t="s">
        <v>41</v>
      </c>
      <c r="O182" s="92"/>
      <c r="P182" s="229">
        <f>O182*H182</f>
        <v>0</v>
      </c>
      <c r="Q182" s="229">
        <v>6.7399999999999998E-05</v>
      </c>
      <c r="R182" s="229">
        <f>Q182*H182</f>
        <v>0.0115928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319</v>
      </c>
      <c r="AT182" s="231" t="s">
        <v>185</v>
      </c>
      <c r="AU182" s="231" t="s">
        <v>86</v>
      </c>
      <c r="AY182" s="18" t="s">
        <v>183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84</v>
      </c>
      <c r="BK182" s="232">
        <f>ROUND(I182*H182,2)</f>
        <v>0</v>
      </c>
      <c r="BL182" s="18" t="s">
        <v>319</v>
      </c>
      <c r="BM182" s="231" t="s">
        <v>2237</v>
      </c>
    </row>
    <row r="183" s="2" customFormat="1">
      <c r="A183" s="39"/>
      <c r="B183" s="40"/>
      <c r="C183" s="41"/>
      <c r="D183" s="233" t="s">
        <v>192</v>
      </c>
      <c r="E183" s="41"/>
      <c r="F183" s="234" t="s">
        <v>2238</v>
      </c>
      <c r="G183" s="41"/>
      <c r="H183" s="41"/>
      <c r="I183" s="235"/>
      <c r="J183" s="41"/>
      <c r="K183" s="41"/>
      <c r="L183" s="45"/>
      <c r="M183" s="236"/>
      <c r="N183" s="237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192</v>
      </c>
      <c r="AU183" s="18" t="s">
        <v>86</v>
      </c>
    </row>
    <row r="184" s="2" customFormat="1" ht="37.8" customHeight="1">
      <c r="A184" s="39"/>
      <c r="B184" s="40"/>
      <c r="C184" s="220" t="s">
        <v>408</v>
      </c>
      <c r="D184" s="220" t="s">
        <v>185</v>
      </c>
      <c r="E184" s="221" t="s">
        <v>2239</v>
      </c>
      <c r="F184" s="222" t="s">
        <v>2240</v>
      </c>
      <c r="G184" s="223" t="s">
        <v>252</v>
      </c>
      <c r="H184" s="224">
        <v>30</v>
      </c>
      <c r="I184" s="225"/>
      <c r="J184" s="226">
        <f>ROUND(I184*H184,2)</f>
        <v>0</v>
      </c>
      <c r="K184" s="222" t="s">
        <v>189</v>
      </c>
      <c r="L184" s="45"/>
      <c r="M184" s="227" t="s">
        <v>1</v>
      </c>
      <c r="N184" s="228" t="s">
        <v>41</v>
      </c>
      <c r="O184" s="92"/>
      <c r="P184" s="229">
        <f>O184*H184</f>
        <v>0</v>
      </c>
      <c r="Q184" s="229">
        <v>7.7789999999999999E-05</v>
      </c>
      <c r="R184" s="229">
        <f>Q184*H184</f>
        <v>0.0023337000000000002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319</v>
      </c>
      <c r="AT184" s="231" t="s">
        <v>185</v>
      </c>
      <c r="AU184" s="231" t="s">
        <v>86</v>
      </c>
      <c r="AY184" s="18" t="s">
        <v>183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84</v>
      </c>
      <c r="BK184" s="232">
        <f>ROUND(I184*H184,2)</f>
        <v>0</v>
      </c>
      <c r="BL184" s="18" t="s">
        <v>319</v>
      </c>
      <c r="BM184" s="231" t="s">
        <v>2241</v>
      </c>
    </row>
    <row r="185" s="2" customFormat="1">
      <c r="A185" s="39"/>
      <c r="B185" s="40"/>
      <c r="C185" s="41"/>
      <c r="D185" s="233" t="s">
        <v>192</v>
      </c>
      <c r="E185" s="41"/>
      <c r="F185" s="234" t="s">
        <v>2242</v>
      </c>
      <c r="G185" s="41"/>
      <c r="H185" s="41"/>
      <c r="I185" s="235"/>
      <c r="J185" s="41"/>
      <c r="K185" s="41"/>
      <c r="L185" s="45"/>
      <c r="M185" s="236"/>
      <c r="N185" s="237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192</v>
      </c>
      <c r="AU185" s="18" t="s">
        <v>86</v>
      </c>
    </row>
    <row r="186" s="2" customFormat="1" ht="37.8" customHeight="1">
      <c r="A186" s="39"/>
      <c r="B186" s="40"/>
      <c r="C186" s="220" t="s">
        <v>413</v>
      </c>
      <c r="D186" s="220" t="s">
        <v>185</v>
      </c>
      <c r="E186" s="221" t="s">
        <v>2243</v>
      </c>
      <c r="F186" s="222" t="s">
        <v>2244</v>
      </c>
      <c r="G186" s="223" t="s">
        <v>252</v>
      </c>
      <c r="H186" s="224">
        <v>32</v>
      </c>
      <c r="I186" s="225"/>
      <c r="J186" s="226">
        <f>ROUND(I186*H186,2)</f>
        <v>0</v>
      </c>
      <c r="K186" s="222" t="s">
        <v>189</v>
      </c>
      <c r="L186" s="45"/>
      <c r="M186" s="227" t="s">
        <v>1</v>
      </c>
      <c r="N186" s="228" t="s">
        <v>41</v>
      </c>
      <c r="O186" s="92"/>
      <c r="P186" s="229">
        <f>O186*H186</f>
        <v>0</v>
      </c>
      <c r="Q186" s="229">
        <v>0.00019656</v>
      </c>
      <c r="R186" s="229">
        <f>Q186*H186</f>
        <v>0.0062899200000000001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319</v>
      </c>
      <c r="AT186" s="231" t="s">
        <v>185</v>
      </c>
      <c r="AU186" s="231" t="s">
        <v>86</v>
      </c>
      <c r="AY186" s="18" t="s">
        <v>183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84</v>
      </c>
      <c r="BK186" s="232">
        <f>ROUND(I186*H186,2)</f>
        <v>0</v>
      </c>
      <c r="BL186" s="18" t="s">
        <v>319</v>
      </c>
      <c r="BM186" s="231" t="s">
        <v>2245</v>
      </c>
    </row>
    <row r="187" s="2" customFormat="1">
      <c r="A187" s="39"/>
      <c r="B187" s="40"/>
      <c r="C187" s="41"/>
      <c r="D187" s="233" t="s">
        <v>192</v>
      </c>
      <c r="E187" s="41"/>
      <c r="F187" s="234" t="s">
        <v>2246</v>
      </c>
      <c r="G187" s="41"/>
      <c r="H187" s="41"/>
      <c r="I187" s="235"/>
      <c r="J187" s="41"/>
      <c r="K187" s="41"/>
      <c r="L187" s="45"/>
      <c r="M187" s="236"/>
      <c r="N187" s="237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192</v>
      </c>
      <c r="AU187" s="18" t="s">
        <v>86</v>
      </c>
    </row>
    <row r="188" s="2" customFormat="1" ht="37.8" customHeight="1">
      <c r="A188" s="39"/>
      <c r="B188" s="40"/>
      <c r="C188" s="220" t="s">
        <v>436</v>
      </c>
      <c r="D188" s="220" t="s">
        <v>185</v>
      </c>
      <c r="E188" s="221" t="s">
        <v>2247</v>
      </c>
      <c r="F188" s="222" t="s">
        <v>2248</v>
      </c>
      <c r="G188" s="223" t="s">
        <v>252</v>
      </c>
      <c r="H188" s="224">
        <v>150</v>
      </c>
      <c r="I188" s="225"/>
      <c r="J188" s="226">
        <f>ROUND(I188*H188,2)</f>
        <v>0</v>
      </c>
      <c r="K188" s="222" t="s">
        <v>189</v>
      </c>
      <c r="L188" s="45"/>
      <c r="M188" s="227" t="s">
        <v>1</v>
      </c>
      <c r="N188" s="228" t="s">
        <v>41</v>
      </c>
      <c r="O188" s="92"/>
      <c r="P188" s="229">
        <f>O188*H188</f>
        <v>0</v>
      </c>
      <c r="Q188" s="229">
        <v>0.00024078000000000001</v>
      </c>
      <c r="R188" s="229">
        <f>Q188*H188</f>
        <v>0.036117000000000003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319</v>
      </c>
      <c r="AT188" s="231" t="s">
        <v>185</v>
      </c>
      <c r="AU188" s="231" t="s">
        <v>86</v>
      </c>
      <c r="AY188" s="18" t="s">
        <v>183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84</v>
      </c>
      <c r="BK188" s="232">
        <f>ROUND(I188*H188,2)</f>
        <v>0</v>
      </c>
      <c r="BL188" s="18" t="s">
        <v>319</v>
      </c>
      <c r="BM188" s="231" t="s">
        <v>2249</v>
      </c>
    </row>
    <row r="189" s="2" customFormat="1">
      <c r="A189" s="39"/>
      <c r="B189" s="40"/>
      <c r="C189" s="41"/>
      <c r="D189" s="233" t="s">
        <v>192</v>
      </c>
      <c r="E189" s="41"/>
      <c r="F189" s="234" t="s">
        <v>2250</v>
      </c>
      <c r="G189" s="41"/>
      <c r="H189" s="41"/>
      <c r="I189" s="235"/>
      <c r="J189" s="41"/>
      <c r="K189" s="41"/>
      <c r="L189" s="45"/>
      <c r="M189" s="236"/>
      <c r="N189" s="237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192</v>
      </c>
      <c r="AU189" s="18" t="s">
        <v>86</v>
      </c>
    </row>
    <row r="190" s="2" customFormat="1" ht="24.15" customHeight="1">
      <c r="A190" s="39"/>
      <c r="B190" s="40"/>
      <c r="C190" s="220" t="s">
        <v>441</v>
      </c>
      <c r="D190" s="220" t="s">
        <v>185</v>
      </c>
      <c r="E190" s="221" t="s">
        <v>2251</v>
      </c>
      <c r="F190" s="222" t="s">
        <v>2252</v>
      </c>
      <c r="G190" s="223" t="s">
        <v>525</v>
      </c>
      <c r="H190" s="224">
        <v>15</v>
      </c>
      <c r="I190" s="225"/>
      <c r="J190" s="226">
        <f>ROUND(I190*H190,2)</f>
        <v>0</v>
      </c>
      <c r="K190" s="222" t="s">
        <v>189</v>
      </c>
      <c r="L190" s="45"/>
      <c r="M190" s="227" t="s">
        <v>1</v>
      </c>
      <c r="N190" s="228" t="s">
        <v>41</v>
      </c>
      <c r="O190" s="92"/>
      <c r="P190" s="229">
        <f>O190*H190</f>
        <v>0</v>
      </c>
      <c r="Q190" s="229">
        <v>0.00021956999999999999</v>
      </c>
      <c r="R190" s="229">
        <f>Q190*H190</f>
        <v>0.0032935499999999997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319</v>
      </c>
      <c r="AT190" s="231" t="s">
        <v>185</v>
      </c>
      <c r="AU190" s="231" t="s">
        <v>86</v>
      </c>
      <c r="AY190" s="18" t="s">
        <v>183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84</v>
      </c>
      <c r="BK190" s="232">
        <f>ROUND(I190*H190,2)</f>
        <v>0</v>
      </c>
      <c r="BL190" s="18" t="s">
        <v>319</v>
      </c>
      <c r="BM190" s="231" t="s">
        <v>2253</v>
      </c>
    </row>
    <row r="191" s="2" customFormat="1">
      <c r="A191" s="39"/>
      <c r="B191" s="40"/>
      <c r="C191" s="41"/>
      <c r="D191" s="233" t="s">
        <v>192</v>
      </c>
      <c r="E191" s="41"/>
      <c r="F191" s="234" t="s">
        <v>2254</v>
      </c>
      <c r="G191" s="41"/>
      <c r="H191" s="41"/>
      <c r="I191" s="235"/>
      <c r="J191" s="41"/>
      <c r="K191" s="41"/>
      <c r="L191" s="45"/>
      <c r="M191" s="236"/>
      <c r="N191" s="237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192</v>
      </c>
      <c r="AU191" s="18" t="s">
        <v>86</v>
      </c>
    </row>
    <row r="192" s="2" customFormat="1" ht="21.75" customHeight="1">
      <c r="A192" s="39"/>
      <c r="B192" s="40"/>
      <c r="C192" s="220" t="s">
        <v>446</v>
      </c>
      <c r="D192" s="220" t="s">
        <v>185</v>
      </c>
      <c r="E192" s="221" t="s">
        <v>2255</v>
      </c>
      <c r="F192" s="222" t="s">
        <v>2256</v>
      </c>
      <c r="G192" s="223" t="s">
        <v>525</v>
      </c>
      <c r="H192" s="224">
        <v>1</v>
      </c>
      <c r="I192" s="225"/>
      <c r="J192" s="226">
        <f>ROUND(I192*H192,2)</f>
        <v>0</v>
      </c>
      <c r="K192" s="222" t="s">
        <v>189</v>
      </c>
      <c r="L192" s="45"/>
      <c r="M192" s="227" t="s">
        <v>1</v>
      </c>
      <c r="N192" s="228" t="s">
        <v>41</v>
      </c>
      <c r="O192" s="92"/>
      <c r="P192" s="229">
        <f>O192*H192</f>
        <v>0</v>
      </c>
      <c r="Q192" s="229">
        <v>0.0010695699999999999</v>
      </c>
      <c r="R192" s="229">
        <f>Q192*H192</f>
        <v>0.0010695699999999999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319</v>
      </c>
      <c r="AT192" s="231" t="s">
        <v>185</v>
      </c>
      <c r="AU192" s="231" t="s">
        <v>86</v>
      </c>
      <c r="AY192" s="18" t="s">
        <v>183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84</v>
      </c>
      <c r="BK192" s="232">
        <f>ROUND(I192*H192,2)</f>
        <v>0</v>
      </c>
      <c r="BL192" s="18" t="s">
        <v>319</v>
      </c>
      <c r="BM192" s="231" t="s">
        <v>2257</v>
      </c>
    </row>
    <row r="193" s="2" customFormat="1">
      <c r="A193" s="39"/>
      <c r="B193" s="40"/>
      <c r="C193" s="41"/>
      <c r="D193" s="233" t="s">
        <v>192</v>
      </c>
      <c r="E193" s="41"/>
      <c r="F193" s="234" t="s">
        <v>2258</v>
      </c>
      <c r="G193" s="41"/>
      <c r="H193" s="41"/>
      <c r="I193" s="235"/>
      <c r="J193" s="41"/>
      <c r="K193" s="41"/>
      <c r="L193" s="45"/>
      <c r="M193" s="236"/>
      <c r="N193" s="237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192</v>
      </c>
      <c r="AU193" s="18" t="s">
        <v>86</v>
      </c>
    </row>
    <row r="194" s="2" customFormat="1" ht="21.75" customHeight="1">
      <c r="A194" s="39"/>
      <c r="B194" s="40"/>
      <c r="C194" s="220" t="s">
        <v>451</v>
      </c>
      <c r="D194" s="220" t="s">
        <v>185</v>
      </c>
      <c r="E194" s="221" t="s">
        <v>2259</v>
      </c>
      <c r="F194" s="222" t="s">
        <v>2260</v>
      </c>
      <c r="G194" s="223" t="s">
        <v>525</v>
      </c>
      <c r="H194" s="224">
        <v>3</v>
      </c>
      <c r="I194" s="225"/>
      <c r="J194" s="226">
        <f>ROUND(I194*H194,2)</f>
        <v>0</v>
      </c>
      <c r="K194" s="222" t="s">
        <v>189</v>
      </c>
      <c r="L194" s="45"/>
      <c r="M194" s="227" t="s">
        <v>1</v>
      </c>
      <c r="N194" s="228" t="s">
        <v>41</v>
      </c>
      <c r="O194" s="92"/>
      <c r="P194" s="229">
        <f>O194*H194</f>
        <v>0</v>
      </c>
      <c r="Q194" s="229">
        <v>0.00167957</v>
      </c>
      <c r="R194" s="229">
        <f>Q194*H194</f>
        <v>0.0050387100000000001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319</v>
      </c>
      <c r="AT194" s="231" t="s">
        <v>185</v>
      </c>
      <c r="AU194" s="231" t="s">
        <v>86</v>
      </c>
      <c r="AY194" s="18" t="s">
        <v>183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84</v>
      </c>
      <c r="BK194" s="232">
        <f>ROUND(I194*H194,2)</f>
        <v>0</v>
      </c>
      <c r="BL194" s="18" t="s">
        <v>319</v>
      </c>
      <c r="BM194" s="231" t="s">
        <v>2261</v>
      </c>
    </row>
    <row r="195" s="2" customFormat="1">
      <c r="A195" s="39"/>
      <c r="B195" s="40"/>
      <c r="C195" s="41"/>
      <c r="D195" s="233" t="s">
        <v>192</v>
      </c>
      <c r="E195" s="41"/>
      <c r="F195" s="234" t="s">
        <v>2262</v>
      </c>
      <c r="G195" s="41"/>
      <c r="H195" s="41"/>
      <c r="I195" s="235"/>
      <c r="J195" s="41"/>
      <c r="K195" s="41"/>
      <c r="L195" s="45"/>
      <c r="M195" s="236"/>
      <c r="N195" s="237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192</v>
      </c>
      <c r="AU195" s="18" t="s">
        <v>86</v>
      </c>
    </row>
    <row r="196" s="2" customFormat="1" ht="21.75" customHeight="1">
      <c r="A196" s="39"/>
      <c r="B196" s="40"/>
      <c r="C196" s="220" t="s">
        <v>456</v>
      </c>
      <c r="D196" s="220" t="s">
        <v>185</v>
      </c>
      <c r="E196" s="221" t="s">
        <v>2263</v>
      </c>
      <c r="F196" s="222" t="s">
        <v>2264</v>
      </c>
      <c r="G196" s="223" t="s">
        <v>525</v>
      </c>
      <c r="H196" s="224">
        <v>1</v>
      </c>
      <c r="I196" s="225"/>
      <c r="J196" s="226">
        <f>ROUND(I196*H196,2)</f>
        <v>0</v>
      </c>
      <c r="K196" s="222" t="s">
        <v>189</v>
      </c>
      <c r="L196" s="45"/>
      <c r="M196" s="227" t="s">
        <v>1</v>
      </c>
      <c r="N196" s="228" t="s">
        <v>41</v>
      </c>
      <c r="O196" s="92"/>
      <c r="P196" s="229">
        <f>O196*H196</f>
        <v>0</v>
      </c>
      <c r="Q196" s="229">
        <v>0.0056195699999999999</v>
      </c>
      <c r="R196" s="229">
        <f>Q196*H196</f>
        <v>0.0056195699999999999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319</v>
      </c>
      <c r="AT196" s="231" t="s">
        <v>185</v>
      </c>
      <c r="AU196" s="231" t="s">
        <v>86</v>
      </c>
      <c r="AY196" s="18" t="s">
        <v>183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84</v>
      </c>
      <c r="BK196" s="232">
        <f>ROUND(I196*H196,2)</f>
        <v>0</v>
      </c>
      <c r="BL196" s="18" t="s">
        <v>319</v>
      </c>
      <c r="BM196" s="231" t="s">
        <v>2265</v>
      </c>
    </row>
    <row r="197" s="2" customFormat="1">
      <c r="A197" s="39"/>
      <c r="B197" s="40"/>
      <c r="C197" s="41"/>
      <c r="D197" s="233" t="s">
        <v>192</v>
      </c>
      <c r="E197" s="41"/>
      <c r="F197" s="234" t="s">
        <v>2266</v>
      </c>
      <c r="G197" s="41"/>
      <c r="H197" s="41"/>
      <c r="I197" s="235"/>
      <c r="J197" s="41"/>
      <c r="K197" s="41"/>
      <c r="L197" s="45"/>
      <c r="M197" s="236"/>
      <c r="N197" s="237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192</v>
      </c>
      <c r="AU197" s="18" t="s">
        <v>86</v>
      </c>
    </row>
    <row r="198" s="2" customFormat="1" ht="24.15" customHeight="1">
      <c r="A198" s="39"/>
      <c r="B198" s="40"/>
      <c r="C198" s="220" t="s">
        <v>460</v>
      </c>
      <c r="D198" s="220" t="s">
        <v>185</v>
      </c>
      <c r="E198" s="221" t="s">
        <v>2267</v>
      </c>
      <c r="F198" s="222" t="s">
        <v>2268</v>
      </c>
      <c r="G198" s="223" t="s">
        <v>1589</v>
      </c>
      <c r="H198" s="224">
        <v>1</v>
      </c>
      <c r="I198" s="225"/>
      <c r="J198" s="226">
        <f>ROUND(I198*H198,2)</f>
        <v>0</v>
      </c>
      <c r="K198" s="222" t="s">
        <v>1</v>
      </c>
      <c r="L198" s="45"/>
      <c r="M198" s="227" t="s">
        <v>1</v>
      </c>
      <c r="N198" s="228" t="s">
        <v>41</v>
      </c>
      <c r="O198" s="92"/>
      <c r="P198" s="229">
        <f>O198*H198</f>
        <v>0</v>
      </c>
      <c r="Q198" s="229">
        <v>0.0292</v>
      </c>
      <c r="R198" s="229">
        <f>Q198*H198</f>
        <v>0.0292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319</v>
      </c>
      <c r="AT198" s="231" t="s">
        <v>185</v>
      </c>
      <c r="AU198" s="231" t="s">
        <v>86</v>
      </c>
      <c r="AY198" s="18" t="s">
        <v>183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84</v>
      </c>
      <c r="BK198" s="232">
        <f>ROUND(I198*H198,2)</f>
        <v>0</v>
      </c>
      <c r="BL198" s="18" t="s">
        <v>319</v>
      </c>
      <c r="BM198" s="231" t="s">
        <v>2269</v>
      </c>
    </row>
    <row r="199" s="2" customFormat="1">
      <c r="A199" s="39"/>
      <c r="B199" s="40"/>
      <c r="C199" s="41"/>
      <c r="D199" s="233" t="s">
        <v>192</v>
      </c>
      <c r="E199" s="41"/>
      <c r="F199" s="234" t="s">
        <v>2270</v>
      </c>
      <c r="G199" s="41"/>
      <c r="H199" s="41"/>
      <c r="I199" s="235"/>
      <c r="J199" s="41"/>
      <c r="K199" s="41"/>
      <c r="L199" s="45"/>
      <c r="M199" s="236"/>
      <c r="N199" s="237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192</v>
      </c>
      <c r="AU199" s="18" t="s">
        <v>86</v>
      </c>
    </row>
    <row r="200" s="2" customFormat="1" ht="16.5" customHeight="1">
      <c r="A200" s="39"/>
      <c r="B200" s="40"/>
      <c r="C200" s="220" t="s">
        <v>466</v>
      </c>
      <c r="D200" s="220" t="s">
        <v>185</v>
      </c>
      <c r="E200" s="221" t="s">
        <v>2271</v>
      </c>
      <c r="F200" s="222" t="s">
        <v>2272</v>
      </c>
      <c r="G200" s="223" t="s">
        <v>1589</v>
      </c>
      <c r="H200" s="224">
        <v>1</v>
      </c>
      <c r="I200" s="225"/>
      <c r="J200" s="226">
        <f>ROUND(I200*H200,2)</f>
        <v>0</v>
      </c>
      <c r="K200" s="222" t="s">
        <v>189</v>
      </c>
      <c r="L200" s="45"/>
      <c r="M200" s="227" t="s">
        <v>1</v>
      </c>
      <c r="N200" s="228" t="s">
        <v>41</v>
      </c>
      <c r="O200" s="92"/>
      <c r="P200" s="229">
        <f>O200*H200</f>
        <v>0</v>
      </c>
      <c r="Q200" s="229">
        <v>0.0078799999999999999</v>
      </c>
      <c r="R200" s="229">
        <f>Q200*H200</f>
        <v>0.0078799999999999999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319</v>
      </c>
      <c r="AT200" s="231" t="s">
        <v>185</v>
      </c>
      <c r="AU200" s="231" t="s">
        <v>86</v>
      </c>
      <c r="AY200" s="18" t="s">
        <v>183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84</v>
      </c>
      <c r="BK200" s="232">
        <f>ROUND(I200*H200,2)</f>
        <v>0</v>
      </c>
      <c r="BL200" s="18" t="s">
        <v>319</v>
      </c>
      <c r="BM200" s="231" t="s">
        <v>2273</v>
      </c>
    </row>
    <row r="201" s="2" customFormat="1">
      <c r="A201" s="39"/>
      <c r="B201" s="40"/>
      <c r="C201" s="41"/>
      <c r="D201" s="233" t="s">
        <v>192</v>
      </c>
      <c r="E201" s="41"/>
      <c r="F201" s="234" t="s">
        <v>2274</v>
      </c>
      <c r="G201" s="41"/>
      <c r="H201" s="41"/>
      <c r="I201" s="235"/>
      <c r="J201" s="41"/>
      <c r="K201" s="41"/>
      <c r="L201" s="45"/>
      <c r="M201" s="236"/>
      <c r="N201" s="23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192</v>
      </c>
      <c r="AU201" s="18" t="s">
        <v>86</v>
      </c>
    </row>
    <row r="202" s="2" customFormat="1" ht="16.5" customHeight="1">
      <c r="A202" s="39"/>
      <c r="B202" s="40"/>
      <c r="C202" s="220" t="s">
        <v>475</v>
      </c>
      <c r="D202" s="220" t="s">
        <v>185</v>
      </c>
      <c r="E202" s="221" t="s">
        <v>2275</v>
      </c>
      <c r="F202" s="222" t="s">
        <v>2276</v>
      </c>
      <c r="G202" s="223" t="s">
        <v>252</v>
      </c>
      <c r="H202" s="224">
        <v>434</v>
      </c>
      <c r="I202" s="225"/>
      <c r="J202" s="226">
        <f>ROUND(I202*H202,2)</f>
        <v>0</v>
      </c>
      <c r="K202" s="222" t="s">
        <v>189</v>
      </c>
      <c r="L202" s="45"/>
      <c r="M202" s="227" t="s">
        <v>1</v>
      </c>
      <c r="N202" s="228" t="s">
        <v>41</v>
      </c>
      <c r="O202" s="92"/>
      <c r="P202" s="229">
        <f>O202*H202</f>
        <v>0</v>
      </c>
      <c r="Q202" s="229">
        <v>0.00018972349999999999</v>
      </c>
      <c r="R202" s="229">
        <f>Q202*H202</f>
        <v>0.082339998999999997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319</v>
      </c>
      <c r="AT202" s="231" t="s">
        <v>185</v>
      </c>
      <c r="AU202" s="231" t="s">
        <v>86</v>
      </c>
      <c r="AY202" s="18" t="s">
        <v>183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84</v>
      </c>
      <c r="BK202" s="232">
        <f>ROUND(I202*H202,2)</f>
        <v>0</v>
      </c>
      <c r="BL202" s="18" t="s">
        <v>319</v>
      </c>
      <c r="BM202" s="231" t="s">
        <v>2277</v>
      </c>
    </row>
    <row r="203" s="2" customFormat="1">
      <c r="A203" s="39"/>
      <c r="B203" s="40"/>
      <c r="C203" s="41"/>
      <c r="D203" s="233" t="s">
        <v>192</v>
      </c>
      <c r="E203" s="41"/>
      <c r="F203" s="234" t="s">
        <v>2278</v>
      </c>
      <c r="G203" s="41"/>
      <c r="H203" s="41"/>
      <c r="I203" s="235"/>
      <c r="J203" s="41"/>
      <c r="K203" s="41"/>
      <c r="L203" s="45"/>
      <c r="M203" s="236"/>
      <c r="N203" s="237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192</v>
      </c>
      <c r="AU203" s="18" t="s">
        <v>86</v>
      </c>
    </row>
    <row r="204" s="2" customFormat="1" ht="21.75" customHeight="1">
      <c r="A204" s="39"/>
      <c r="B204" s="40"/>
      <c r="C204" s="220" t="s">
        <v>485</v>
      </c>
      <c r="D204" s="220" t="s">
        <v>185</v>
      </c>
      <c r="E204" s="221" t="s">
        <v>2279</v>
      </c>
      <c r="F204" s="222" t="s">
        <v>2280</v>
      </c>
      <c r="G204" s="223" t="s">
        <v>252</v>
      </c>
      <c r="H204" s="224">
        <v>30</v>
      </c>
      <c r="I204" s="225"/>
      <c r="J204" s="226">
        <f>ROUND(I204*H204,2)</f>
        <v>0</v>
      </c>
      <c r="K204" s="222" t="s">
        <v>189</v>
      </c>
      <c r="L204" s="45"/>
      <c r="M204" s="227" t="s">
        <v>1</v>
      </c>
      <c r="N204" s="228" t="s">
        <v>41</v>
      </c>
      <c r="O204" s="92"/>
      <c r="P204" s="229">
        <f>O204*H204</f>
        <v>0</v>
      </c>
      <c r="Q204" s="229">
        <v>1.0000000000000001E-05</v>
      </c>
      <c r="R204" s="229">
        <f>Q204*H204</f>
        <v>0.00030000000000000003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319</v>
      </c>
      <c r="AT204" s="231" t="s">
        <v>185</v>
      </c>
      <c r="AU204" s="231" t="s">
        <v>86</v>
      </c>
      <c r="AY204" s="18" t="s">
        <v>183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84</v>
      </c>
      <c r="BK204" s="232">
        <f>ROUND(I204*H204,2)</f>
        <v>0</v>
      </c>
      <c r="BL204" s="18" t="s">
        <v>319</v>
      </c>
      <c r="BM204" s="231" t="s">
        <v>2281</v>
      </c>
    </row>
    <row r="205" s="2" customFormat="1">
      <c r="A205" s="39"/>
      <c r="B205" s="40"/>
      <c r="C205" s="41"/>
      <c r="D205" s="233" t="s">
        <v>192</v>
      </c>
      <c r="E205" s="41"/>
      <c r="F205" s="234" t="s">
        <v>2282</v>
      </c>
      <c r="G205" s="41"/>
      <c r="H205" s="41"/>
      <c r="I205" s="235"/>
      <c r="J205" s="41"/>
      <c r="K205" s="41"/>
      <c r="L205" s="45"/>
      <c r="M205" s="236"/>
      <c r="N205" s="237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192</v>
      </c>
      <c r="AU205" s="18" t="s">
        <v>86</v>
      </c>
    </row>
    <row r="206" s="2" customFormat="1" ht="16.5" customHeight="1">
      <c r="A206" s="39"/>
      <c r="B206" s="40"/>
      <c r="C206" s="220" t="s">
        <v>490</v>
      </c>
      <c r="D206" s="220" t="s">
        <v>185</v>
      </c>
      <c r="E206" s="221" t="s">
        <v>2283</v>
      </c>
      <c r="F206" s="222" t="s">
        <v>2284</v>
      </c>
      <c r="G206" s="223" t="s">
        <v>1589</v>
      </c>
      <c r="H206" s="224">
        <v>46</v>
      </c>
      <c r="I206" s="225"/>
      <c r="J206" s="226">
        <f>ROUND(I206*H206,2)</f>
        <v>0</v>
      </c>
      <c r="K206" s="222" t="s">
        <v>1</v>
      </c>
      <c r="L206" s="45"/>
      <c r="M206" s="227" t="s">
        <v>1</v>
      </c>
      <c r="N206" s="228" t="s">
        <v>41</v>
      </c>
      <c r="O206" s="92"/>
      <c r="P206" s="229">
        <f>O206*H206</f>
        <v>0</v>
      </c>
      <c r="Q206" s="229">
        <v>0.00024000000000000001</v>
      </c>
      <c r="R206" s="229">
        <f>Q206*H206</f>
        <v>0.01104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319</v>
      </c>
      <c r="AT206" s="231" t="s">
        <v>185</v>
      </c>
      <c r="AU206" s="231" t="s">
        <v>86</v>
      </c>
      <c r="AY206" s="18" t="s">
        <v>183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84</v>
      </c>
      <c r="BK206" s="232">
        <f>ROUND(I206*H206,2)</f>
        <v>0</v>
      </c>
      <c r="BL206" s="18" t="s">
        <v>319</v>
      </c>
      <c r="BM206" s="231" t="s">
        <v>2285</v>
      </c>
    </row>
    <row r="207" s="2" customFormat="1">
      <c r="A207" s="39"/>
      <c r="B207" s="40"/>
      <c r="C207" s="41"/>
      <c r="D207" s="233" t="s">
        <v>192</v>
      </c>
      <c r="E207" s="41"/>
      <c r="F207" s="234" t="s">
        <v>2284</v>
      </c>
      <c r="G207" s="41"/>
      <c r="H207" s="41"/>
      <c r="I207" s="235"/>
      <c r="J207" s="41"/>
      <c r="K207" s="41"/>
      <c r="L207" s="45"/>
      <c r="M207" s="236"/>
      <c r="N207" s="237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192</v>
      </c>
      <c r="AU207" s="18" t="s">
        <v>86</v>
      </c>
    </row>
    <row r="208" s="2" customFormat="1" ht="16.5" customHeight="1">
      <c r="A208" s="39"/>
      <c r="B208" s="40"/>
      <c r="C208" s="220" t="s">
        <v>496</v>
      </c>
      <c r="D208" s="220" t="s">
        <v>185</v>
      </c>
      <c r="E208" s="221" t="s">
        <v>2286</v>
      </c>
      <c r="F208" s="222" t="s">
        <v>2287</v>
      </c>
      <c r="G208" s="223" t="s">
        <v>1728</v>
      </c>
      <c r="H208" s="224">
        <v>1</v>
      </c>
      <c r="I208" s="225"/>
      <c r="J208" s="226">
        <f>ROUND(I208*H208,2)</f>
        <v>0</v>
      </c>
      <c r="K208" s="222" t="s">
        <v>1</v>
      </c>
      <c r="L208" s="45"/>
      <c r="M208" s="227" t="s">
        <v>1</v>
      </c>
      <c r="N208" s="228" t="s">
        <v>41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319</v>
      </c>
      <c r="AT208" s="231" t="s">
        <v>185</v>
      </c>
      <c r="AU208" s="231" t="s">
        <v>86</v>
      </c>
      <c r="AY208" s="18" t="s">
        <v>183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84</v>
      </c>
      <c r="BK208" s="232">
        <f>ROUND(I208*H208,2)</f>
        <v>0</v>
      </c>
      <c r="BL208" s="18" t="s">
        <v>319</v>
      </c>
      <c r="BM208" s="231" t="s">
        <v>2288</v>
      </c>
    </row>
    <row r="209" s="2" customFormat="1">
      <c r="A209" s="39"/>
      <c r="B209" s="40"/>
      <c r="C209" s="41"/>
      <c r="D209" s="233" t="s">
        <v>192</v>
      </c>
      <c r="E209" s="41"/>
      <c r="F209" s="234" t="s">
        <v>2287</v>
      </c>
      <c r="G209" s="41"/>
      <c r="H209" s="41"/>
      <c r="I209" s="235"/>
      <c r="J209" s="41"/>
      <c r="K209" s="41"/>
      <c r="L209" s="45"/>
      <c r="M209" s="236"/>
      <c r="N209" s="237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192</v>
      </c>
      <c r="AU209" s="18" t="s">
        <v>86</v>
      </c>
    </row>
    <row r="210" s="2" customFormat="1" ht="24.15" customHeight="1">
      <c r="A210" s="39"/>
      <c r="B210" s="40"/>
      <c r="C210" s="220" t="s">
        <v>502</v>
      </c>
      <c r="D210" s="220" t="s">
        <v>185</v>
      </c>
      <c r="E210" s="221" t="s">
        <v>2289</v>
      </c>
      <c r="F210" s="222" t="s">
        <v>2290</v>
      </c>
      <c r="G210" s="223" t="s">
        <v>525</v>
      </c>
      <c r="H210" s="224">
        <v>3</v>
      </c>
      <c r="I210" s="225"/>
      <c r="J210" s="226">
        <f>ROUND(I210*H210,2)</f>
        <v>0</v>
      </c>
      <c r="K210" s="222" t="s">
        <v>1</v>
      </c>
      <c r="L210" s="45"/>
      <c r="M210" s="227" t="s">
        <v>1</v>
      </c>
      <c r="N210" s="228" t="s">
        <v>41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319</v>
      </c>
      <c r="AT210" s="231" t="s">
        <v>185</v>
      </c>
      <c r="AU210" s="231" t="s">
        <v>86</v>
      </c>
      <c r="AY210" s="18" t="s">
        <v>183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84</v>
      </c>
      <c r="BK210" s="232">
        <f>ROUND(I210*H210,2)</f>
        <v>0</v>
      </c>
      <c r="BL210" s="18" t="s">
        <v>319</v>
      </c>
      <c r="BM210" s="231" t="s">
        <v>2291</v>
      </c>
    </row>
    <row r="211" s="2" customFormat="1">
      <c r="A211" s="39"/>
      <c r="B211" s="40"/>
      <c r="C211" s="41"/>
      <c r="D211" s="233" t="s">
        <v>192</v>
      </c>
      <c r="E211" s="41"/>
      <c r="F211" s="234" t="s">
        <v>2290</v>
      </c>
      <c r="G211" s="41"/>
      <c r="H211" s="41"/>
      <c r="I211" s="235"/>
      <c r="J211" s="41"/>
      <c r="K211" s="41"/>
      <c r="L211" s="45"/>
      <c r="M211" s="236"/>
      <c r="N211" s="237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192</v>
      </c>
      <c r="AU211" s="18" t="s">
        <v>86</v>
      </c>
    </row>
    <row r="212" s="12" customFormat="1" ht="22.8" customHeight="1">
      <c r="A212" s="12"/>
      <c r="B212" s="204"/>
      <c r="C212" s="205"/>
      <c r="D212" s="206" t="s">
        <v>75</v>
      </c>
      <c r="E212" s="218" t="s">
        <v>2292</v>
      </c>
      <c r="F212" s="218" t="s">
        <v>2293</v>
      </c>
      <c r="G212" s="205"/>
      <c r="H212" s="205"/>
      <c r="I212" s="208"/>
      <c r="J212" s="219">
        <f>BK212</f>
        <v>0</v>
      </c>
      <c r="K212" s="205"/>
      <c r="L212" s="210"/>
      <c r="M212" s="211"/>
      <c r="N212" s="212"/>
      <c r="O212" s="212"/>
      <c r="P212" s="213">
        <f>SUM(P213:P252)</f>
        <v>0</v>
      </c>
      <c r="Q212" s="212"/>
      <c r="R212" s="213">
        <f>SUM(R213:R252)</f>
        <v>0.57413203580000005</v>
      </c>
      <c r="S212" s="212"/>
      <c r="T212" s="214">
        <f>SUM(T213:T252)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5" t="s">
        <v>86</v>
      </c>
      <c r="AT212" s="216" t="s">
        <v>75</v>
      </c>
      <c r="AU212" s="216" t="s">
        <v>84</v>
      </c>
      <c r="AY212" s="215" t="s">
        <v>183</v>
      </c>
      <c r="BK212" s="217">
        <f>SUM(BK213:BK252)</f>
        <v>0</v>
      </c>
    </row>
    <row r="213" s="2" customFormat="1" ht="16.5" customHeight="1">
      <c r="A213" s="39"/>
      <c r="B213" s="40"/>
      <c r="C213" s="270" t="s">
        <v>508</v>
      </c>
      <c r="D213" s="270" t="s">
        <v>259</v>
      </c>
      <c r="E213" s="271" t="s">
        <v>2294</v>
      </c>
      <c r="F213" s="272" t="s">
        <v>2295</v>
      </c>
      <c r="G213" s="273" t="s">
        <v>525</v>
      </c>
      <c r="H213" s="274">
        <v>21</v>
      </c>
      <c r="I213" s="275"/>
      <c r="J213" s="276">
        <f>ROUND(I213*H213,2)</f>
        <v>0</v>
      </c>
      <c r="K213" s="272" t="s">
        <v>1</v>
      </c>
      <c r="L213" s="277"/>
      <c r="M213" s="278" t="s">
        <v>1</v>
      </c>
      <c r="N213" s="279" t="s">
        <v>41</v>
      </c>
      <c r="O213" s="92"/>
      <c r="P213" s="229">
        <f>O213*H213</f>
        <v>0</v>
      </c>
      <c r="Q213" s="229">
        <v>0.0135</v>
      </c>
      <c r="R213" s="229">
        <f>Q213*H213</f>
        <v>0.28349999999999997</v>
      </c>
      <c r="S213" s="229">
        <v>0</v>
      </c>
      <c r="T213" s="23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436</v>
      </c>
      <c r="AT213" s="231" t="s">
        <v>259</v>
      </c>
      <c r="AU213" s="231" t="s">
        <v>86</v>
      </c>
      <c r="AY213" s="18" t="s">
        <v>183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84</v>
      </c>
      <c r="BK213" s="232">
        <f>ROUND(I213*H213,2)</f>
        <v>0</v>
      </c>
      <c r="BL213" s="18" t="s">
        <v>319</v>
      </c>
      <c r="BM213" s="231" t="s">
        <v>2296</v>
      </c>
    </row>
    <row r="214" s="2" customFormat="1">
      <c r="A214" s="39"/>
      <c r="B214" s="40"/>
      <c r="C214" s="41"/>
      <c r="D214" s="233" t="s">
        <v>192</v>
      </c>
      <c r="E214" s="41"/>
      <c r="F214" s="234" t="s">
        <v>2297</v>
      </c>
      <c r="G214" s="41"/>
      <c r="H214" s="41"/>
      <c r="I214" s="235"/>
      <c r="J214" s="41"/>
      <c r="K214" s="41"/>
      <c r="L214" s="45"/>
      <c r="M214" s="236"/>
      <c r="N214" s="237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192</v>
      </c>
      <c r="AU214" s="18" t="s">
        <v>86</v>
      </c>
    </row>
    <row r="215" s="2" customFormat="1" ht="37.8" customHeight="1">
      <c r="A215" s="39"/>
      <c r="B215" s="40"/>
      <c r="C215" s="220" t="s">
        <v>516</v>
      </c>
      <c r="D215" s="220" t="s">
        <v>185</v>
      </c>
      <c r="E215" s="221" t="s">
        <v>2298</v>
      </c>
      <c r="F215" s="222" t="s">
        <v>2299</v>
      </c>
      <c r="G215" s="223" t="s">
        <v>1589</v>
      </c>
      <c r="H215" s="224">
        <v>1</v>
      </c>
      <c r="I215" s="225"/>
      <c r="J215" s="226">
        <f>ROUND(I215*H215,2)</f>
        <v>0</v>
      </c>
      <c r="K215" s="222" t="s">
        <v>1</v>
      </c>
      <c r="L215" s="45"/>
      <c r="M215" s="227" t="s">
        <v>1</v>
      </c>
      <c r="N215" s="228" t="s">
        <v>41</v>
      </c>
      <c r="O215" s="92"/>
      <c r="P215" s="229">
        <f>O215*H215</f>
        <v>0</v>
      </c>
      <c r="Q215" s="229">
        <v>0.016969999999999999</v>
      </c>
      <c r="R215" s="229">
        <f>Q215*H215</f>
        <v>0.016969999999999999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319</v>
      </c>
      <c r="AT215" s="231" t="s">
        <v>185</v>
      </c>
      <c r="AU215" s="231" t="s">
        <v>86</v>
      </c>
      <c r="AY215" s="18" t="s">
        <v>183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84</v>
      </c>
      <c r="BK215" s="232">
        <f>ROUND(I215*H215,2)</f>
        <v>0</v>
      </c>
      <c r="BL215" s="18" t="s">
        <v>319</v>
      </c>
      <c r="BM215" s="231" t="s">
        <v>2300</v>
      </c>
    </row>
    <row r="216" s="2" customFormat="1">
      <c r="A216" s="39"/>
      <c r="B216" s="40"/>
      <c r="C216" s="41"/>
      <c r="D216" s="233" t="s">
        <v>192</v>
      </c>
      <c r="E216" s="41"/>
      <c r="F216" s="234" t="s">
        <v>2299</v>
      </c>
      <c r="G216" s="41"/>
      <c r="H216" s="41"/>
      <c r="I216" s="235"/>
      <c r="J216" s="41"/>
      <c r="K216" s="41"/>
      <c r="L216" s="45"/>
      <c r="M216" s="236"/>
      <c r="N216" s="237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192</v>
      </c>
      <c r="AU216" s="18" t="s">
        <v>86</v>
      </c>
    </row>
    <row r="217" s="2" customFormat="1" ht="37.8" customHeight="1">
      <c r="A217" s="39"/>
      <c r="B217" s="40"/>
      <c r="C217" s="220" t="s">
        <v>522</v>
      </c>
      <c r="D217" s="220" t="s">
        <v>185</v>
      </c>
      <c r="E217" s="221" t="s">
        <v>2301</v>
      </c>
      <c r="F217" s="222" t="s">
        <v>2302</v>
      </c>
      <c r="G217" s="223" t="s">
        <v>1589</v>
      </c>
      <c r="H217" s="224">
        <v>1</v>
      </c>
      <c r="I217" s="225"/>
      <c r="J217" s="226">
        <f>ROUND(I217*H217,2)</f>
        <v>0</v>
      </c>
      <c r="K217" s="222" t="s">
        <v>1</v>
      </c>
      <c r="L217" s="45"/>
      <c r="M217" s="227" t="s">
        <v>1</v>
      </c>
      <c r="N217" s="228" t="s">
        <v>41</v>
      </c>
      <c r="O217" s="92"/>
      <c r="P217" s="229">
        <f>O217*H217</f>
        <v>0</v>
      </c>
      <c r="Q217" s="229">
        <v>0.016969999999999999</v>
      </c>
      <c r="R217" s="229">
        <f>Q217*H217</f>
        <v>0.016969999999999999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319</v>
      </c>
      <c r="AT217" s="231" t="s">
        <v>185</v>
      </c>
      <c r="AU217" s="231" t="s">
        <v>86</v>
      </c>
      <c r="AY217" s="18" t="s">
        <v>183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84</v>
      </c>
      <c r="BK217" s="232">
        <f>ROUND(I217*H217,2)</f>
        <v>0</v>
      </c>
      <c r="BL217" s="18" t="s">
        <v>319</v>
      </c>
      <c r="BM217" s="231" t="s">
        <v>2303</v>
      </c>
    </row>
    <row r="218" s="2" customFormat="1">
      <c r="A218" s="39"/>
      <c r="B218" s="40"/>
      <c r="C218" s="41"/>
      <c r="D218" s="233" t="s">
        <v>192</v>
      </c>
      <c r="E218" s="41"/>
      <c r="F218" s="234" t="s">
        <v>2302</v>
      </c>
      <c r="G218" s="41"/>
      <c r="H218" s="41"/>
      <c r="I218" s="235"/>
      <c r="J218" s="41"/>
      <c r="K218" s="41"/>
      <c r="L218" s="45"/>
      <c r="M218" s="236"/>
      <c r="N218" s="237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192</v>
      </c>
      <c r="AU218" s="18" t="s">
        <v>86</v>
      </c>
    </row>
    <row r="219" s="2" customFormat="1" ht="37.8" customHeight="1">
      <c r="A219" s="39"/>
      <c r="B219" s="40"/>
      <c r="C219" s="220" t="s">
        <v>528</v>
      </c>
      <c r="D219" s="220" t="s">
        <v>185</v>
      </c>
      <c r="E219" s="221" t="s">
        <v>2304</v>
      </c>
      <c r="F219" s="222" t="s">
        <v>2305</v>
      </c>
      <c r="G219" s="223" t="s">
        <v>525</v>
      </c>
      <c r="H219" s="224">
        <v>1</v>
      </c>
      <c r="I219" s="225"/>
      <c r="J219" s="226">
        <f>ROUND(I219*H219,2)</f>
        <v>0</v>
      </c>
      <c r="K219" s="222" t="s">
        <v>1</v>
      </c>
      <c r="L219" s="45"/>
      <c r="M219" s="227" t="s">
        <v>1</v>
      </c>
      <c r="N219" s="228" t="s">
        <v>41</v>
      </c>
      <c r="O219" s="92"/>
      <c r="P219" s="229">
        <f>O219*H219</f>
        <v>0</v>
      </c>
      <c r="Q219" s="229">
        <v>0.016469999999999999</v>
      </c>
      <c r="R219" s="229">
        <f>Q219*H219</f>
        <v>0.016469999999999999</v>
      </c>
      <c r="S219" s="229">
        <v>0</v>
      </c>
      <c r="T219" s="23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1" t="s">
        <v>319</v>
      </c>
      <c r="AT219" s="231" t="s">
        <v>185</v>
      </c>
      <c r="AU219" s="231" t="s">
        <v>86</v>
      </c>
      <c r="AY219" s="18" t="s">
        <v>183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84</v>
      </c>
      <c r="BK219" s="232">
        <f>ROUND(I219*H219,2)</f>
        <v>0</v>
      </c>
      <c r="BL219" s="18" t="s">
        <v>319</v>
      </c>
      <c r="BM219" s="231" t="s">
        <v>2306</v>
      </c>
    </row>
    <row r="220" s="2" customFormat="1">
      <c r="A220" s="39"/>
      <c r="B220" s="40"/>
      <c r="C220" s="41"/>
      <c r="D220" s="233" t="s">
        <v>192</v>
      </c>
      <c r="E220" s="41"/>
      <c r="F220" s="234" t="s">
        <v>2307</v>
      </c>
      <c r="G220" s="41"/>
      <c r="H220" s="41"/>
      <c r="I220" s="235"/>
      <c r="J220" s="41"/>
      <c r="K220" s="41"/>
      <c r="L220" s="45"/>
      <c r="M220" s="236"/>
      <c r="N220" s="237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192</v>
      </c>
      <c r="AU220" s="18" t="s">
        <v>86</v>
      </c>
    </row>
    <row r="221" s="2" customFormat="1" ht="16.5" customHeight="1">
      <c r="A221" s="39"/>
      <c r="B221" s="40"/>
      <c r="C221" s="270" t="s">
        <v>533</v>
      </c>
      <c r="D221" s="270" t="s">
        <v>259</v>
      </c>
      <c r="E221" s="271" t="s">
        <v>2308</v>
      </c>
      <c r="F221" s="272" t="s">
        <v>2309</v>
      </c>
      <c r="G221" s="273" t="s">
        <v>525</v>
      </c>
      <c r="H221" s="274">
        <v>15</v>
      </c>
      <c r="I221" s="275"/>
      <c r="J221" s="276">
        <f>ROUND(I221*H221,2)</f>
        <v>0</v>
      </c>
      <c r="K221" s="272" t="s">
        <v>189</v>
      </c>
      <c r="L221" s="277"/>
      <c r="M221" s="278" t="s">
        <v>1</v>
      </c>
      <c r="N221" s="279" t="s">
        <v>41</v>
      </c>
      <c r="O221" s="92"/>
      <c r="P221" s="229">
        <f>O221*H221</f>
        <v>0</v>
      </c>
      <c r="Q221" s="229">
        <v>0.00147</v>
      </c>
      <c r="R221" s="229">
        <f>Q221*H221</f>
        <v>0.02205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436</v>
      </c>
      <c r="AT221" s="231" t="s">
        <v>259</v>
      </c>
      <c r="AU221" s="231" t="s">
        <v>86</v>
      </c>
      <c r="AY221" s="18" t="s">
        <v>183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84</v>
      </c>
      <c r="BK221" s="232">
        <f>ROUND(I221*H221,2)</f>
        <v>0</v>
      </c>
      <c r="BL221" s="18" t="s">
        <v>319</v>
      </c>
      <c r="BM221" s="231" t="s">
        <v>2310</v>
      </c>
    </row>
    <row r="222" s="2" customFormat="1">
      <c r="A222" s="39"/>
      <c r="B222" s="40"/>
      <c r="C222" s="41"/>
      <c r="D222" s="233" t="s">
        <v>192</v>
      </c>
      <c r="E222" s="41"/>
      <c r="F222" s="234" t="s">
        <v>2309</v>
      </c>
      <c r="G222" s="41"/>
      <c r="H222" s="41"/>
      <c r="I222" s="235"/>
      <c r="J222" s="41"/>
      <c r="K222" s="41"/>
      <c r="L222" s="45"/>
      <c r="M222" s="236"/>
      <c r="N222" s="237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192</v>
      </c>
      <c r="AU222" s="18" t="s">
        <v>86</v>
      </c>
    </row>
    <row r="223" s="2" customFormat="1" ht="21.75" customHeight="1">
      <c r="A223" s="39"/>
      <c r="B223" s="40"/>
      <c r="C223" s="270" t="s">
        <v>540</v>
      </c>
      <c r="D223" s="270" t="s">
        <v>259</v>
      </c>
      <c r="E223" s="271" t="s">
        <v>2311</v>
      </c>
      <c r="F223" s="272" t="s">
        <v>2312</v>
      </c>
      <c r="G223" s="273" t="s">
        <v>525</v>
      </c>
      <c r="H223" s="274">
        <v>6</v>
      </c>
      <c r="I223" s="275"/>
      <c r="J223" s="276">
        <f>ROUND(I223*H223,2)</f>
        <v>0</v>
      </c>
      <c r="K223" s="272" t="s">
        <v>1</v>
      </c>
      <c r="L223" s="277"/>
      <c r="M223" s="278" t="s">
        <v>1</v>
      </c>
      <c r="N223" s="279" t="s">
        <v>41</v>
      </c>
      <c r="O223" s="92"/>
      <c r="P223" s="229">
        <f>O223*H223</f>
        <v>0</v>
      </c>
      <c r="Q223" s="229">
        <v>0.00147</v>
      </c>
      <c r="R223" s="229">
        <f>Q223*H223</f>
        <v>0.0088199999999999997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436</v>
      </c>
      <c r="AT223" s="231" t="s">
        <v>259</v>
      </c>
      <c r="AU223" s="231" t="s">
        <v>86</v>
      </c>
      <c r="AY223" s="18" t="s">
        <v>183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84</v>
      </c>
      <c r="BK223" s="232">
        <f>ROUND(I223*H223,2)</f>
        <v>0</v>
      </c>
      <c r="BL223" s="18" t="s">
        <v>319</v>
      </c>
      <c r="BM223" s="231" t="s">
        <v>2313</v>
      </c>
    </row>
    <row r="224" s="2" customFormat="1">
      <c r="A224" s="39"/>
      <c r="B224" s="40"/>
      <c r="C224" s="41"/>
      <c r="D224" s="233" t="s">
        <v>192</v>
      </c>
      <c r="E224" s="41"/>
      <c r="F224" s="234" t="s">
        <v>2309</v>
      </c>
      <c r="G224" s="41"/>
      <c r="H224" s="41"/>
      <c r="I224" s="235"/>
      <c r="J224" s="41"/>
      <c r="K224" s="41"/>
      <c r="L224" s="45"/>
      <c r="M224" s="236"/>
      <c r="N224" s="237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192</v>
      </c>
      <c r="AU224" s="18" t="s">
        <v>86</v>
      </c>
    </row>
    <row r="225" s="2" customFormat="1" ht="21.75" customHeight="1">
      <c r="A225" s="39"/>
      <c r="B225" s="40"/>
      <c r="C225" s="220" t="s">
        <v>547</v>
      </c>
      <c r="D225" s="220" t="s">
        <v>185</v>
      </c>
      <c r="E225" s="221" t="s">
        <v>2314</v>
      </c>
      <c r="F225" s="222" t="s">
        <v>2315</v>
      </c>
      <c r="G225" s="223" t="s">
        <v>525</v>
      </c>
      <c r="H225" s="224">
        <v>21</v>
      </c>
      <c r="I225" s="225"/>
      <c r="J225" s="226">
        <f>ROUND(I225*H225,2)</f>
        <v>0</v>
      </c>
      <c r="K225" s="222" t="s">
        <v>189</v>
      </c>
      <c r="L225" s="45"/>
      <c r="M225" s="227" t="s">
        <v>1</v>
      </c>
      <c r="N225" s="228" t="s">
        <v>41</v>
      </c>
      <c r="O225" s="92"/>
      <c r="P225" s="229">
        <f>O225*H225</f>
        <v>0</v>
      </c>
      <c r="Q225" s="229">
        <v>3.9140000000000001E-05</v>
      </c>
      <c r="R225" s="229">
        <f>Q225*H225</f>
        <v>0.00082194000000000006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319</v>
      </c>
      <c r="AT225" s="231" t="s">
        <v>185</v>
      </c>
      <c r="AU225" s="231" t="s">
        <v>86</v>
      </c>
      <c r="AY225" s="18" t="s">
        <v>183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84</v>
      </c>
      <c r="BK225" s="232">
        <f>ROUND(I225*H225,2)</f>
        <v>0</v>
      </c>
      <c r="BL225" s="18" t="s">
        <v>319</v>
      </c>
      <c r="BM225" s="231" t="s">
        <v>2316</v>
      </c>
    </row>
    <row r="226" s="2" customFormat="1">
      <c r="A226" s="39"/>
      <c r="B226" s="40"/>
      <c r="C226" s="41"/>
      <c r="D226" s="233" t="s">
        <v>192</v>
      </c>
      <c r="E226" s="41"/>
      <c r="F226" s="234" t="s">
        <v>2317</v>
      </c>
      <c r="G226" s="41"/>
      <c r="H226" s="41"/>
      <c r="I226" s="235"/>
      <c r="J226" s="41"/>
      <c r="K226" s="41"/>
      <c r="L226" s="45"/>
      <c r="M226" s="236"/>
      <c r="N226" s="237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192</v>
      </c>
      <c r="AU226" s="18" t="s">
        <v>86</v>
      </c>
    </row>
    <row r="227" s="2" customFormat="1" ht="16.5" customHeight="1">
      <c r="A227" s="39"/>
      <c r="B227" s="40"/>
      <c r="C227" s="220" t="s">
        <v>566</v>
      </c>
      <c r="D227" s="220" t="s">
        <v>185</v>
      </c>
      <c r="E227" s="221" t="s">
        <v>2318</v>
      </c>
      <c r="F227" s="222" t="s">
        <v>2319</v>
      </c>
      <c r="G227" s="223" t="s">
        <v>525</v>
      </c>
      <c r="H227" s="224">
        <v>21</v>
      </c>
      <c r="I227" s="225"/>
      <c r="J227" s="226">
        <f>ROUND(I227*H227,2)</f>
        <v>0</v>
      </c>
      <c r="K227" s="222" t="s">
        <v>189</v>
      </c>
      <c r="L227" s="45"/>
      <c r="M227" s="227" t="s">
        <v>1</v>
      </c>
      <c r="N227" s="228" t="s">
        <v>41</v>
      </c>
      <c r="O227" s="92"/>
      <c r="P227" s="229">
        <f>O227*H227</f>
        <v>0</v>
      </c>
      <c r="Q227" s="229">
        <v>0.0002375</v>
      </c>
      <c r="R227" s="229">
        <f>Q227*H227</f>
        <v>0.0049874999999999997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319</v>
      </c>
      <c r="AT227" s="231" t="s">
        <v>185</v>
      </c>
      <c r="AU227" s="231" t="s">
        <v>86</v>
      </c>
      <c r="AY227" s="18" t="s">
        <v>183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84</v>
      </c>
      <c r="BK227" s="232">
        <f>ROUND(I227*H227,2)</f>
        <v>0</v>
      </c>
      <c r="BL227" s="18" t="s">
        <v>319</v>
      </c>
      <c r="BM227" s="231" t="s">
        <v>2320</v>
      </c>
    </row>
    <row r="228" s="2" customFormat="1">
      <c r="A228" s="39"/>
      <c r="B228" s="40"/>
      <c r="C228" s="41"/>
      <c r="D228" s="233" t="s">
        <v>192</v>
      </c>
      <c r="E228" s="41"/>
      <c r="F228" s="234" t="s">
        <v>2321</v>
      </c>
      <c r="G228" s="41"/>
      <c r="H228" s="41"/>
      <c r="I228" s="235"/>
      <c r="J228" s="41"/>
      <c r="K228" s="41"/>
      <c r="L228" s="45"/>
      <c r="M228" s="236"/>
      <c r="N228" s="237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192</v>
      </c>
      <c r="AU228" s="18" t="s">
        <v>86</v>
      </c>
    </row>
    <row r="229" s="2" customFormat="1" ht="16.5" customHeight="1">
      <c r="A229" s="39"/>
      <c r="B229" s="40"/>
      <c r="C229" s="270" t="s">
        <v>575</v>
      </c>
      <c r="D229" s="270" t="s">
        <v>259</v>
      </c>
      <c r="E229" s="271" t="s">
        <v>2322</v>
      </c>
      <c r="F229" s="272" t="s">
        <v>2323</v>
      </c>
      <c r="G229" s="273" t="s">
        <v>525</v>
      </c>
      <c r="H229" s="274">
        <v>1</v>
      </c>
      <c r="I229" s="275"/>
      <c r="J229" s="276">
        <f>ROUND(I229*H229,2)</f>
        <v>0</v>
      </c>
      <c r="K229" s="272" t="s">
        <v>1</v>
      </c>
      <c r="L229" s="277"/>
      <c r="M229" s="278" t="s">
        <v>1</v>
      </c>
      <c r="N229" s="279" t="s">
        <v>41</v>
      </c>
      <c r="O229" s="92"/>
      <c r="P229" s="229">
        <f>O229*H229</f>
        <v>0</v>
      </c>
      <c r="Q229" s="229">
        <v>0.0040000000000000001</v>
      </c>
      <c r="R229" s="229">
        <f>Q229*H229</f>
        <v>0.0040000000000000001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436</v>
      </c>
      <c r="AT229" s="231" t="s">
        <v>259</v>
      </c>
      <c r="AU229" s="231" t="s">
        <v>86</v>
      </c>
      <c r="AY229" s="18" t="s">
        <v>183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84</v>
      </c>
      <c r="BK229" s="232">
        <f>ROUND(I229*H229,2)</f>
        <v>0</v>
      </c>
      <c r="BL229" s="18" t="s">
        <v>319</v>
      </c>
      <c r="BM229" s="231" t="s">
        <v>2324</v>
      </c>
    </row>
    <row r="230" s="2" customFormat="1">
      <c r="A230" s="39"/>
      <c r="B230" s="40"/>
      <c r="C230" s="41"/>
      <c r="D230" s="233" t="s">
        <v>192</v>
      </c>
      <c r="E230" s="41"/>
      <c r="F230" s="234" t="s">
        <v>2325</v>
      </c>
      <c r="G230" s="41"/>
      <c r="H230" s="41"/>
      <c r="I230" s="235"/>
      <c r="J230" s="41"/>
      <c r="K230" s="41"/>
      <c r="L230" s="45"/>
      <c r="M230" s="236"/>
      <c r="N230" s="237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192</v>
      </c>
      <c r="AU230" s="18" t="s">
        <v>86</v>
      </c>
    </row>
    <row r="231" s="2" customFormat="1" ht="16.5" customHeight="1">
      <c r="A231" s="39"/>
      <c r="B231" s="40"/>
      <c r="C231" s="220" t="s">
        <v>580</v>
      </c>
      <c r="D231" s="220" t="s">
        <v>185</v>
      </c>
      <c r="E231" s="221" t="s">
        <v>2326</v>
      </c>
      <c r="F231" s="222" t="s">
        <v>2327</v>
      </c>
      <c r="G231" s="223" t="s">
        <v>1589</v>
      </c>
      <c r="H231" s="224">
        <v>1</v>
      </c>
      <c r="I231" s="225"/>
      <c r="J231" s="226">
        <f>ROUND(I231*H231,2)</f>
        <v>0</v>
      </c>
      <c r="K231" s="222" t="s">
        <v>189</v>
      </c>
      <c r="L231" s="45"/>
      <c r="M231" s="227" t="s">
        <v>1</v>
      </c>
      <c r="N231" s="228" t="s">
        <v>41</v>
      </c>
      <c r="O231" s="92"/>
      <c r="P231" s="229">
        <f>O231*H231</f>
        <v>0</v>
      </c>
      <c r="Q231" s="229">
        <v>0.0004347121</v>
      </c>
      <c r="R231" s="229">
        <f>Q231*H231</f>
        <v>0.0004347121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319</v>
      </c>
      <c r="AT231" s="231" t="s">
        <v>185</v>
      </c>
      <c r="AU231" s="231" t="s">
        <v>86</v>
      </c>
      <c r="AY231" s="18" t="s">
        <v>183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84</v>
      </c>
      <c r="BK231" s="232">
        <f>ROUND(I231*H231,2)</f>
        <v>0</v>
      </c>
      <c r="BL231" s="18" t="s">
        <v>319</v>
      </c>
      <c r="BM231" s="231" t="s">
        <v>2328</v>
      </c>
    </row>
    <row r="232" s="2" customFormat="1">
      <c r="A232" s="39"/>
      <c r="B232" s="40"/>
      <c r="C232" s="41"/>
      <c r="D232" s="233" t="s">
        <v>192</v>
      </c>
      <c r="E232" s="41"/>
      <c r="F232" s="234" t="s">
        <v>2329</v>
      </c>
      <c r="G232" s="41"/>
      <c r="H232" s="41"/>
      <c r="I232" s="235"/>
      <c r="J232" s="41"/>
      <c r="K232" s="41"/>
      <c r="L232" s="45"/>
      <c r="M232" s="236"/>
      <c r="N232" s="237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192</v>
      </c>
      <c r="AU232" s="18" t="s">
        <v>86</v>
      </c>
    </row>
    <row r="233" s="2" customFormat="1" ht="16.5" customHeight="1">
      <c r="A233" s="39"/>
      <c r="B233" s="40"/>
      <c r="C233" s="220" t="s">
        <v>589</v>
      </c>
      <c r="D233" s="220" t="s">
        <v>185</v>
      </c>
      <c r="E233" s="221" t="s">
        <v>2330</v>
      </c>
      <c r="F233" s="222" t="s">
        <v>2331</v>
      </c>
      <c r="G233" s="223" t="s">
        <v>1589</v>
      </c>
      <c r="H233" s="224">
        <v>1</v>
      </c>
      <c r="I233" s="225"/>
      <c r="J233" s="226">
        <f>ROUND(I233*H233,2)</f>
        <v>0</v>
      </c>
      <c r="K233" s="222" t="s">
        <v>1</v>
      </c>
      <c r="L233" s="45"/>
      <c r="M233" s="227" t="s">
        <v>1</v>
      </c>
      <c r="N233" s="228" t="s">
        <v>41</v>
      </c>
      <c r="O233" s="92"/>
      <c r="P233" s="229">
        <f>O233*H233</f>
        <v>0</v>
      </c>
      <c r="Q233" s="229">
        <v>0.0018</v>
      </c>
      <c r="R233" s="229">
        <f>Q233*H233</f>
        <v>0.0018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319</v>
      </c>
      <c r="AT233" s="231" t="s">
        <v>185</v>
      </c>
      <c r="AU233" s="231" t="s">
        <v>86</v>
      </c>
      <c r="AY233" s="18" t="s">
        <v>183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84</v>
      </c>
      <c r="BK233" s="232">
        <f>ROUND(I233*H233,2)</f>
        <v>0</v>
      </c>
      <c r="BL233" s="18" t="s">
        <v>319</v>
      </c>
      <c r="BM233" s="231" t="s">
        <v>2332</v>
      </c>
    </row>
    <row r="234" s="2" customFormat="1">
      <c r="A234" s="39"/>
      <c r="B234" s="40"/>
      <c r="C234" s="41"/>
      <c r="D234" s="233" t="s">
        <v>192</v>
      </c>
      <c r="E234" s="41"/>
      <c r="F234" s="234" t="s">
        <v>2333</v>
      </c>
      <c r="G234" s="41"/>
      <c r="H234" s="41"/>
      <c r="I234" s="235"/>
      <c r="J234" s="41"/>
      <c r="K234" s="41"/>
      <c r="L234" s="45"/>
      <c r="M234" s="236"/>
      <c r="N234" s="237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192</v>
      </c>
      <c r="AU234" s="18" t="s">
        <v>86</v>
      </c>
    </row>
    <row r="235" s="2" customFormat="1" ht="16.5" customHeight="1">
      <c r="A235" s="39"/>
      <c r="B235" s="40"/>
      <c r="C235" s="220" t="s">
        <v>599</v>
      </c>
      <c r="D235" s="220" t="s">
        <v>185</v>
      </c>
      <c r="E235" s="221" t="s">
        <v>2334</v>
      </c>
      <c r="F235" s="222" t="s">
        <v>2335</v>
      </c>
      <c r="G235" s="223" t="s">
        <v>525</v>
      </c>
      <c r="H235" s="224">
        <v>1</v>
      </c>
      <c r="I235" s="225"/>
      <c r="J235" s="226">
        <f>ROUND(I235*H235,2)</f>
        <v>0</v>
      </c>
      <c r="K235" s="222" t="s">
        <v>189</v>
      </c>
      <c r="L235" s="45"/>
      <c r="M235" s="227" t="s">
        <v>1</v>
      </c>
      <c r="N235" s="228" t="s">
        <v>41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319</v>
      </c>
      <c r="AT235" s="231" t="s">
        <v>185</v>
      </c>
      <c r="AU235" s="231" t="s">
        <v>86</v>
      </c>
      <c r="AY235" s="18" t="s">
        <v>183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84</v>
      </c>
      <c r="BK235" s="232">
        <f>ROUND(I235*H235,2)</f>
        <v>0</v>
      </c>
      <c r="BL235" s="18" t="s">
        <v>319</v>
      </c>
      <c r="BM235" s="231" t="s">
        <v>2336</v>
      </c>
    </row>
    <row r="236" s="2" customFormat="1">
      <c r="A236" s="39"/>
      <c r="B236" s="40"/>
      <c r="C236" s="41"/>
      <c r="D236" s="233" t="s">
        <v>192</v>
      </c>
      <c r="E236" s="41"/>
      <c r="F236" s="234" t="s">
        <v>2337</v>
      </c>
      <c r="G236" s="41"/>
      <c r="H236" s="41"/>
      <c r="I236" s="235"/>
      <c r="J236" s="41"/>
      <c r="K236" s="41"/>
      <c r="L236" s="45"/>
      <c r="M236" s="236"/>
      <c r="N236" s="237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192</v>
      </c>
      <c r="AU236" s="18" t="s">
        <v>86</v>
      </c>
    </row>
    <row r="237" s="2" customFormat="1" ht="24.15" customHeight="1">
      <c r="A237" s="39"/>
      <c r="B237" s="40"/>
      <c r="C237" s="220" t="s">
        <v>606</v>
      </c>
      <c r="D237" s="220" t="s">
        <v>185</v>
      </c>
      <c r="E237" s="221" t="s">
        <v>2338</v>
      </c>
      <c r="F237" s="222" t="s">
        <v>2339</v>
      </c>
      <c r="G237" s="223" t="s">
        <v>525</v>
      </c>
      <c r="H237" s="224">
        <v>1</v>
      </c>
      <c r="I237" s="225"/>
      <c r="J237" s="226">
        <f>ROUND(I237*H237,2)</f>
        <v>0</v>
      </c>
      <c r="K237" s="222" t="s">
        <v>189</v>
      </c>
      <c r="L237" s="45"/>
      <c r="M237" s="227" t="s">
        <v>1</v>
      </c>
      <c r="N237" s="228" t="s">
        <v>41</v>
      </c>
      <c r="O237" s="92"/>
      <c r="P237" s="229">
        <f>O237*H237</f>
        <v>0</v>
      </c>
      <c r="Q237" s="229">
        <v>0.00046749999999999998</v>
      </c>
      <c r="R237" s="229">
        <f>Q237*H237</f>
        <v>0.00046749999999999998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319</v>
      </c>
      <c r="AT237" s="231" t="s">
        <v>185</v>
      </c>
      <c r="AU237" s="231" t="s">
        <v>86</v>
      </c>
      <c r="AY237" s="18" t="s">
        <v>183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84</v>
      </c>
      <c r="BK237" s="232">
        <f>ROUND(I237*H237,2)</f>
        <v>0</v>
      </c>
      <c r="BL237" s="18" t="s">
        <v>319</v>
      </c>
      <c r="BM237" s="231" t="s">
        <v>2340</v>
      </c>
    </row>
    <row r="238" s="2" customFormat="1">
      <c r="A238" s="39"/>
      <c r="B238" s="40"/>
      <c r="C238" s="41"/>
      <c r="D238" s="233" t="s">
        <v>192</v>
      </c>
      <c r="E238" s="41"/>
      <c r="F238" s="234" t="s">
        <v>2341</v>
      </c>
      <c r="G238" s="41"/>
      <c r="H238" s="41"/>
      <c r="I238" s="235"/>
      <c r="J238" s="41"/>
      <c r="K238" s="41"/>
      <c r="L238" s="45"/>
      <c r="M238" s="236"/>
      <c r="N238" s="237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192</v>
      </c>
      <c r="AU238" s="18" t="s">
        <v>86</v>
      </c>
    </row>
    <row r="239" s="2" customFormat="1" ht="21.75" customHeight="1">
      <c r="A239" s="39"/>
      <c r="B239" s="40"/>
      <c r="C239" s="220" t="s">
        <v>612</v>
      </c>
      <c r="D239" s="220" t="s">
        <v>185</v>
      </c>
      <c r="E239" s="221" t="s">
        <v>2342</v>
      </c>
      <c r="F239" s="222" t="s">
        <v>2343</v>
      </c>
      <c r="G239" s="223" t="s">
        <v>1589</v>
      </c>
      <c r="H239" s="224">
        <v>21</v>
      </c>
      <c r="I239" s="225"/>
      <c r="J239" s="226">
        <f>ROUND(I239*H239,2)</f>
        <v>0</v>
      </c>
      <c r="K239" s="222" t="s">
        <v>189</v>
      </c>
      <c r="L239" s="45"/>
      <c r="M239" s="227" t="s">
        <v>1</v>
      </c>
      <c r="N239" s="228" t="s">
        <v>41</v>
      </c>
      <c r="O239" s="92"/>
      <c r="P239" s="229">
        <f>O239*H239</f>
        <v>0</v>
      </c>
      <c r="Q239" s="229">
        <v>0.0017285897</v>
      </c>
      <c r="R239" s="229">
        <f>Q239*H239</f>
        <v>0.036300383700000001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319</v>
      </c>
      <c r="AT239" s="231" t="s">
        <v>185</v>
      </c>
      <c r="AU239" s="231" t="s">
        <v>86</v>
      </c>
      <c r="AY239" s="18" t="s">
        <v>183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84</v>
      </c>
      <c r="BK239" s="232">
        <f>ROUND(I239*H239,2)</f>
        <v>0</v>
      </c>
      <c r="BL239" s="18" t="s">
        <v>319</v>
      </c>
      <c r="BM239" s="231" t="s">
        <v>2344</v>
      </c>
    </row>
    <row r="240" s="2" customFormat="1">
      <c r="A240" s="39"/>
      <c r="B240" s="40"/>
      <c r="C240" s="41"/>
      <c r="D240" s="233" t="s">
        <v>192</v>
      </c>
      <c r="E240" s="41"/>
      <c r="F240" s="234" t="s">
        <v>2345</v>
      </c>
      <c r="G240" s="41"/>
      <c r="H240" s="41"/>
      <c r="I240" s="235"/>
      <c r="J240" s="41"/>
      <c r="K240" s="41"/>
      <c r="L240" s="45"/>
      <c r="M240" s="236"/>
      <c r="N240" s="237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192</v>
      </c>
      <c r="AU240" s="18" t="s">
        <v>86</v>
      </c>
    </row>
    <row r="241" s="2" customFormat="1" ht="24.15" customHeight="1">
      <c r="A241" s="39"/>
      <c r="B241" s="40"/>
      <c r="C241" s="220" t="s">
        <v>619</v>
      </c>
      <c r="D241" s="220" t="s">
        <v>185</v>
      </c>
      <c r="E241" s="221" t="s">
        <v>2346</v>
      </c>
      <c r="F241" s="222" t="s">
        <v>2347</v>
      </c>
      <c r="G241" s="223" t="s">
        <v>1589</v>
      </c>
      <c r="H241" s="224">
        <v>5</v>
      </c>
      <c r="I241" s="225"/>
      <c r="J241" s="226">
        <f>ROUND(I241*H241,2)</f>
        <v>0</v>
      </c>
      <c r="K241" s="222" t="s">
        <v>189</v>
      </c>
      <c r="L241" s="45"/>
      <c r="M241" s="227" t="s">
        <v>1</v>
      </c>
      <c r="N241" s="228" t="s">
        <v>41</v>
      </c>
      <c r="O241" s="92"/>
      <c r="P241" s="229">
        <f>O241*H241</f>
        <v>0</v>
      </c>
      <c r="Q241" s="229">
        <v>0.0037599999999999999</v>
      </c>
      <c r="R241" s="229">
        <f>Q241*H241</f>
        <v>0.018800000000000001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319</v>
      </c>
      <c r="AT241" s="231" t="s">
        <v>185</v>
      </c>
      <c r="AU241" s="231" t="s">
        <v>86</v>
      </c>
      <c r="AY241" s="18" t="s">
        <v>183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84</v>
      </c>
      <c r="BK241" s="232">
        <f>ROUND(I241*H241,2)</f>
        <v>0</v>
      </c>
      <c r="BL241" s="18" t="s">
        <v>319</v>
      </c>
      <c r="BM241" s="231" t="s">
        <v>2348</v>
      </c>
    </row>
    <row r="242" s="2" customFormat="1">
      <c r="A242" s="39"/>
      <c r="B242" s="40"/>
      <c r="C242" s="41"/>
      <c r="D242" s="233" t="s">
        <v>192</v>
      </c>
      <c r="E242" s="41"/>
      <c r="F242" s="234" t="s">
        <v>2349</v>
      </c>
      <c r="G242" s="41"/>
      <c r="H242" s="41"/>
      <c r="I242" s="235"/>
      <c r="J242" s="41"/>
      <c r="K242" s="41"/>
      <c r="L242" s="45"/>
      <c r="M242" s="236"/>
      <c r="N242" s="237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192</v>
      </c>
      <c r="AU242" s="18" t="s">
        <v>86</v>
      </c>
    </row>
    <row r="243" s="2" customFormat="1" ht="24.15" customHeight="1">
      <c r="A243" s="39"/>
      <c r="B243" s="40"/>
      <c r="C243" s="220" t="s">
        <v>630</v>
      </c>
      <c r="D243" s="220" t="s">
        <v>185</v>
      </c>
      <c r="E243" s="221" t="s">
        <v>2350</v>
      </c>
      <c r="F243" s="222" t="s">
        <v>2351</v>
      </c>
      <c r="G243" s="223" t="s">
        <v>525</v>
      </c>
      <c r="H243" s="224">
        <v>5</v>
      </c>
      <c r="I243" s="225"/>
      <c r="J243" s="226">
        <f>ROUND(I243*H243,2)</f>
        <v>0</v>
      </c>
      <c r="K243" s="222" t="s">
        <v>1</v>
      </c>
      <c r="L243" s="45"/>
      <c r="M243" s="227" t="s">
        <v>1</v>
      </c>
      <c r="N243" s="228" t="s">
        <v>41</v>
      </c>
      <c r="O243" s="92"/>
      <c r="P243" s="229">
        <f>O243*H243</f>
        <v>0</v>
      </c>
      <c r="Q243" s="229">
        <v>0.017610000000000001</v>
      </c>
      <c r="R243" s="229">
        <f>Q243*H243</f>
        <v>0.088050000000000003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319</v>
      </c>
      <c r="AT243" s="231" t="s">
        <v>185</v>
      </c>
      <c r="AU243" s="231" t="s">
        <v>86</v>
      </c>
      <c r="AY243" s="18" t="s">
        <v>183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84</v>
      </c>
      <c r="BK243" s="232">
        <f>ROUND(I243*H243,2)</f>
        <v>0</v>
      </c>
      <c r="BL243" s="18" t="s">
        <v>319</v>
      </c>
      <c r="BM243" s="231" t="s">
        <v>2352</v>
      </c>
    </row>
    <row r="244" s="2" customFormat="1">
      <c r="A244" s="39"/>
      <c r="B244" s="40"/>
      <c r="C244" s="41"/>
      <c r="D244" s="233" t="s">
        <v>192</v>
      </c>
      <c r="E244" s="41"/>
      <c r="F244" s="234" t="s">
        <v>2353</v>
      </c>
      <c r="G244" s="41"/>
      <c r="H244" s="41"/>
      <c r="I244" s="235"/>
      <c r="J244" s="41"/>
      <c r="K244" s="41"/>
      <c r="L244" s="45"/>
      <c r="M244" s="236"/>
      <c r="N244" s="237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192</v>
      </c>
      <c r="AU244" s="18" t="s">
        <v>86</v>
      </c>
    </row>
    <row r="245" s="2" customFormat="1" ht="33" customHeight="1">
      <c r="A245" s="39"/>
      <c r="B245" s="40"/>
      <c r="C245" s="220" t="s">
        <v>640</v>
      </c>
      <c r="D245" s="220" t="s">
        <v>185</v>
      </c>
      <c r="E245" s="221" t="s">
        <v>2354</v>
      </c>
      <c r="F245" s="222" t="s">
        <v>2355</v>
      </c>
      <c r="G245" s="223" t="s">
        <v>525</v>
      </c>
      <c r="H245" s="224">
        <v>1</v>
      </c>
      <c r="I245" s="225"/>
      <c r="J245" s="226">
        <f>ROUND(I245*H245,2)</f>
        <v>0</v>
      </c>
      <c r="K245" s="222" t="s">
        <v>189</v>
      </c>
      <c r="L245" s="45"/>
      <c r="M245" s="227" t="s">
        <v>1</v>
      </c>
      <c r="N245" s="228" t="s">
        <v>41</v>
      </c>
      <c r="O245" s="92"/>
      <c r="P245" s="229">
        <f>O245*H245</f>
        <v>0</v>
      </c>
      <c r="Q245" s="229">
        <v>0.014749999999999999</v>
      </c>
      <c r="R245" s="229">
        <f>Q245*H245</f>
        <v>0.014749999999999999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319</v>
      </c>
      <c r="AT245" s="231" t="s">
        <v>185</v>
      </c>
      <c r="AU245" s="231" t="s">
        <v>86</v>
      </c>
      <c r="AY245" s="18" t="s">
        <v>183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84</v>
      </c>
      <c r="BK245" s="232">
        <f>ROUND(I245*H245,2)</f>
        <v>0</v>
      </c>
      <c r="BL245" s="18" t="s">
        <v>319</v>
      </c>
      <c r="BM245" s="231" t="s">
        <v>2356</v>
      </c>
    </row>
    <row r="246" s="2" customFormat="1">
      <c r="A246" s="39"/>
      <c r="B246" s="40"/>
      <c r="C246" s="41"/>
      <c r="D246" s="233" t="s">
        <v>192</v>
      </c>
      <c r="E246" s="41"/>
      <c r="F246" s="234" t="s">
        <v>2355</v>
      </c>
      <c r="G246" s="41"/>
      <c r="H246" s="41"/>
      <c r="I246" s="235"/>
      <c r="J246" s="41"/>
      <c r="K246" s="41"/>
      <c r="L246" s="45"/>
      <c r="M246" s="236"/>
      <c r="N246" s="237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192</v>
      </c>
      <c r="AU246" s="18" t="s">
        <v>86</v>
      </c>
    </row>
    <row r="247" s="2" customFormat="1" ht="24.15" customHeight="1">
      <c r="A247" s="39"/>
      <c r="B247" s="40"/>
      <c r="C247" s="220" t="s">
        <v>647</v>
      </c>
      <c r="D247" s="220" t="s">
        <v>185</v>
      </c>
      <c r="E247" s="221" t="s">
        <v>2357</v>
      </c>
      <c r="F247" s="222" t="s">
        <v>2358</v>
      </c>
      <c r="G247" s="223" t="s">
        <v>525</v>
      </c>
      <c r="H247" s="224">
        <v>1</v>
      </c>
      <c r="I247" s="225"/>
      <c r="J247" s="226">
        <f>ROUND(I247*H247,2)</f>
        <v>0</v>
      </c>
      <c r="K247" s="222" t="s">
        <v>189</v>
      </c>
      <c r="L247" s="45"/>
      <c r="M247" s="227" t="s">
        <v>1</v>
      </c>
      <c r="N247" s="228" t="s">
        <v>41</v>
      </c>
      <c r="O247" s="92"/>
      <c r="P247" s="229">
        <f>O247*H247</f>
        <v>0</v>
      </c>
      <c r="Q247" s="229">
        <v>0.00148</v>
      </c>
      <c r="R247" s="229">
        <f>Q247*H247</f>
        <v>0.00148</v>
      </c>
      <c r="S247" s="229">
        <v>0</v>
      </c>
      <c r="T247" s="23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1" t="s">
        <v>319</v>
      </c>
      <c r="AT247" s="231" t="s">
        <v>185</v>
      </c>
      <c r="AU247" s="231" t="s">
        <v>86</v>
      </c>
      <c r="AY247" s="18" t="s">
        <v>183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8" t="s">
        <v>84</v>
      </c>
      <c r="BK247" s="232">
        <f>ROUND(I247*H247,2)</f>
        <v>0</v>
      </c>
      <c r="BL247" s="18" t="s">
        <v>319</v>
      </c>
      <c r="BM247" s="231" t="s">
        <v>2359</v>
      </c>
    </row>
    <row r="248" s="2" customFormat="1">
      <c r="A248" s="39"/>
      <c r="B248" s="40"/>
      <c r="C248" s="41"/>
      <c r="D248" s="233" t="s">
        <v>192</v>
      </c>
      <c r="E248" s="41"/>
      <c r="F248" s="234" t="s">
        <v>2360</v>
      </c>
      <c r="G248" s="41"/>
      <c r="H248" s="41"/>
      <c r="I248" s="235"/>
      <c r="J248" s="41"/>
      <c r="K248" s="41"/>
      <c r="L248" s="45"/>
      <c r="M248" s="236"/>
      <c r="N248" s="237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192</v>
      </c>
      <c r="AU248" s="18" t="s">
        <v>86</v>
      </c>
    </row>
    <row r="249" s="2" customFormat="1" ht="24.15" customHeight="1">
      <c r="A249" s="39"/>
      <c r="B249" s="40"/>
      <c r="C249" s="220" t="s">
        <v>652</v>
      </c>
      <c r="D249" s="220" t="s">
        <v>185</v>
      </c>
      <c r="E249" s="221" t="s">
        <v>2361</v>
      </c>
      <c r="F249" s="222" t="s">
        <v>2362</v>
      </c>
      <c r="G249" s="223" t="s">
        <v>1589</v>
      </c>
      <c r="H249" s="224">
        <v>2</v>
      </c>
      <c r="I249" s="225"/>
      <c r="J249" s="226">
        <f>ROUND(I249*H249,2)</f>
        <v>0</v>
      </c>
      <c r="K249" s="222" t="s">
        <v>189</v>
      </c>
      <c r="L249" s="45"/>
      <c r="M249" s="227" t="s">
        <v>1</v>
      </c>
      <c r="N249" s="228" t="s">
        <v>41</v>
      </c>
      <c r="O249" s="92"/>
      <c r="P249" s="229">
        <f>O249*H249</f>
        <v>0</v>
      </c>
      <c r="Q249" s="229">
        <v>0.016889999999999999</v>
      </c>
      <c r="R249" s="229">
        <f>Q249*H249</f>
        <v>0.033779999999999998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319</v>
      </c>
      <c r="AT249" s="231" t="s">
        <v>185</v>
      </c>
      <c r="AU249" s="231" t="s">
        <v>86</v>
      </c>
      <c r="AY249" s="18" t="s">
        <v>183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84</v>
      </c>
      <c r="BK249" s="232">
        <f>ROUND(I249*H249,2)</f>
        <v>0</v>
      </c>
      <c r="BL249" s="18" t="s">
        <v>319</v>
      </c>
      <c r="BM249" s="231" t="s">
        <v>2363</v>
      </c>
    </row>
    <row r="250" s="2" customFormat="1">
      <c r="A250" s="39"/>
      <c r="B250" s="40"/>
      <c r="C250" s="41"/>
      <c r="D250" s="233" t="s">
        <v>192</v>
      </c>
      <c r="E250" s="41"/>
      <c r="F250" s="234" t="s">
        <v>2364</v>
      </c>
      <c r="G250" s="41"/>
      <c r="H250" s="41"/>
      <c r="I250" s="235"/>
      <c r="J250" s="41"/>
      <c r="K250" s="41"/>
      <c r="L250" s="45"/>
      <c r="M250" s="236"/>
      <c r="N250" s="237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192</v>
      </c>
      <c r="AU250" s="18" t="s">
        <v>86</v>
      </c>
    </row>
    <row r="251" s="2" customFormat="1" ht="16.5" customHeight="1">
      <c r="A251" s="39"/>
      <c r="B251" s="40"/>
      <c r="C251" s="220" t="s">
        <v>657</v>
      </c>
      <c r="D251" s="220" t="s">
        <v>185</v>
      </c>
      <c r="E251" s="221" t="s">
        <v>2365</v>
      </c>
      <c r="F251" s="222" t="s">
        <v>2366</v>
      </c>
      <c r="G251" s="223" t="s">
        <v>1589</v>
      </c>
      <c r="H251" s="224">
        <v>2</v>
      </c>
      <c r="I251" s="225"/>
      <c r="J251" s="226">
        <f>ROUND(I251*H251,2)</f>
        <v>0</v>
      </c>
      <c r="K251" s="222" t="s">
        <v>189</v>
      </c>
      <c r="L251" s="45"/>
      <c r="M251" s="227" t="s">
        <v>1</v>
      </c>
      <c r="N251" s="228" t="s">
        <v>41</v>
      </c>
      <c r="O251" s="92"/>
      <c r="P251" s="229">
        <f>O251*H251</f>
        <v>0</v>
      </c>
      <c r="Q251" s="229">
        <v>0.0018400000000000001</v>
      </c>
      <c r="R251" s="229">
        <f>Q251*H251</f>
        <v>0.0036800000000000001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319</v>
      </c>
      <c r="AT251" s="231" t="s">
        <v>185</v>
      </c>
      <c r="AU251" s="231" t="s">
        <v>86</v>
      </c>
      <c r="AY251" s="18" t="s">
        <v>183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84</v>
      </c>
      <c r="BK251" s="232">
        <f>ROUND(I251*H251,2)</f>
        <v>0</v>
      </c>
      <c r="BL251" s="18" t="s">
        <v>319</v>
      </c>
      <c r="BM251" s="231" t="s">
        <v>2367</v>
      </c>
    </row>
    <row r="252" s="2" customFormat="1">
      <c r="A252" s="39"/>
      <c r="B252" s="40"/>
      <c r="C252" s="41"/>
      <c r="D252" s="233" t="s">
        <v>192</v>
      </c>
      <c r="E252" s="41"/>
      <c r="F252" s="234" t="s">
        <v>2366</v>
      </c>
      <c r="G252" s="41"/>
      <c r="H252" s="41"/>
      <c r="I252" s="235"/>
      <c r="J252" s="41"/>
      <c r="K252" s="41"/>
      <c r="L252" s="45"/>
      <c r="M252" s="236"/>
      <c r="N252" s="237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192</v>
      </c>
      <c r="AU252" s="18" t="s">
        <v>86</v>
      </c>
    </row>
    <row r="253" s="12" customFormat="1" ht="22.8" customHeight="1">
      <c r="A253" s="12"/>
      <c r="B253" s="204"/>
      <c r="C253" s="205"/>
      <c r="D253" s="206" t="s">
        <v>75</v>
      </c>
      <c r="E253" s="218" t="s">
        <v>2368</v>
      </c>
      <c r="F253" s="218" t="s">
        <v>2369</v>
      </c>
      <c r="G253" s="205"/>
      <c r="H253" s="205"/>
      <c r="I253" s="208"/>
      <c r="J253" s="219">
        <f>BK253</f>
        <v>0</v>
      </c>
      <c r="K253" s="205"/>
      <c r="L253" s="210"/>
      <c r="M253" s="211"/>
      <c r="N253" s="212"/>
      <c r="O253" s="212"/>
      <c r="P253" s="213">
        <f>SUM(P254:P267)</f>
        <v>0</v>
      </c>
      <c r="Q253" s="212"/>
      <c r="R253" s="213">
        <f>SUM(R254:R267)</f>
        <v>0</v>
      </c>
      <c r="S253" s="212"/>
      <c r="T253" s="214">
        <f>SUM(T254:T267)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5" t="s">
        <v>86</v>
      </c>
      <c r="AT253" s="216" t="s">
        <v>75</v>
      </c>
      <c r="AU253" s="216" t="s">
        <v>84</v>
      </c>
      <c r="AY253" s="215" t="s">
        <v>183</v>
      </c>
      <c r="BK253" s="217">
        <f>SUM(BK254:BK267)</f>
        <v>0</v>
      </c>
    </row>
    <row r="254" s="2" customFormat="1" ht="16.5" customHeight="1">
      <c r="A254" s="39"/>
      <c r="B254" s="40"/>
      <c r="C254" s="220" t="s">
        <v>662</v>
      </c>
      <c r="D254" s="220" t="s">
        <v>185</v>
      </c>
      <c r="E254" s="221" t="s">
        <v>2370</v>
      </c>
      <c r="F254" s="222" t="s">
        <v>2106</v>
      </c>
      <c r="G254" s="223" t="s">
        <v>1783</v>
      </c>
      <c r="H254" s="224">
        <v>1</v>
      </c>
      <c r="I254" s="225"/>
      <c r="J254" s="226">
        <f>ROUND(I254*H254,2)</f>
        <v>0</v>
      </c>
      <c r="K254" s="222" t="s">
        <v>1</v>
      </c>
      <c r="L254" s="45"/>
      <c r="M254" s="227" t="s">
        <v>1</v>
      </c>
      <c r="N254" s="228" t="s">
        <v>41</v>
      </c>
      <c r="O254" s="92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190</v>
      </c>
      <c r="AT254" s="231" t="s">
        <v>185</v>
      </c>
      <c r="AU254" s="231" t="s">
        <v>86</v>
      </c>
      <c r="AY254" s="18" t="s">
        <v>183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84</v>
      </c>
      <c r="BK254" s="232">
        <f>ROUND(I254*H254,2)</f>
        <v>0</v>
      </c>
      <c r="BL254" s="18" t="s">
        <v>190</v>
      </c>
      <c r="BM254" s="231" t="s">
        <v>2371</v>
      </c>
    </row>
    <row r="255" s="2" customFormat="1">
      <c r="A255" s="39"/>
      <c r="B255" s="40"/>
      <c r="C255" s="41"/>
      <c r="D255" s="233" t="s">
        <v>192</v>
      </c>
      <c r="E255" s="41"/>
      <c r="F255" s="234" t="s">
        <v>2106</v>
      </c>
      <c r="G255" s="41"/>
      <c r="H255" s="41"/>
      <c r="I255" s="235"/>
      <c r="J255" s="41"/>
      <c r="K255" s="41"/>
      <c r="L255" s="45"/>
      <c r="M255" s="236"/>
      <c r="N255" s="237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192</v>
      </c>
      <c r="AU255" s="18" t="s">
        <v>86</v>
      </c>
    </row>
    <row r="256" s="2" customFormat="1" ht="16.5" customHeight="1">
      <c r="A256" s="39"/>
      <c r="B256" s="40"/>
      <c r="C256" s="220" t="s">
        <v>669</v>
      </c>
      <c r="D256" s="220" t="s">
        <v>185</v>
      </c>
      <c r="E256" s="221" t="s">
        <v>2372</v>
      </c>
      <c r="F256" s="222" t="s">
        <v>2373</v>
      </c>
      <c r="G256" s="223" t="s">
        <v>1783</v>
      </c>
      <c r="H256" s="224">
        <v>1</v>
      </c>
      <c r="I256" s="225"/>
      <c r="J256" s="226">
        <f>ROUND(I256*H256,2)</f>
        <v>0</v>
      </c>
      <c r="K256" s="222" t="s">
        <v>1</v>
      </c>
      <c r="L256" s="45"/>
      <c r="M256" s="227" t="s">
        <v>1</v>
      </c>
      <c r="N256" s="228" t="s">
        <v>41</v>
      </c>
      <c r="O256" s="92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1" t="s">
        <v>190</v>
      </c>
      <c r="AT256" s="231" t="s">
        <v>185</v>
      </c>
      <c r="AU256" s="231" t="s">
        <v>86</v>
      </c>
      <c r="AY256" s="18" t="s">
        <v>183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8" t="s">
        <v>84</v>
      </c>
      <c r="BK256" s="232">
        <f>ROUND(I256*H256,2)</f>
        <v>0</v>
      </c>
      <c r="BL256" s="18" t="s">
        <v>190</v>
      </c>
      <c r="BM256" s="231" t="s">
        <v>2374</v>
      </c>
    </row>
    <row r="257" s="2" customFormat="1">
      <c r="A257" s="39"/>
      <c r="B257" s="40"/>
      <c r="C257" s="41"/>
      <c r="D257" s="233" t="s">
        <v>192</v>
      </c>
      <c r="E257" s="41"/>
      <c r="F257" s="234" t="s">
        <v>2373</v>
      </c>
      <c r="G257" s="41"/>
      <c r="H257" s="41"/>
      <c r="I257" s="235"/>
      <c r="J257" s="41"/>
      <c r="K257" s="41"/>
      <c r="L257" s="45"/>
      <c r="M257" s="236"/>
      <c r="N257" s="237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192</v>
      </c>
      <c r="AU257" s="18" t="s">
        <v>86</v>
      </c>
    </row>
    <row r="258" s="2" customFormat="1" ht="16.5" customHeight="1">
      <c r="A258" s="39"/>
      <c r="B258" s="40"/>
      <c r="C258" s="220" t="s">
        <v>676</v>
      </c>
      <c r="D258" s="220" t="s">
        <v>185</v>
      </c>
      <c r="E258" s="221" t="s">
        <v>2375</v>
      </c>
      <c r="F258" s="222" t="s">
        <v>2376</v>
      </c>
      <c r="G258" s="223" t="s">
        <v>1783</v>
      </c>
      <c r="H258" s="224">
        <v>1</v>
      </c>
      <c r="I258" s="225"/>
      <c r="J258" s="226">
        <f>ROUND(I258*H258,2)</f>
        <v>0</v>
      </c>
      <c r="K258" s="222" t="s">
        <v>1</v>
      </c>
      <c r="L258" s="45"/>
      <c r="M258" s="227" t="s">
        <v>1</v>
      </c>
      <c r="N258" s="228" t="s">
        <v>41</v>
      </c>
      <c r="O258" s="92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190</v>
      </c>
      <c r="AT258" s="231" t="s">
        <v>185</v>
      </c>
      <c r="AU258" s="231" t="s">
        <v>86</v>
      </c>
      <c r="AY258" s="18" t="s">
        <v>183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84</v>
      </c>
      <c r="BK258" s="232">
        <f>ROUND(I258*H258,2)</f>
        <v>0</v>
      </c>
      <c r="BL258" s="18" t="s">
        <v>190</v>
      </c>
      <c r="BM258" s="231" t="s">
        <v>2377</v>
      </c>
    </row>
    <row r="259" s="2" customFormat="1">
      <c r="A259" s="39"/>
      <c r="B259" s="40"/>
      <c r="C259" s="41"/>
      <c r="D259" s="233" t="s">
        <v>192</v>
      </c>
      <c r="E259" s="41"/>
      <c r="F259" s="234" t="s">
        <v>2376</v>
      </c>
      <c r="G259" s="41"/>
      <c r="H259" s="41"/>
      <c r="I259" s="235"/>
      <c r="J259" s="41"/>
      <c r="K259" s="41"/>
      <c r="L259" s="45"/>
      <c r="M259" s="236"/>
      <c r="N259" s="237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192</v>
      </c>
      <c r="AU259" s="18" t="s">
        <v>86</v>
      </c>
    </row>
    <row r="260" s="2" customFormat="1" ht="24.15" customHeight="1">
      <c r="A260" s="39"/>
      <c r="B260" s="40"/>
      <c r="C260" s="220" t="s">
        <v>681</v>
      </c>
      <c r="D260" s="220" t="s">
        <v>185</v>
      </c>
      <c r="E260" s="221" t="s">
        <v>2378</v>
      </c>
      <c r="F260" s="222" t="s">
        <v>2379</v>
      </c>
      <c r="G260" s="223" t="s">
        <v>2380</v>
      </c>
      <c r="H260" s="224">
        <v>1</v>
      </c>
      <c r="I260" s="225"/>
      <c r="J260" s="226">
        <f>ROUND(I260*H260,2)</f>
        <v>0</v>
      </c>
      <c r="K260" s="222" t="s">
        <v>1</v>
      </c>
      <c r="L260" s="45"/>
      <c r="M260" s="227" t="s">
        <v>1</v>
      </c>
      <c r="N260" s="228" t="s">
        <v>41</v>
      </c>
      <c r="O260" s="92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190</v>
      </c>
      <c r="AT260" s="231" t="s">
        <v>185</v>
      </c>
      <c r="AU260" s="231" t="s">
        <v>86</v>
      </c>
      <c r="AY260" s="18" t="s">
        <v>183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84</v>
      </c>
      <c r="BK260" s="232">
        <f>ROUND(I260*H260,2)</f>
        <v>0</v>
      </c>
      <c r="BL260" s="18" t="s">
        <v>190</v>
      </c>
      <c r="BM260" s="231" t="s">
        <v>2381</v>
      </c>
    </row>
    <row r="261" s="2" customFormat="1">
      <c r="A261" s="39"/>
      <c r="B261" s="40"/>
      <c r="C261" s="41"/>
      <c r="D261" s="233" t="s">
        <v>192</v>
      </c>
      <c r="E261" s="41"/>
      <c r="F261" s="234" t="s">
        <v>2379</v>
      </c>
      <c r="G261" s="41"/>
      <c r="H261" s="41"/>
      <c r="I261" s="235"/>
      <c r="J261" s="41"/>
      <c r="K261" s="41"/>
      <c r="L261" s="45"/>
      <c r="M261" s="236"/>
      <c r="N261" s="237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192</v>
      </c>
      <c r="AU261" s="18" t="s">
        <v>86</v>
      </c>
    </row>
    <row r="262" s="2" customFormat="1" ht="16.5" customHeight="1">
      <c r="A262" s="39"/>
      <c r="B262" s="40"/>
      <c r="C262" s="220" t="s">
        <v>688</v>
      </c>
      <c r="D262" s="220" t="s">
        <v>185</v>
      </c>
      <c r="E262" s="221" t="s">
        <v>2382</v>
      </c>
      <c r="F262" s="222" t="s">
        <v>2383</v>
      </c>
      <c r="G262" s="223" t="s">
        <v>1783</v>
      </c>
      <c r="H262" s="224">
        <v>1</v>
      </c>
      <c r="I262" s="225"/>
      <c r="J262" s="226">
        <f>ROUND(I262*H262,2)</f>
        <v>0</v>
      </c>
      <c r="K262" s="222" t="s">
        <v>1</v>
      </c>
      <c r="L262" s="45"/>
      <c r="M262" s="227" t="s">
        <v>1</v>
      </c>
      <c r="N262" s="228" t="s">
        <v>41</v>
      </c>
      <c r="O262" s="92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190</v>
      </c>
      <c r="AT262" s="231" t="s">
        <v>185</v>
      </c>
      <c r="AU262" s="231" t="s">
        <v>86</v>
      </c>
      <c r="AY262" s="18" t="s">
        <v>183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84</v>
      </c>
      <c r="BK262" s="232">
        <f>ROUND(I262*H262,2)</f>
        <v>0</v>
      </c>
      <c r="BL262" s="18" t="s">
        <v>190</v>
      </c>
      <c r="BM262" s="231" t="s">
        <v>2384</v>
      </c>
    </row>
    <row r="263" s="2" customFormat="1">
      <c r="A263" s="39"/>
      <c r="B263" s="40"/>
      <c r="C263" s="41"/>
      <c r="D263" s="233" t="s">
        <v>192</v>
      </c>
      <c r="E263" s="41"/>
      <c r="F263" s="234" t="s">
        <v>2383</v>
      </c>
      <c r="G263" s="41"/>
      <c r="H263" s="41"/>
      <c r="I263" s="235"/>
      <c r="J263" s="41"/>
      <c r="K263" s="41"/>
      <c r="L263" s="45"/>
      <c r="M263" s="236"/>
      <c r="N263" s="237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192</v>
      </c>
      <c r="AU263" s="18" t="s">
        <v>86</v>
      </c>
    </row>
    <row r="264" s="2" customFormat="1" ht="21.75" customHeight="1">
      <c r="A264" s="39"/>
      <c r="B264" s="40"/>
      <c r="C264" s="220" t="s">
        <v>692</v>
      </c>
      <c r="D264" s="220" t="s">
        <v>185</v>
      </c>
      <c r="E264" s="221" t="s">
        <v>2385</v>
      </c>
      <c r="F264" s="222" t="s">
        <v>2386</v>
      </c>
      <c r="G264" s="223" t="s">
        <v>2380</v>
      </c>
      <c r="H264" s="224">
        <v>1</v>
      </c>
      <c r="I264" s="225"/>
      <c r="J264" s="226">
        <f>ROUND(I264*H264,2)</f>
        <v>0</v>
      </c>
      <c r="K264" s="222" t="s">
        <v>1</v>
      </c>
      <c r="L264" s="45"/>
      <c r="M264" s="227" t="s">
        <v>1</v>
      </c>
      <c r="N264" s="228" t="s">
        <v>41</v>
      </c>
      <c r="O264" s="92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190</v>
      </c>
      <c r="AT264" s="231" t="s">
        <v>185</v>
      </c>
      <c r="AU264" s="231" t="s">
        <v>86</v>
      </c>
      <c r="AY264" s="18" t="s">
        <v>183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84</v>
      </c>
      <c r="BK264" s="232">
        <f>ROUND(I264*H264,2)</f>
        <v>0</v>
      </c>
      <c r="BL264" s="18" t="s">
        <v>190</v>
      </c>
      <c r="BM264" s="231" t="s">
        <v>2387</v>
      </c>
    </row>
    <row r="265" s="2" customFormat="1">
      <c r="A265" s="39"/>
      <c r="B265" s="40"/>
      <c r="C265" s="41"/>
      <c r="D265" s="233" t="s">
        <v>192</v>
      </c>
      <c r="E265" s="41"/>
      <c r="F265" s="234" t="s">
        <v>2388</v>
      </c>
      <c r="G265" s="41"/>
      <c r="H265" s="41"/>
      <c r="I265" s="235"/>
      <c r="J265" s="41"/>
      <c r="K265" s="41"/>
      <c r="L265" s="45"/>
      <c r="M265" s="236"/>
      <c r="N265" s="237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192</v>
      </c>
      <c r="AU265" s="18" t="s">
        <v>86</v>
      </c>
    </row>
    <row r="266" s="2" customFormat="1" ht="16.5" customHeight="1">
      <c r="A266" s="39"/>
      <c r="B266" s="40"/>
      <c r="C266" s="220" t="s">
        <v>699</v>
      </c>
      <c r="D266" s="220" t="s">
        <v>185</v>
      </c>
      <c r="E266" s="221" t="s">
        <v>2389</v>
      </c>
      <c r="F266" s="222" t="s">
        <v>2390</v>
      </c>
      <c r="G266" s="223" t="s">
        <v>1783</v>
      </c>
      <c r="H266" s="224">
        <v>1</v>
      </c>
      <c r="I266" s="225"/>
      <c r="J266" s="226">
        <f>ROUND(I266*H266,2)</f>
        <v>0</v>
      </c>
      <c r="K266" s="222" t="s">
        <v>1</v>
      </c>
      <c r="L266" s="45"/>
      <c r="M266" s="227" t="s">
        <v>1</v>
      </c>
      <c r="N266" s="228" t="s">
        <v>41</v>
      </c>
      <c r="O266" s="92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190</v>
      </c>
      <c r="AT266" s="231" t="s">
        <v>185</v>
      </c>
      <c r="AU266" s="231" t="s">
        <v>86</v>
      </c>
      <c r="AY266" s="18" t="s">
        <v>183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84</v>
      </c>
      <c r="BK266" s="232">
        <f>ROUND(I266*H266,2)</f>
        <v>0</v>
      </c>
      <c r="BL266" s="18" t="s">
        <v>190</v>
      </c>
      <c r="BM266" s="231" t="s">
        <v>2391</v>
      </c>
    </row>
    <row r="267" s="2" customFormat="1">
      <c r="A267" s="39"/>
      <c r="B267" s="40"/>
      <c r="C267" s="41"/>
      <c r="D267" s="233" t="s">
        <v>192</v>
      </c>
      <c r="E267" s="41"/>
      <c r="F267" s="234" t="s">
        <v>2390</v>
      </c>
      <c r="G267" s="41"/>
      <c r="H267" s="41"/>
      <c r="I267" s="235"/>
      <c r="J267" s="41"/>
      <c r="K267" s="41"/>
      <c r="L267" s="45"/>
      <c r="M267" s="296"/>
      <c r="N267" s="297"/>
      <c r="O267" s="298"/>
      <c r="P267" s="298"/>
      <c r="Q267" s="298"/>
      <c r="R267" s="298"/>
      <c r="S267" s="298"/>
      <c r="T267" s="29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192</v>
      </c>
      <c r="AU267" s="18" t="s">
        <v>86</v>
      </c>
    </row>
    <row r="268" s="2" customFormat="1" ht="6.96" customHeight="1">
      <c r="A268" s="39"/>
      <c r="B268" s="67"/>
      <c r="C268" s="68"/>
      <c r="D268" s="68"/>
      <c r="E268" s="68"/>
      <c r="F268" s="68"/>
      <c r="G268" s="68"/>
      <c r="H268" s="68"/>
      <c r="I268" s="68"/>
      <c r="J268" s="68"/>
      <c r="K268" s="68"/>
      <c r="L268" s="45"/>
      <c r="M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</row>
  </sheetData>
  <sheetProtection sheet="1" autoFilter="0" formatColumns="0" formatRows="0" objects="1" scenarios="1" spinCount="100000" saltValue="ERspnlkaxYMIRdH6yR6vET/C9nQuX/Qrvm6GeH11FJHuD1juE2tVQWgXcl7g5R2iQl03Kz7TpoZgOAnm9AGNpw==" hashValue="Ylk0ihPXiSaA0g7rEsSBB59t2uKJgRY+78tS/SYSF/NW3LvqhGw0/RPC1e+bQQdN47DiwVYMivDy5fB5e4FQwg==" algorithmName="SHA-512" password="CC35"/>
  <autoFilter ref="C120:K26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86</v>
      </c>
    </row>
    <row r="4" hidden="1" s="1" customFormat="1" ht="24.96" customHeight="1">
      <c r="B4" s="21"/>
      <c r="D4" s="140" t="s">
        <v>117</v>
      </c>
      <c r="L4" s="21"/>
      <c r="M4" s="141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2" t="s">
        <v>16</v>
      </c>
      <c r="L6" s="21"/>
    </row>
    <row r="7" hidden="1" s="1" customFormat="1" ht="16.5" customHeight="1">
      <c r="B7" s="21"/>
      <c r="E7" s="143" t="str">
        <f>'Rekapitulace stavby'!K6</f>
        <v>ZŠ Švermova - přestavba bazénové vany</v>
      </c>
      <c r="F7" s="142"/>
      <c r="G7" s="142"/>
      <c r="H7" s="142"/>
      <c r="L7" s="21"/>
    </row>
    <row r="8" hidden="1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2392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34</v>
      </c>
      <c r="G12" s="39"/>
      <c r="H12" s="39"/>
      <c r="I12" s="142" t="s">
        <v>22</v>
      </c>
      <c r="J12" s="146" t="str">
        <f>'Rekapitulace stavby'!AN8</f>
        <v>2. 8. 2023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tr">
        <f>IF('Rekapitulace stavby'!E11="","",'Rekapitulace stavby'!E11)</f>
        <v>Město Liberec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tr">
        <f>IF('Rekapitulace stavby'!E17="","",'Rekapitulace stavby'!E17)</f>
        <v>DIGITRONIC CZ s.r.o.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ROUND((SUM(BE124:BE354)),  2)</f>
        <v>0</v>
      </c>
      <c r="G33" s="39"/>
      <c r="H33" s="39"/>
      <c r="I33" s="157">
        <v>0.20999999999999999</v>
      </c>
      <c r="J33" s="156">
        <f>ROUND(((SUM(BE124:BE354))*I33),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42</v>
      </c>
      <c r="F34" s="156">
        <f>ROUND((SUM(BF124:BF354)),  2)</f>
        <v>0</v>
      </c>
      <c r="G34" s="39"/>
      <c r="H34" s="39"/>
      <c r="I34" s="157">
        <v>0.14999999999999999</v>
      </c>
      <c r="J34" s="156">
        <f>ROUND(((SUM(BF124:BF354))*I34),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ROUND((SUM(BG124:BG354)),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ROUND((SUM(BH124:BH354)),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ROUND((SUM(BI124:BI354)),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ZŠ Švermova - přestavba bazénové vany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D.1.4.G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Liberec</v>
      </c>
      <c r="G91" s="41"/>
      <c r="H91" s="41"/>
      <c r="I91" s="33" t="s">
        <v>30</v>
      </c>
      <c r="J91" s="37" t="str">
        <f>E21</f>
        <v>DIGITRONIC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143</v>
      </c>
      <c r="D94" s="178"/>
      <c r="E94" s="178"/>
      <c r="F94" s="178"/>
      <c r="G94" s="178"/>
      <c r="H94" s="178"/>
      <c r="I94" s="178"/>
      <c r="J94" s="179" t="s">
        <v>144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145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146</v>
      </c>
    </row>
    <row r="97" s="9" customFormat="1" ht="24.96" customHeight="1">
      <c r="A97" s="9"/>
      <c r="B97" s="181"/>
      <c r="C97" s="182"/>
      <c r="D97" s="183" t="s">
        <v>2393</v>
      </c>
      <c r="E97" s="184"/>
      <c r="F97" s="184"/>
      <c r="G97" s="184"/>
      <c r="H97" s="184"/>
      <c r="I97" s="184"/>
      <c r="J97" s="185">
        <f>J125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1"/>
      <c r="C98" s="182"/>
      <c r="D98" s="183" t="s">
        <v>2394</v>
      </c>
      <c r="E98" s="184"/>
      <c r="F98" s="184"/>
      <c r="G98" s="184"/>
      <c r="H98" s="184"/>
      <c r="I98" s="184"/>
      <c r="J98" s="185">
        <f>J164</f>
        <v>0</v>
      </c>
      <c r="K98" s="182"/>
      <c r="L98" s="18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1"/>
      <c r="C99" s="182"/>
      <c r="D99" s="183" t="s">
        <v>2395</v>
      </c>
      <c r="E99" s="184"/>
      <c r="F99" s="184"/>
      <c r="G99" s="184"/>
      <c r="H99" s="184"/>
      <c r="I99" s="184"/>
      <c r="J99" s="185">
        <f>J189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1"/>
      <c r="C100" s="182"/>
      <c r="D100" s="183" t="s">
        <v>2396</v>
      </c>
      <c r="E100" s="184"/>
      <c r="F100" s="184"/>
      <c r="G100" s="184"/>
      <c r="H100" s="184"/>
      <c r="I100" s="184"/>
      <c r="J100" s="185">
        <f>J222</f>
        <v>0</v>
      </c>
      <c r="K100" s="182"/>
      <c r="L100" s="18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1"/>
      <c r="C101" s="182"/>
      <c r="D101" s="183" t="s">
        <v>2397</v>
      </c>
      <c r="E101" s="184"/>
      <c r="F101" s="184"/>
      <c r="G101" s="184"/>
      <c r="H101" s="184"/>
      <c r="I101" s="184"/>
      <c r="J101" s="185">
        <f>J239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1"/>
      <c r="C102" s="182"/>
      <c r="D102" s="183" t="s">
        <v>2398</v>
      </c>
      <c r="E102" s="184"/>
      <c r="F102" s="184"/>
      <c r="G102" s="184"/>
      <c r="H102" s="184"/>
      <c r="I102" s="184"/>
      <c r="J102" s="185">
        <f>J252</f>
        <v>0</v>
      </c>
      <c r="K102" s="182"/>
      <c r="L102" s="18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1"/>
      <c r="C103" s="182"/>
      <c r="D103" s="183" t="s">
        <v>2399</v>
      </c>
      <c r="E103" s="184"/>
      <c r="F103" s="184"/>
      <c r="G103" s="184"/>
      <c r="H103" s="184"/>
      <c r="I103" s="184"/>
      <c r="J103" s="185">
        <f>J301</f>
        <v>0</v>
      </c>
      <c r="K103" s="182"/>
      <c r="L103" s="18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1"/>
      <c r="C104" s="182"/>
      <c r="D104" s="183" t="s">
        <v>2396</v>
      </c>
      <c r="E104" s="184"/>
      <c r="F104" s="184"/>
      <c r="G104" s="184"/>
      <c r="H104" s="184"/>
      <c r="I104" s="184"/>
      <c r="J104" s="185">
        <f>J338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168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6" t="str">
        <f>E7</f>
        <v>ZŠ Švermova - přestavba bazénové vany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126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D.1.4.G - Elektroinstalace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33" t="s">
        <v>22</v>
      </c>
      <c r="J118" s="80" t="str">
        <f>IF(J12="","",J12)</f>
        <v>2. 8. 2023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Město Liberec</v>
      </c>
      <c r="G120" s="41"/>
      <c r="H120" s="41"/>
      <c r="I120" s="33" t="s">
        <v>30</v>
      </c>
      <c r="J120" s="37" t="str">
        <f>E21</f>
        <v>DIGITRONIC CZ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3"/>
      <c r="B123" s="194"/>
      <c r="C123" s="195" t="s">
        <v>169</v>
      </c>
      <c r="D123" s="196" t="s">
        <v>61</v>
      </c>
      <c r="E123" s="196" t="s">
        <v>57</v>
      </c>
      <c r="F123" s="196" t="s">
        <v>58</v>
      </c>
      <c r="G123" s="196" t="s">
        <v>170</v>
      </c>
      <c r="H123" s="196" t="s">
        <v>171</v>
      </c>
      <c r="I123" s="196" t="s">
        <v>172</v>
      </c>
      <c r="J123" s="196" t="s">
        <v>144</v>
      </c>
      <c r="K123" s="197" t="s">
        <v>173</v>
      </c>
      <c r="L123" s="198"/>
      <c r="M123" s="101" t="s">
        <v>1</v>
      </c>
      <c r="N123" s="102" t="s">
        <v>40</v>
      </c>
      <c r="O123" s="102" t="s">
        <v>174</v>
      </c>
      <c r="P123" s="102" t="s">
        <v>175</v>
      </c>
      <c r="Q123" s="102" t="s">
        <v>176</v>
      </c>
      <c r="R123" s="102" t="s">
        <v>177</v>
      </c>
      <c r="S123" s="102" t="s">
        <v>178</v>
      </c>
      <c r="T123" s="103" t="s">
        <v>179</v>
      </c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</row>
    <row r="124" s="2" customFormat="1" ht="22.8" customHeight="1">
      <c r="A124" s="39"/>
      <c r="B124" s="40"/>
      <c r="C124" s="108" t="s">
        <v>180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P125+P164+P189+P222+P239+P252+P301+P338</f>
        <v>0</v>
      </c>
      <c r="Q124" s="105"/>
      <c r="R124" s="201">
        <f>R125+R164+R189+R222+R239+R252+R301+R338</f>
        <v>0</v>
      </c>
      <c r="S124" s="105"/>
      <c r="T124" s="202">
        <f>T125+T164+T189+T222+T239+T252+T301+T338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146</v>
      </c>
      <c r="BK124" s="203">
        <f>BK125+BK164+BK189+BK222+BK239+BK252+BK301+BK338</f>
        <v>0</v>
      </c>
    </row>
    <row r="125" s="12" customFormat="1" ht="25.92" customHeight="1">
      <c r="A125" s="12"/>
      <c r="B125" s="204"/>
      <c r="C125" s="205"/>
      <c r="D125" s="206" t="s">
        <v>75</v>
      </c>
      <c r="E125" s="207" t="s">
        <v>2400</v>
      </c>
      <c r="F125" s="207" t="s">
        <v>2401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SUM(P126:P163)</f>
        <v>0</v>
      </c>
      <c r="Q125" s="212"/>
      <c r="R125" s="213">
        <f>SUM(R126:R163)</f>
        <v>0</v>
      </c>
      <c r="S125" s="212"/>
      <c r="T125" s="214">
        <f>SUM(T126:T163)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84</v>
      </c>
      <c r="AT125" s="216" t="s">
        <v>75</v>
      </c>
      <c r="AU125" s="216" t="s">
        <v>76</v>
      </c>
      <c r="AY125" s="215" t="s">
        <v>183</v>
      </c>
      <c r="BK125" s="217">
        <f>SUM(BK126:BK163)</f>
        <v>0</v>
      </c>
    </row>
    <row r="126" s="2" customFormat="1" ht="24.15" customHeight="1">
      <c r="A126" s="39"/>
      <c r="B126" s="40"/>
      <c r="C126" s="270" t="s">
        <v>84</v>
      </c>
      <c r="D126" s="270" t="s">
        <v>259</v>
      </c>
      <c r="E126" s="271" t="s">
        <v>2402</v>
      </c>
      <c r="F126" s="272" t="s">
        <v>2403</v>
      </c>
      <c r="G126" s="273" t="s">
        <v>1124</v>
      </c>
      <c r="H126" s="274">
        <v>155</v>
      </c>
      <c r="I126" s="275"/>
      <c r="J126" s="276">
        <f>ROUND(I126*H126,2)</f>
        <v>0</v>
      </c>
      <c r="K126" s="272" t="s">
        <v>1</v>
      </c>
      <c r="L126" s="277"/>
      <c r="M126" s="278" t="s">
        <v>1</v>
      </c>
      <c r="N126" s="279" t="s">
        <v>41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243</v>
      </c>
      <c r="AT126" s="231" t="s">
        <v>259</v>
      </c>
      <c r="AU126" s="231" t="s">
        <v>84</v>
      </c>
      <c r="AY126" s="18" t="s">
        <v>183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84</v>
      </c>
      <c r="BK126" s="232">
        <f>ROUND(I126*H126,2)</f>
        <v>0</v>
      </c>
      <c r="BL126" s="18" t="s">
        <v>190</v>
      </c>
      <c r="BM126" s="231" t="s">
        <v>86</v>
      </c>
    </row>
    <row r="127" s="2" customFormat="1">
      <c r="A127" s="39"/>
      <c r="B127" s="40"/>
      <c r="C127" s="41"/>
      <c r="D127" s="233" t="s">
        <v>192</v>
      </c>
      <c r="E127" s="41"/>
      <c r="F127" s="234" t="s">
        <v>2403</v>
      </c>
      <c r="G127" s="41"/>
      <c r="H127" s="41"/>
      <c r="I127" s="235"/>
      <c r="J127" s="41"/>
      <c r="K127" s="41"/>
      <c r="L127" s="45"/>
      <c r="M127" s="236"/>
      <c r="N127" s="237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192</v>
      </c>
      <c r="AU127" s="18" t="s">
        <v>84</v>
      </c>
    </row>
    <row r="128" s="2" customFormat="1" ht="24.15" customHeight="1">
      <c r="A128" s="39"/>
      <c r="B128" s="40"/>
      <c r="C128" s="220" t="s">
        <v>86</v>
      </c>
      <c r="D128" s="220" t="s">
        <v>185</v>
      </c>
      <c r="E128" s="221" t="s">
        <v>2404</v>
      </c>
      <c r="F128" s="222" t="s">
        <v>2405</v>
      </c>
      <c r="G128" s="223" t="s">
        <v>1124</v>
      </c>
      <c r="H128" s="224">
        <v>155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41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190</v>
      </c>
      <c r="AT128" s="231" t="s">
        <v>185</v>
      </c>
      <c r="AU128" s="231" t="s">
        <v>84</v>
      </c>
      <c r="AY128" s="18" t="s">
        <v>183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84</v>
      </c>
      <c r="BK128" s="232">
        <f>ROUND(I128*H128,2)</f>
        <v>0</v>
      </c>
      <c r="BL128" s="18" t="s">
        <v>190</v>
      </c>
      <c r="BM128" s="231" t="s">
        <v>190</v>
      </c>
    </row>
    <row r="129" s="2" customFormat="1">
      <c r="A129" s="39"/>
      <c r="B129" s="40"/>
      <c r="C129" s="41"/>
      <c r="D129" s="233" t="s">
        <v>192</v>
      </c>
      <c r="E129" s="41"/>
      <c r="F129" s="234" t="s">
        <v>2405</v>
      </c>
      <c r="G129" s="41"/>
      <c r="H129" s="41"/>
      <c r="I129" s="235"/>
      <c r="J129" s="41"/>
      <c r="K129" s="41"/>
      <c r="L129" s="45"/>
      <c r="M129" s="236"/>
      <c r="N129" s="23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192</v>
      </c>
      <c r="AU129" s="18" t="s">
        <v>84</v>
      </c>
    </row>
    <row r="130" s="2" customFormat="1" ht="24.15" customHeight="1">
      <c r="A130" s="39"/>
      <c r="B130" s="40"/>
      <c r="C130" s="270" t="s">
        <v>114</v>
      </c>
      <c r="D130" s="270" t="s">
        <v>259</v>
      </c>
      <c r="E130" s="271" t="s">
        <v>2406</v>
      </c>
      <c r="F130" s="272" t="s">
        <v>2407</v>
      </c>
      <c r="G130" s="273" t="s">
        <v>1124</v>
      </c>
      <c r="H130" s="274">
        <v>26</v>
      </c>
      <c r="I130" s="275"/>
      <c r="J130" s="276">
        <f>ROUND(I130*H130,2)</f>
        <v>0</v>
      </c>
      <c r="K130" s="272" t="s">
        <v>1</v>
      </c>
      <c r="L130" s="277"/>
      <c r="M130" s="278" t="s">
        <v>1</v>
      </c>
      <c r="N130" s="279" t="s">
        <v>41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243</v>
      </c>
      <c r="AT130" s="231" t="s">
        <v>259</v>
      </c>
      <c r="AU130" s="231" t="s">
        <v>84</v>
      </c>
      <c r="AY130" s="18" t="s">
        <v>183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84</v>
      </c>
      <c r="BK130" s="232">
        <f>ROUND(I130*H130,2)</f>
        <v>0</v>
      </c>
      <c r="BL130" s="18" t="s">
        <v>190</v>
      </c>
      <c r="BM130" s="231" t="s">
        <v>227</v>
      </c>
    </row>
    <row r="131" s="2" customFormat="1">
      <c r="A131" s="39"/>
      <c r="B131" s="40"/>
      <c r="C131" s="41"/>
      <c r="D131" s="233" t="s">
        <v>192</v>
      </c>
      <c r="E131" s="41"/>
      <c r="F131" s="234" t="s">
        <v>2407</v>
      </c>
      <c r="G131" s="41"/>
      <c r="H131" s="41"/>
      <c r="I131" s="235"/>
      <c r="J131" s="41"/>
      <c r="K131" s="41"/>
      <c r="L131" s="45"/>
      <c r="M131" s="236"/>
      <c r="N131" s="237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192</v>
      </c>
      <c r="AU131" s="18" t="s">
        <v>84</v>
      </c>
    </row>
    <row r="132" s="2" customFormat="1" ht="24.15" customHeight="1">
      <c r="A132" s="39"/>
      <c r="B132" s="40"/>
      <c r="C132" s="220" t="s">
        <v>190</v>
      </c>
      <c r="D132" s="220" t="s">
        <v>185</v>
      </c>
      <c r="E132" s="221" t="s">
        <v>2408</v>
      </c>
      <c r="F132" s="222" t="s">
        <v>2409</v>
      </c>
      <c r="G132" s="223" t="s">
        <v>1124</v>
      </c>
      <c r="H132" s="224">
        <v>26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190</v>
      </c>
      <c r="AT132" s="231" t="s">
        <v>185</v>
      </c>
      <c r="AU132" s="231" t="s">
        <v>84</v>
      </c>
      <c r="AY132" s="18" t="s">
        <v>183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84</v>
      </c>
      <c r="BK132" s="232">
        <f>ROUND(I132*H132,2)</f>
        <v>0</v>
      </c>
      <c r="BL132" s="18" t="s">
        <v>190</v>
      </c>
      <c r="BM132" s="231" t="s">
        <v>243</v>
      </c>
    </row>
    <row r="133" s="2" customFormat="1">
      <c r="A133" s="39"/>
      <c r="B133" s="40"/>
      <c r="C133" s="41"/>
      <c r="D133" s="233" t="s">
        <v>192</v>
      </c>
      <c r="E133" s="41"/>
      <c r="F133" s="234" t="s">
        <v>2409</v>
      </c>
      <c r="G133" s="41"/>
      <c r="H133" s="41"/>
      <c r="I133" s="235"/>
      <c r="J133" s="41"/>
      <c r="K133" s="41"/>
      <c r="L133" s="45"/>
      <c r="M133" s="236"/>
      <c r="N133" s="23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192</v>
      </c>
      <c r="AU133" s="18" t="s">
        <v>84</v>
      </c>
    </row>
    <row r="134" s="2" customFormat="1" ht="24.15" customHeight="1">
      <c r="A134" s="39"/>
      <c r="B134" s="40"/>
      <c r="C134" s="270" t="s">
        <v>217</v>
      </c>
      <c r="D134" s="270" t="s">
        <v>259</v>
      </c>
      <c r="E134" s="271" t="s">
        <v>2410</v>
      </c>
      <c r="F134" s="272" t="s">
        <v>2411</v>
      </c>
      <c r="G134" s="273" t="s">
        <v>1124</v>
      </c>
      <c r="H134" s="274">
        <v>11</v>
      </c>
      <c r="I134" s="275"/>
      <c r="J134" s="276">
        <f>ROUND(I134*H134,2)</f>
        <v>0</v>
      </c>
      <c r="K134" s="272" t="s">
        <v>1</v>
      </c>
      <c r="L134" s="277"/>
      <c r="M134" s="278" t="s">
        <v>1</v>
      </c>
      <c r="N134" s="279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243</v>
      </c>
      <c r="AT134" s="231" t="s">
        <v>259</v>
      </c>
      <c r="AU134" s="231" t="s">
        <v>84</v>
      </c>
      <c r="AY134" s="18" t="s">
        <v>183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84</v>
      </c>
      <c r="BK134" s="232">
        <f>ROUND(I134*H134,2)</f>
        <v>0</v>
      </c>
      <c r="BL134" s="18" t="s">
        <v>190</v>
      </c>
      <c r="BM134" s="231" t="s">
        <v>258</v>
      </c>
    </row>
    <row r="135" s="2" customFormat="1">
      <c r="A135" s="39"/>
      <c r="B135" s="40"/>
      <c r="C135" s="41"/>
      <c r="D135" s="233" t="s">
        <v>192</v>
      </c>
      <c r="E135" s="41"/>
      <c r="F135" s="234" t="s">
        <v>2411</v>
      </c>
      <c r="G135" s="41"/>
      <c r="H135" s="41"/>
      <c r="I135" s="235"/>
      <c r="J135" s="41"/>
      <c r="K135" s="41"/>
      <c r="L135" s="45"/>
      <c r="M135" s="236"/>
      <c r="N135" s="23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192</v>
      </c>
      <c r="AU135" s="18" t="s">
        <v>84</v>
      </c>
    </row>
    <row r="136" s="2" customFormat="1" ht="24.15" customHeight="1">
      <c r="A136" s="39"/>
      <c r="B136" s="40"/>
      <c r="C136" s="220" t="s">
        <v>227</v>
      </c>
      <c r="D136" s="220" t="s">
        <v>185</v>
      </c>
      <c r="E136" s="221" t="s">
        <v>2412</v>
      </c>
      <c r="F136" s="222" t="s">
        <v>2413</v>
      </c>
      <c r="G136" s="223" t="s">
        <v>1124</v>
      </c>
      <c r="H136" s="224">
        <v>11</v>
      </c>
      <c r="I136" s="225"/>
      <c r="J136" s="226">
        <f>ROUND(I136*H136,2)</f>
        <v>0</v>
      </c>
      <c r="K136" s="222" t="s">
        <v>1</v>
      </c>
      <c r="L136" s="45"/>
      <c r="M136" s="227" t="s">
        <v>1</v>
      </c>
      <c r="N136" s="228" t="s">
        <v>41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190</v>
      </c>
      <c r="AT136" s="231" t="s">
        <v>185</v>
      </c>
      <c r="AU136" s="231" t="s">
        <v>84</v>
      </c>
      <c r="AY136" s="18" t="s">
        <v>183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84</v>
      </c>
      <c r="BK136" s="232">
        <f>ROUND(I136*H136,2)</f>
        <v>0</v>
      </c>
      <c r="BL136" s="18" t="s">
        <v>190</v>
      </c>
      <c r="BM136" s="231" t="s">
        <v>14</v>
      </c>
    </row>
    <row r="137" s="2" customFormat="1">
      <c r="A137" s="39"/>
      <c r="B137" s="40"/>
      <c r="C137" s="41"/>
      <c r="D137" s="233" t="s">
        <v>192</v>
      </c>
      <c r="E137" s="41"/>
      <c r="F137" s="234" t="s">
        <v>2413</v>
      </c>
      <c r="G137" s="41"/>
      <c r="H137" s="41"/>
      <c r="I137" s="235"/>
      <c r="J137" s="41"/>
      <c r="K137" s="41"/>
      <c r="L137" s="45"/>
      <c r="M137" s="236"/>
      <c r="N137" s="23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192</v>
      </c>
      <c r="AU137" s="18" t="s">
        <v>84</v>
      </c>
    </row>
    <row r="138" s="2" customFormat="1" ht="24.15" customHeight="1">
      <c r="A138" s="39"/>
      <c r="B138" s="40"/>
      <c r="C138" s="270" t="s">
        <v>237</v>
      </c>
      <c r="D138" s="270" t="s">
        <v>259</v>
      </c>
      <c r="E138" s="271" t="s">
        <v>2414</v>
      </c>
      <c r="F138" s="272" t="s">
        <v>2415</v>
      </c>
      <c r="G138" s="273" t="s">
        <v>1124</v>
      </c>
      <c r="H138" s="274">
        <v>4</v>
      </c>
      <c r="I138" s="275"/>
      <c r="J138" s="276">
        <f>ROUND(I138*H138,2)</f>
        <v>0</v>
      </c>
      <c r="K138" s="272" t="s">
        <v>1</v>
      </c>
      <c r="L138" s="277"/>
      <c r="M138" s="278" t="s">
        <v>1</v>
      </c>
      <c r="N138" s="279" t="s">
        <v>41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243</v>
      </c>
      <c r="AT138" s="231" t="s">
        <v>259</v>
      </c>
      <c r="AU138" s="231" t="s">
        <v>84</v>
      </c>
      <c r="AY138" s="18" t="s">
        <v>183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84</v>
      </c>
      <c r="BK138" s="232">
        <f>ROUND(I138*H138,2)</f>
        <v>0</v>
      </c>
      <c r="BL138" s="18" t="s">
        <v>190</v>
      </c>
      <c r="BM138" s="231" t="s">
        <v>299</v>
      </c>
    </row>
    <row r="139" s="2" customFormat="1">
      <c r="A139" s="39"/>
      <c r="B139" s="40"/>
      <c r="C139" s="41"/>
      <c r="D139" s="233" t="s">
        <v>192</v>
      </c>
      <c r="E139" s="41"/>
      <c r="F139" s="234" t="s">
        <v>2415</v>
      </c>
      <c r="G139" s="41"/>
      <c r="H139" s="41"/>
      <c r="I139" s="235"/>
      <c r="J139" s="41"/>
      <c r="K139" s="41"/>
      <c r="L139" s="45"/>
      <c r="M139" s="236"/>
      <c r="N139" s="23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192</v>
      </c>
      <c r="AU139" s="18" t="s">
        <v>84</v>
      </c>
    </row>
    <row r="140" s="2" customFormat="1" ht="24.15" customHeight="1">
      <c r="A140" s="39"/>
      <c r="B140" s="40"/>
      <c r="C140" s="220" t="s">
        <v>243</v>
      </c>
      <c r="D140" s="220" t="s">
        <v>185</v>
      </c>
      <c r="E140" s="221" t="s">
        <v>2416</v>
      </c>
      <c r="F140" s="222" t="s">
        <v>2417</v>
      </c>
      <c r="G140" s="223" t="s">
        <v>1124</v>
      </c>
      <c r="H140" s="224">
        <v>4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190</v>
      </c>
      <c r="AT140" s="231" t="s">
        <v>185</v>
      </c>
      <c r="AU140" s="231" t="s">
        <v>84</v>
      </c>
      <c r="AY140" s="18" t="s">
        <v>183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84</v>
      </c>
      <c r="BK140" s="232">
        <f>ROUND(I140*H140,2)</f>
        <v>0</v>
      </c>
      <c r="BL140" s="18" t="s">
        <v>190</v>
      </c>
      <c r="BM140" s="231" t="s">
        <v>319</v>
      </c>
    </row>
    <row r="141" s="2" customFormat="1">
      <c r="A141" s="39"/>
      <c r="B141" s="40"/>
      <c r="C141" s="41"/>
      <c r="D141" s="233" t="s">
        <v>192</v>
      </c>
      <c r="E141" s="41"/>
      <c r="F141" s="234" t="s">
        <v>2417</v>
      </c>
      <c r="G141" s="41"/>
      <c r="H141" s="41"/>
      <c r="I141" s="235"/>
      <c r="J141" s="41"/>
      <c r="K141" s="41"/>
      <c r="L141" s="45"/>
      <c r="M141" s="236"/>
      <c r="N141" s="23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192</v>
      </c>
      <c r="AU141" s="18" t="s">
        <v>84</v>
      </c>
    </row>
    <row r="142" s="2" customFormat="1" ht="24.15" customHeight="1">
      <c r="A142" s="39"/>
      <c r="B142" s="40"/>
      <c r="C142" s="270" t="s">
        <v>249</v>
      </c>
      <c r="D142" s="270" t="s">
        <v>259</v>
      </c>
      <c r="E142" s="271" t="s">
        <v>2410</v>
      </c>
      <c r="F142" s="272" t="s">
        <v>2411</v>
      </c>
      <c r="G142" s="273" t="s">
        <v>1124</v>
      </c>
      <c r="H142" s="274">
        <v>2</v>
      </c>
      <c r="I142" s="275"/>
      <c r="J142" s="276">
        <f>ROUND(I142*H142,2)</f>
        <v>0</v>
      </c>
      <c r="K142" s="272" t="s">
        <v>1</v>
      </c>
      <c r="L142" s="277"/>
      <c r="M142" s="278" t="s">
        <v>1</v>
      </c>
      <c r="N142" s="279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243</v>
      </c>
      <c r="AT142" s="231" t="s">
        <v>259</v>
      </c>
      <c r="AU142" s="231" t="s">
        <v>84</v>
      </c>
      <c r="AY142" s="18" t="s">
        <v>183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84</v>
      </c>
      <c r="BK142" s="232">
        <f>ROUND(I142*H142,2)</f>
        <v>0</v>
      </c>
      <c r="BL142" s="18" t="s">
        <v>190</v>
      </c>
      <c r="BM142" s="231" t="s">
        <v>332</v>
      </c>
    </row>
    <row r="143" s="2" customFormat="1">
      <c r="A143" s="39"/>
      <c r="B143" s="40"/>
      <c r="C143" s="41"/>
      <c r="D143" s="233" t="s">
        <v>192</v>
      </c>
      <c r="E143" s="41"/>
      <c r="F143" s="234" t="s">
        <v>2411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192</v>
      </c>
      <c r="AU143" s="18" t="s">
        <v>84</v>
      </c>
    </row>
    <row r="144" s="2" customFormat="1" ht="24.15" customHeight="1">
      <c r="A144" s="39"/>
      <c r="B144" s="40"/>
      <c r="C144" s="220" t="s">
        <v>258</v>
      </c>
      <c r="D144" s="220" t="s">
        <v>185</v>
      </c>
      <c r="E144" s="221" t="s">
        <v>2412</v>
      </c>
      <c r="F144" s="222" t="s">
        <v>2413</v>
      </c>
      <c r="G144" s="223" t="s">
        <v>1124</v>
      </c>
      <c r="H144" s="224">
        <v>2</v>
      </c>
      <c r="I144" s="225"/>
      <c r="J144" s="226">
        <f>ROUND(I144*H144,2)</f>
        <v>0</v>
      </c>
      <c r="K144" s="222" t="s">
        <v>1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190</v>
      </c>
      <c r="AT144" s="231" t="s">
        <v>185</v>
      </c>
      <c r="AU144" s="231" t="s">
        <v>84</v>
      </c>
      <c r="AY144" s="18" t="s">
        <v>183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84</v>
      </c>
      <c r="BK144" s="232">
        <f>ROUND(I144*H144,2)</f>
        <v>0</v>
      </c>
      <c r="BL144" s="18" t="s">
        <v>190</v>
      </c>
      <c r="BM144" s="231" t="s">
        <v>347</v>
      </c>
    </row>
    <row r="145" s="2" customFormat="1">
      <c r="A145" s="39"/>
      <c r="B145" s="40"/>
      <c r="C145" s="41"/>
      <c r="D145" s="233" t="s">
        <v>192</v>
      </c>
      <c r="E145" s="41"/>
      <c r="F145" s="234" t="s">
        <v>2413</v>
      </c>
      <c r="G145" s="41"/>
      <c r="H145" s="41"/>
      <c r="I145" s="235"/>
      <c r="J145" s="41"/>
      <c r="K145" s="41"/>
      <c r="L145" s="45"/>
      <c r="M145" s="236"/>
      <c r="N145" s="237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192</v>
      </c>
      <c r="AU145" s="18" t="s">
        <v>84</v>
      </c>
    </row>
    <row r="146" s="2" customFormat="1" ht="24.15" customHeight="1">
      <c r="A146" s="39"/>
      <c r="B146" s="40"/>
      <c r="C146" s="270" t="s">
        <v>268</v>
      </c>
      <c r="D146" s="270" t="s">
        <v>259</v>
      </c>
      <c r="E146" s="271" t="s">
        <v>2418</v>
      </c>
      <c r="F146" s="272" t="s">
        <v>2419</v>
      </c>
      <c r="G146" s="273" t="s">
        <v>1124</v>
      </c>
      <c r="H146" s="274">
        <v>6</v>
      </c>
      <c r="I146" s="275"/>
      <c r="J146" s="276">
        <f>ROUND(I146*H146,2)</f>
        <v>0</v>
      </c>
      <c r="K146" s="272" t="s">
        <v>1</v>
      </c>
      <c r="L146" s="277"/>
      <c r="M146" s="278" t="s">
        <v>1</v>
      </c>
      <c r="N146" s="279" t="s">
        <v>41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243</v>
      </c>
      <c r="AT146" s="231" t="s">
        <v>259</v>
      </c>
      <c r="AU146" s="231" t="s">
        <v>84</v>
      </c>
      <c r="AY146" s="18" t="s">
        <v>183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84</v>
      </c>
      <c r="BK146" s="232">
        <f>ROUND(I146*H146,2)</f>
        <v>0</v>
      </c>
      <c r="BL146" s="18" t="s">
        <v>190</v>
      </c>
      <c r="BM146" s="231" t="s">
        <v>356</v>
      </c>
    </row>
    <row r="147" s="2" customFormat="1">
      <c r="A147" s="39"/>
      <c r="B147" s="40"/>
      <c r="C147" s="41"/>
      <c r="D147" s="233" t="s">
        <v>192</v>
      </c>
      <c r="E147" s="41"/>
      <c r="F147" s="234" t="s">
        <v>2419</v>
      </c>
      <c r="G147" s="41"/>
      <c r="H147" s="41"/>
      <c r="I147" s="235"/>
      <c r="J147" s="41"/>
      <c r="K147" s="41"/>
      <c r="L147" s="45"/>
      <c r="M147" s="236"/>
      <c r="N147" s="237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192</v>
      </c>
      <c r="AU147" s="18" t="s">
        <v>84</v>
      </c>
    </row>
    <row r="148" s="2" customFormat="1" ht="24.15" customHeight="1">
      <c r="A148" s="39"/>
      <c r="B148" s="40"/>
      <c r="C148" s="220" t="s">
        <v>14</v>
      </c>
      <c r="D148" s="220" t="s">
        <v>185</v>
      </c>
      <c r="E148" s="221" t="s">
        <v>2420</v>
      </c>
      <c r="F148" s="222" t="s">
        <v>2421</v>
      </c>
      <c r="G148" s="223" t="s">
        <v>1124</v>
      </c>
      <c r="H148" s="224">
        <v>6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190</v>
      </c>
      <c r="AT148" s="231" t="s">
        <v>185</v>
      </c>
      <c r="AU148" s="231" t="s">
        <v>84</v>
      </c>
      <c r="AY148" s="18" t="s">
        <v>183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84</v>
      </c>
      <c r="BK148" s="232">
        <f>ROUND(I148*H148,2)</f>
        <v>0</v>
      </c>
      <c r="BL148" s="18" t="s">
        <v>190</v>
      </c>
      <c r="BM148" s="231" t="s">
        <v>370</v>
      </c>
    </row>
    <row r="149" s="2" customFormat="1">
      <c r="A149" s="39"/>
      <c r="B149" s="40"/>
      <c r="C149" s="41"/>
      <c r="D149" s="233" t="s">
        <v>192</v>
      </c>
      <c r="E149" s="41"/>
      <c r="F149" s="234" t="s">
        <v>2421</v>
      </c>
      <c r="G149" s="41"/>
      <c r="H149" s="41"/>
      <c r="I149" s="235"/>
      <c r="J149" s="41"/>
      <c r="K149" s="41"/>
      <c r="L149" s="45"/>
      <c r="M149" s="236"/>
      <c r="N149" s="237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192</v>
      </c>
      <c r="AU149" s="18" t="s">
        <v>84</v>
      </c>
    </row>
    <row r="150" s="2" customFormat="1" ht="24.15" customHeight="1">
      <c r="A150" s="39"/>
      <c r="B150" s="40"/>
      <c r="C150" s="270" t="s">
        <v>293</v>
      </c>
      <c r="D150" s="270" t="s">
        <v>259</v>
      </c>
      <c r="E150" s="271" t="s">
        <v>2422</v>
      </c>
      <c r="F150" s="272" t="s">
        <v>2423</v>
      </c>
      <c r="G150" s="273" t="s">
        <v>1124</v>
      </c>
      <c r="H150" s="274">
        <v>12</v>
      </c>
      <c r="I150" s="275"/>
      <c r="J150" s="276">
        <f>ROUND(I150*H150,2)</f>
        <v>0</v>
      </c>
      <c r="K150" s="272" t="s">
        <v>1</v>
      </c>
      <c r="L150" s="277"/>
      <c r="M150" s="278" t="s">
        <v>1</v>
      </c>
      <c r="N150" s="279" t="s">
        <v>41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243</v>
      </c>
      <c r="AT150" s="231" t="s">
        <v>259</v>
      </c>
      <c r="AU150" s="231" t="s">
        <v>84</v>
      </c>
      <c r="AY150" s="18" t="s">
        <v>183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84</v>
      </c>
      <c r="BK150" s="232">
        <f>ROUND(I150*H150,2)</f>
        <v>0</v>
      </c>
      <c r="BL150" s="18" t="s">
        <v>190</v>
      </c>
      <c r="BM150" s="231" t="s">
        <v>383</v>
      </c>
    </row>
    <row r="151" s="2" customFormat="1">
      <c r="A151" s="39"/>
      <c r="B151" s="40"/>
      <c r="C151" s="41"/>
      <c r="D151" s="233" t="s">
        <v>192</v>
      </c>
      <c r="E151" s="41"/>
      <c r="F151" s="234" t="s">
        <v>2423</v>
      </c>
      <c r="G151" s="41"/>
      <c r="H151" s="41"/>
      <c r="I151" s="235"/>
      <c r="J151" s="41"/>
      <c r="K151" s="41"/>
      <c r="L151" s="45"/>
      <c r="M151" s="236"/>
      <c r="N151" s="237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192</v>
      </c>
      <c r="AU151" s="18" t="s">
        <v>84</v>
      </c>
    </row>
    <row r="152" s="2" customFormat="1" ht="24.15" customHeight="1">
      <c r="A152" s="39"/>
      <c r="B152" s="40"/>
      <c r="C152" s="220" t="s">
        <v>299</v>
      </c>
      <c r="D152" s="220" t="s">
        <v>185</v>
      </c>
      <c r="E152" s="221" t="s">
        <v>2424</v>
      </c>
      <c r="F152" s="222" t="s">
        <v>2425</v>
      </c>
      <c r="G152" s="223" t="s">
        <v>1124</v>
      </c>
      <c r="H152" s="224">
        <v>12</v>
      </c>
      <c r="I152" s="225"/>
      <c r="J152" s="226">
        <f>ROUND(I152*H152,2)</f>
        <v>0</v>
      </c>
      <c r="K152" s="222" t="s">
        <v>1</v>
      </c>
      <c r="L152" s="45"/>
      <c r="M152" s="227" t="s">
        <v>1</v>
      </c>
      <c r="N152" s="228" t="s">
        <v>41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190</v>
      </c>
      <c r="AT152" s="231" t="s">
        <v>185</v>
      </c>
      <c r="AU152" s="231" t="s">
        <v>84</v>
      </c>
      <c r="AY152" s="18" t="s">
        <v>183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84</v>
      </c>
      <c r="BK152" s="232">
        <f>ROUND(I152*H152,2)</f>
        <v>0</v>
      </c>
      <c r="BL152" s="18" t="s">
        <v>190</v>
      </c>
      <c r="BM152" s="231" t="s">
        <v>398</v>
      </c>
    </row>
    <row r="153" s="2" customFormat="1">
      <c r="A153" s="39"/>
      <c r="B153" s="40"/>
      <c r="C153" s="41"/>
      <c r="D153" s="233" t="s">
        <v>192</v>
      </c>
      <c r="E153" s="41"/>
      <c r="F153" s="234" t="s">
        <v>2425</v>
      </c>
      <c r="G153" s="41"/>
      <c r="H153" s="41"/>
      <c r="I153" s="235"/>
      <c r="J153" s="41"/>
      <c r="K153" s="41"/>
      <c r="L153" s="45"/>
      <c r="M153" s="236"/>
      <c r="N153" s="23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192</v>
      </c>
      <c r="AU153" s="18" t="s">
        <v>84</v>
      </c>
    </row>
    <row r="154" s="2" customFormat="1" ht="16.5" customHeight="1">
      <c r="A154" s="39"/>
      <c r="B154" s="40"/>
      <c r="C154" s="270" t="s">
        <v>8</v>
      </c>
      <c r="D154" s="270" t="s">
        <v>259</v>
      </c>
      <c r="E154" s="271" t="s">
        <v>2426</v>
      </c>
      <c r="F154" s="272" t="s">
        <v>2427</v>
      </c>
      <c r="G154" s="273" t="s">
        <v>1124</v>
      </c>
      <c r="H154" s="274">
        <v>216</v>
      </c>
      <c r="I154" s="275"/>
      <c r="J154" s="276">
        <f>ROUND(I154*H154,2)</f>
        <v>0</v>
      </c>
      <c r="K154" s="272" t="s">
        <v>1</v>
      </c>
      <c r="L154" s="277"/>
      <c r="M154" s="278" t="s">
        <v>1</v>
      </c>
      <c r="N154" s="279" t="s">
        <v>41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243</v>
      </c>
      <c r="AT154" s="231" t="s">
        <v>259</v>
      </c>
      <c r="AU154" s="231" t="s">
        <v>84</v>
      </c>
      <c r="AY154" s="18" t="s">
        <v>183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84</v>
      </c>
      <c r="BK154" s="232">
        <f>ROUND(I154*H154,2)</f>
        <v>0</v>
      </c>
      <c r="BL154" s="18" t="s">
        <v>190</v>
      </c>
      <c r="BM154" s="231" t="s">
        <v>408</v>
      </c>
    </row>
    <row r="155" s="2" customFormat="1">
      <c r="A155" s="39"/>
      <c r="B155" s="40"/>
      <c r="C155" s="41"/>
      <c r="D155" s="233" t="s">
        <v>192</v>
      </c>
      <c r="E155" s="41"/>
      <c r="F155" s="234" t="s">
        <v>2427</v>
      </c>
      <c r="G155" s="41"/>
      <c r="H155" s="41"/>
      <c r="I155" s="235"/>
      <c r="J155" s="41"/>
      <c r="K155" s="41"/>
      <c r="L155" s="45"/>
      <c r="M155" s="236"/>
      <c r="N155" s="237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192</v>
      </c>
      <c r="AU155" s="18" t="s">
        <v>84</v>
      </c>
    </row>
    <row r="156" s="2" customFormat="1" ht="16.5" customHeight="1">
      <c r="A156" s="39"/>
      <c r="B156" s="40"/>
      <c r="C156" s="270" t="s">
        <v>319</v>
      </c>
      <c r="D156" s="270" t="s">
        <v>259</v>
      </c>
      <c r="E156" s="271" t="s">
        <v>2428</v>
      </c>
      <c r="F156" s="272" t="s">
        <v>2429</v>
      </c>
      <c r="G156" s="273" t="s">
        <v>1124</v>
      </c>
      <c r="H156" s="274">
        <v>216</v>
      </c>
      <c r="I156" s="275"/>
      <c r="J156" s="276">
        <f>ROUND(I156*H156,2)</f>
        <v>0</v>
      </c>
      <c r="K156" s="272" t="s">
        <v>1</v>
      </c>
      <c r="L156" s="277"/>
      <c r="M156" s="278" t="s">
        <v>1</v>
      </c>
      <c r="N156" s="279" t="s">
        <v>41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243</v>
      </c>
      <c r="AT156" s="231" t="s">
        <v>259</v>
      </c>
      <c r="AU156" s="231" t="s">
        <v>84</v>
      </c>
      <c r="AY156" s="18" t="s">
        <v>183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84</v>
      </c>
      <c r="BK156" s="232">
        <f>ROUND(I156*H156,2)</f>
        <v>0</v>
      </c>
      <c r="BL156" s="18" t="s">
        <v>190</v>
      </c>
      <c r="BM156" s="231" t="s">
        <v>436</v>
      </c>
    </row>
    <row r="157" s="2" customFormat="1">
      <c r="A157" s="39"/>
      <c r="B157" s="40"/>
      <c r="C157" s="41"/>
      <c r="D157" s="233" t="s">
        <v>192</v>
      </c>
      <c r="E157" s="41"/>
      <c r="F157" s="234" t="s">
        <v>2429</v>
      </c>
      <c r="G157" s="41"/>
      <c r="H157" s="41"/>
      <c r="I157" s="235"/>
      <c r="J157" s="41"/>
      <c r="K157" s="41"/>
      <c r="L157" s="45"/>
      <c r="M157" s="236"/>
      <c r="N157" s="237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192</v>
      </c>
      <c r="AU157" s="18" t="s">
        <v>84</v>
      </c>
    </row>
    <row r="158" s="2" customFormat="1" ht="16.5" customHeight="1">
      <c r="A158" s="39"/>
      <c r="B158" s="40"/>
      <c r="C158" s="270" t="s">
        <v>326</v>
      </c>
      <c r="D158" s="270" t="s">
        <v>259</v>
      </c>
      <c r="E158" s="271" t="s">
        <v>2430</v>
      </c>
      <c r="F158" s="272" t="s">
        <v>2431</v>
      </c>
      <c r="G158" s="273" t="s">
        <v>1783</v>
      </c>
      <c r="H158" s="274">
        <v>1</v>
      </c>
      <c r="I158" s="275"/>
      <c r="J158" s="276">
        <f>ROUND(I158*H158,2)</f>
        <v>0</v>
      </c>
      <c r="K158" s="272" t="s">
        <v>1</v>
      </c>
      <c r="L158" s="277"/>
      <c r="M158" s="278" t="s">
        <v>1</v>
      </c>
      <c r="N158" s="279" t="s">
        <v>41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243</v>
      </c>
      <c r="AT158" s="231" t="s">
        <v>259</v>
      </c>
      <c r="AU158" s="231" t="s">
        <v>84</v>
      </c>
      <c r="AY158" s="18" t="s">
        <v>183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84</v>
      </c>
      <c r="BK158" s="232">
        <f>ROUND(I158*H158,2)</f>
        <v>0</v>
      </c>
      <c r="BL158" s="18" t="s">
        <v>190</v>
      </c>
      <c r="BM158" s="231" t="s">
        <v>446</v>
      </c>
    </row>
    <row r="159" s="2" customFormat="1">
      <c r="A159" s="39"/>
      <c r="B159" s="40"/>
      <c r="C159" s="41"/>
      <c r="D159" s="233" t="s">
        <v>192</v>
      </c>
      <c r="E159" s="41"/>
      <c r="F159" s="234" t="s">
        <v>2431</v>
      </c>
      <c r="G159" s="41"/>
      <c r="H159" s="41"/>
      <c r="I159" s="235"/>
      <c r="J159" s="41"/>
      <c r="K159" s="41"/>
      <c r="L159" s="45"/>
      <c r="M159" s="236"/>
      <c r="N159" s="237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192</v>
      </c>
      <c r="AU159" s="18" t="s">
        <v>84</v>
      </c>
    </row>
    <row r="160" s="2" customFormat="1" ht="16.5" customHeight="1">
      <c r="A160" s="39"/>
      <c r="B160" s="40"/>
      <c r="C160" s="270" t="s">
        <v>332</v>
      </c>
      <c r="D160" s="270" t="s">
        <v>259</v>
      </c>
      <c r="E160" s="271" t="s">
        <v>2432</v>
      </c>
      <c r="F160" s="272" t="s">
        <v>2433</v>
      </c>
      <c r="G160" s="273" t="s">
        <v>1124</v>
      </c>
      <c r="H160" s="274">
        <v>216</v>
      </c>
      <c r="I160" s="275"/>
      <c r="J160" s="276">
        <f>ROUND(I160*H160,2)</f>
        <v>0</v>
      </c>
      <c r="K160" s="272" t="s">
        <v>1</v>
      </c>
      <c r="L160" s="277"/>
      <c r="M160" s="278" t="s">
        <v>1</v>
      </c>
      <c r="N160" s="279" t="s">
        <v>41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243</v>
      </c>
      <c r="AT160" s="231" t="s">
        <v>259</v>
      </c>
      <c r="AU160" s="231" t="s">
        <v>84</v>
      </c>
      <c r="AY160" s="18" t="s">
        <v>183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84</v>
      </c>
      <c r="BK160" s="232">
        <f>ROUND(I160*H160,2)</f>
        <v>0</v>
      </c>
      <c r="BL160" s="18" t="s">
        <v>190</v>
      </c>
      <c r="BM160" s="231" t="s">
        <v>456</v>
      </c>
    </row>
    <row r="161" s="2" customFormat="1">
      <c r="A161" s="39"/>
      <c r="B161" s="40"/>
      <c r="C161" s="41"/>
      <c r="D161" s="233" t="s">
        <v>192</v>
      </c>
      <c r="E161" s="41"/>
      <c r="F161" s="234" t="s">
        <v>2433</v>
      </c>
      <c r="G161" s="41"/>
      <c r="H161" s="41"/>
      <c r="I161" s="235"/>
      <c r="J161" s="41"/>
      <c r="K161" s="41"/>
      <c r="L161" s="45"/>
      <c r="M161" s="236"/>
      <c r="N161" s="237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192</v>
      </c>
      <c r="AU161" s="18" t="s">
        <v>84</v>
      </c>
    </row>
    <row r="162" s="2" customFormat="1" ht="16.5" customHeight="1">
      <c r="A162" s="39"/>
      <c r="B162" s="40"/>
      <c r="C162" s="270" t="s">
        <v>339</v>
      </c>
      <c r="D162" s="270" t="s">
        <v>259</v>
      </c>
      <c r="E162" s="271" t="s">
        <v>2434</v>
      </c>
      <c r="F162" s="272" t="s">
        <v>2435</v>
      </c>
      <c r="G162" s="273" t="s">
        <v>1783</v>
      </c>
      <c r="H162" s="274">
        <v>20</v>
      </c>
      <c r="I162" s="275"/>
      <c r="J162" s="276">
        <f>ROUND(I162*H162,2)</f>
        <v>0</v>
      </c>
      <c r="K162" s="272" t="s">
        <v>1</v>
      </c>
      <c r="L162" s="277"/>
      <c r="M162" s="278" t="s">
        <v>1</v>
      </c>
      <c r="N162" s="279" t="s">
        <v>41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243</v>
      </c>
      <c r="AT162" s="231" t="s">
        <v>259</v>
      </c>
      <c r="AU162" s="231" t="s">
        <v>84</v>
      </c>
      <c r="AY162" s="18" t="s">
        <v>183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84</v>
      </c>
      <c r="BK162" s="232">
        <f>ROUND(I162*H162,2)</f>
        <v>0</v>
      </c>
      <c r="BL162" s="18" t="s">
        <v>190</v>
      </c>
      <c r="BM162" s="231" t="s">
        <v>466</v>
      </c>
    </row>
    <row r="163" s="2" customFormat="1">
      <c r="A163" s="39"/>
      <c r="B163" s="40"/>
      <c r="C163" s="41"/>
      <c r="D163" s="233" t="s">
        <v>192</v>
      </c>
      <c r="E163" s="41"/>
      <c r="F163" s="234" t="s">
        <v>2435</v>
      </c>
      <c r="G163" s="41"/>
      <c r="H163" s="41"/>
      <c r="I163" s="235"/>
      <c r="J163" s="41"/>
      <c r="K163" s="41"/>
      <c r="L163" s="45"/>
      <c r="M163" s="236"/>
      <c r="N163" s="237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192</v>
      </c>
      <c r="AU163" s="18" t="s">
        <v>84</v>
      </c>
    </row>
    <row r="164" s="12" customFormat="1" ht="25.92" customHeight="1">
      <c r="A164" s="12"/>
      <c r="B164" s="204"/>
      <c r="C164" s="205"/>
      <c r="D164" s="206" t="s">
        <v>75</v>
      </c>
      <c r="E164" s="207" t="s">
        <v>2436</v>
      </c>
      <c r="F164" s="207" t="s">
        <v>2437</v>
      </c>
      <c r="G164" s="205"/>
      <c r="H164" s="205"/>
      <c r="I164" s="208"/>
      <c r="J164" s="209">
        <f>BK164</f>
        <v>0</v>
      </c>
      <c r="K164" s="205"/>
      <c r="L164" s="210"/>
      <c r="M164" s="211"/>
      <c r="N164" s="212"/>
      <c r="O164" s="212"/>
      <c r="P164" s="213">
        <f>SUM(P165:P188)</f>
        <v>0</v>
      </c>
      <c r="Q164" s="212"/>
      <c r="R164" s="213">
        <f>SUM(R165:R188)</f>
        <v>0</v>
      </c>
      <c r="S164" s="212"/>
      <c r="T164" s="214">
        <f>SUM(T165:T188)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5" t="s">
        <v>84</v>
      </c>
      <c r="AT164" s="216" t="s">
        <v>75</v>
      </c>
      <c r="AU164" s="216" t="s">
        <v>76</v>
      </c>
      <c r="AY164" s="215" t="s">
        <v>183</v>
      </c>
      <c r="BK164" s="217">
        <f>SUM(BK165:BK188)</f>
        <v>0</v>
      </c>
    </row>
    <row r="165" s="2" customFormat="1" ht="16.5" customHeight="1">
      <c r="A165" s="39"/>
      <c r="B165" s="40"/>
      <c r="C165" s="270" t="s">
        <v>347</v>
      </c>
      <c r="D165" s="270" t="s">
        <v>259</v>
      </c>
      <c r="E165" s="271" t="s">
        <v>2438</v>
      </c>
      <c r="F165" s="272" t="s">
        <v>2439</v>
      </c>
      <c r="G165" s="273" t="s">
        <v>1124</v>
      </c>
      <c r="H165" s="274">
        <v>11</v>
      </c>
      <c r="I165" s="275"/>
      <c r="J165" s="276">
        <f>ROUND(I165*H165,2)</f>
        <v>0</v>
      </c>
      <c r="K165" s="272" t="s">
        <v>1</v>
      </c>
      <c r="L165" s="277"/>
      <c r="M165" s="278" t="s">
        <v>1</v>
      </c>
      <c r="N165" s="279" t="s">
        <v>41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243</v>
      </c>
      <c r="AT165" s="231" t="s">
        <v>259</v>
      </c>
      <c r="AU165" s="231" t="s">
        <v>84</v>
      </c>
      <c r="AY165" s="18" t="s">
        <v>183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84</v>
      </c>
      <c r="BK165" s="232">
        <f>ROUND(I165*H165,2)</f>
        <v>0</v>
      </c>
      <c r="BL165" s="18" t="s">
        <v>190</v>
      </c>
      <c r="BM165" s="231" t="s">
        <v>485</v>
      </c>
    </row>
    <row r="166" s="2" customFormat="1">
      <c r="A166" s="39"/>
      <c r="B166" s="40"/>
      <c r="C166" s="41"/>
      <c r="D166" s="233" t="s">
        <v>192</v>
      </c>
      <c r="E166" s="41"/>
      <c r="F166" s="234" t="s">
        <v>2439</v>
      </c>
      <c r="G166" s="41"/>
      <c r="H166" s="41"/>
      <c r="I166" s="235"/>
      <c r="J166" s="41"/>
      <c r="K166" s="41"/>
      <c r="L166" s="45"/>
      <c r="M166" s="236"/>
      <c r="N166" s="237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192</v>
      </c>
      <c r="AU166" s="18" t="s">
        <v>84</v>
      </c>
    </row>
    <row r="167" s="2" customFormat="1" ht="16.5" customHeight="1">
      <c r="A167" s="39"/>
      <c r="B167" s="40"/>
      <c r="C167" s="220" t="s">
        <v>7</v>
      </c>
      <c r="D167" s="220" t="s">
        <v>185</v>
      </c>
      <c r="E167" s="221" t="s">
        <v>2440</v>
      </c>
      <c r="F167" s="222" t="s">
        <v>2441</v>
      </c>
      <c r="G167" s="223" t="s">
        <v>1124</v>
      </c>
      <c r="H167" s="224">
        <v>11</v>
      </c>
      <c r="I167" s="225"/>
      <c r="J167" s="226">
        <f>ROUND(I167*H167,2)</f>
        <v>0</v>
      </c>
      <c r="K167" s="222" t="s">
        <v>1</v>
      </c>
      <c r="L167" s="45"/>
      <c r="M167" s="227" t="s">
        <v>1</v>
      </c>
      <c r="N167" s="228" t="s">
        <v>41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190</v>
      </c>
      <c r="AT167" s="231" t="s">
        <v>185</v>
      </c>
      <c r="AU167" s="231" t="s">
        <v>84</v>
      </c>
      <c r="AY167" s="18" t="s">
        <v>183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84</v>
      </c>
      <c r="BK167" s="232">
        <f>ROUND(I167*H167,2)</f>
        <v>0</v>
      </c>
      <c r="BL167" s="18" t="s">
        <v>190</v>
      </c>
      <c r="BM167" s="231" t="s">
        <v>496</v>
      </c>
    </row>
    <row r="168" s="2" customFormat="1">
      <c r="A168" s="39"/>
      <c r="B168" s="40"/>
      <c r="C168" s="41"/>
      <c r="D168" s="233" t="s">
        <v>192</v>
      </c>
      <c r="E168" s="41"/>
      <c r="F168" s="234" t="s">
        <v>2441</v>
      </c>
      <c r="G168" s="41"/>
      <c r="H168" s="41"/>
      <c r="I168" s="235"/>
      <c r="J168" s="41"/>
      <c r="K168" s="41"/>
      <c r="L168" s="45"/>
      <c r="M168" s="236"/>
      <c r="N168" s="237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192</v>
      </c>
      <c r="AU168" s="18" t="s">
        <v>84</v>
      </c>
    </row>
    <row r="169" s="2" customFormat="1" ht="16.5" customHeight="1">
      <c r="A169" s="39"/>
      <c r="B169" s="40"/>
      <c r="C169" s="270" t="s">
        <v>356</v>
      </c>
      <c r="D169" s="270" t="s">
        <v>259</v>
      </c>
      <c r="E169" s="271" t="s">
        <v>2442</v>
      </c>
      <c r="F169" s="272" t="s">
        <v>2443</v>
      </c>
      <c r="G169" s="273" t="s">
        <v>1124</v>
      </c>
      <c r="H169" s="274">
        <v>11</v>
      </c>
      <c r="I169" s="275"/>
      <c r="J169" s="276">
        <f>ROUND(I169*H169,2)</f>
        <v>0</v>
      </c>
      <c r="K169" s="272" t="s">
        <v>1</v>
      </c>
      <c r="L169" s="277"/>
      <c r="M169" s="278" t="s">
        <v>1</v>
      </c>
      <c r="N169" s="279" t="s">
        <v>41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243</v>
      </c>
      <c r="AT169" s="231" t="s">
        <v>259</v>
      </c>
      <c r="AU169" s="231" t="s">
        <v>84</v>
      </c>
      <c r="AY169" s="18" t="s">
        <v>183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84</v>
      </c>
      <c r="BK169" s="232">
        <f>ROUND(I169*H169,2)</f>
        <v>0</v>
      </c>
      <c r="BL169" s="18" t="s">
        <v>190</v>
      </c>
      <c r="BM169" s="231" t="s">
        <v>508</v>
      </c>
    </row>
    <row r="170" s="2" customFormat="1">
      <c r="A170" s="39"/>
      <c r="B170" s="40"/>
      <c r="C170" s="41"/>
      <c r="D170" s="233" t="s">
        <v>192</v>
      </c>
      <c r="E170" s="41"/>
      <c r="F170" s="234" t="s">
        <v>2443</v>
      </c>
      <c r="G170" s="41"/>
      <c r="H170" s="41"/>
      <c r="I170" s="235"/>
      <c r="J170" s="41"/>
      <c r="K170" s="41"/>
      <c r="L170" s="45"/>
      <c r="M170" s="236"/>
      <c r="N170" s="237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192</v>
      </c>
      <c r="AU170" s="18" t="s">
        <v>84</v>
      </c>
    </row>
    <row r="171" s="2" customFormat="1" ht="16.5" customHeight="1">
      <c r="A171" s="39"/>
      <c r="B171" s="40"/>
      <c r="C171" s="220" t="s">
        <v>365</v>
      </c>
      <c r="D171" s="220" t="s">
        <v>185</v>
      </c>
      <c r="E171" s="221" t="s">
        <v>2444</v>
      </c>
      <c r="F171" s="222" t="s">
        <v>2445</v>
      </c>
      <c r="G171" s="223" t="s">
        <v>1124</v>
      </c>
      <c r="H171" s="224">
        <v>11</v>
      </c>
      <c r="I171" s="225"/>
      <c r="J171" s="226">
        <f>ROUND(I171*H171,2)</f>
        <v>0</v>
      </c>
      <c r="K171" s="222" t="s">
        <v>1</v>
      </c>
      <c r="L171" s="45"/>
      <c r="M171" s="227" t="s">
        <v>1</v>
      </c>
      <c r="N171" s="228" t="s">
        <v>41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190</v>
      </c>
      <c r="AT171" s="231" t="s">
        <v>185</v>
      </c>
      <c r="AU171" s="231" t="s">
        <v>84</v>
      </c>
      <c r="AY171" s="18" t="s">
        <v>183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84</v>
      </c>
      <c r="BK171" s="232">
        <f>ROUND(I171*H171,2)</f>
        <v>0</v>
      </c>
      <c r="BL171" s="18" t="s">
        <v>190</v>
      </c>
      <c r="BM171" s="231" t="s">
        <v>522</v>
      </c>
    </row>
    <row r="172" s="2" customFormat="1">
      <c r="A172" s="39"/>
      <c r="B172" s="40"/>
      <c r="C172" s="41"/>
      <c r="D172" s="233" t="s">
        <v>192</v>
      </c>
      <c r="E172" s="41"/>
      <c r="F172" s="234" t="s">
        <v>2445</v>
      </c>
      <c r="G172" s="41"/>
      <c r="H172" s="41"/>
      <c r="I172" s="235"/>
      <c r="J172" s="41"/>
      <c r="K172" s="41"/>
      <c r="L172" s="45"/>
      <c r="M172" s="236"/>
      <c r="N172" s="237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192</v>
      </c>
      <c r="AU172" s="18" t="s">
        <v>84</v>
      </c>
    </row>
    <row r="173" s="2" customFormat="1" ht="21.75" customHeight="1">
      <c r="A173" s="39"/>
      <c r="B173" s="40"/>
      <c r="C173" s="270" t="s">
        <v>370</v>
      </c>
      <c r="D173" s="270" t="s">
        <v>259</v>
      </c>
      <c r="E173" s="271" t="s">
        <v>2446</v>
      </c>
      <c r="F173" s="272" t="s">
        <v>2447</v>
      </c>
      <c r="G173" s="273" t="s">
        <v>1124</v>
      </c>
      <c r="H173" s="274">
        <v>1</v>
      </c>
      <c r="I173" s="275"/>
      <c r="J173" s="276">
        <f>ROUND(I173*H173,2)</f>
        <v>0</v>
      </c>
      <c r="K173" s="272" t="s">
        <v>1</v>
      </c>
      <c r="L173" s="277"/>
      <c r="M173" s="278" t="s">
        <v>1</v>
      </c>
      <c r="N173" s="279" t="s">
        <v>41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243</v>
      </c>
      <c r="AT173" s="231" t="s">
        <v>259</v>
      </c>
      <c r="AU173" s="231" t="s">
        <v>84</v>
      </c>
      <c r="AY173" s="18" t="s">
        <v>183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84</v>
      </c>
      <c r="BK173" s="232">
        <f>ROUND(I173*H173,2)</f>
        <v>0</v>
      </c>
      <c r="BL173" s="18" t="s">
        <v>190</v>
      </c>
      <c r="BM173" s="231" t="s">
        <v>533</v>
      </c>
    </row>
    <row r="174" s="2" customFormat="1">
      <c r="A174" s="39"/>
      <c r="B174" s="40"/>
      <c r="C174" s="41"/>
      <c r="D174" s="233" t="s">
        <v>192</v>
      </c>
      <c r="E174" s="41"/>
      <c r="F174" s="234" t="s">
        <v>2447</v>
      </c>
      <c r="G174" s="41"/>
      <c r="H174" s="41"/>
      <c r="I174" s="235"/>
      <c r="J174" s="41"/>
      <c r="K174" s="41"/>
      <c r="L174" s="45"/>
      <c r="M174" s="236"/>
      <c r="N174" s="237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192</v>
      </c>
      <c r="AU174" s="18" t="s">
        <v>84</v>
      </c>
    </row>
    <row r="175" s="2" customFormat="1" ht="21.75" customHeight="1">
      <c r="A175" s="39"/>
      <c r="B175" s="40"/>
      <c r="C175" s="220" t="s">
        <v>378</v>
      </c>
      <c r="D175" s="220" t="s">
        <v>185</v>
      </c>
      <c r="E175" s="221" t="s">
        <v>2448</v>
      </c>
      <c r="F175" s="222" t="s">
        <v>2449</v>
      </c>
      <c r="G175" s="223" t="s">
        <v>1124</v>
      </c>
      <c r="H175" s="224">
        <v>1</v>
      </c>
      <c r="I175" s="225"/>
      <c r="J175" s="226">
        <f>ROUND(I175*H175,2)</f>
        <v>0</v>
      </c>
      <c r="K175" s="222" t="s">
        <v>1</v>
      </c>
      <c r="L175" s="45"/>
      <c r="M175" s="227" t="s">
        <v>1</v>
      </c>
      <c r="N175" s="228" t="s">
        <v>41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190</v>
      </c>
      <c r="AT175" s="231" t="s">
        <v>185</v>
      </c>
      <c r="AU175" s="231" t="s">
        <v>84</v>
      </c>
      <c r="AY175" s="18" t="s">
        <v>183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84</v>
      </c>
      <c r="BK175" s="232">
        <f>ROUND(I175*H175,2)</f>
        <v>0</v>
      </c>
      <c r="BL175" s="18" t="s">
        <v>190</v>
      </c>
      <c r="BM175" s="231" t="s">
        <v>547</v>
      </c>
    </row>
    <row r="176" s="2" customFormat="1">
      <c r="A176" s="39"/>
      <c r="B176" s="40"/>
      <c r="C176" s="41"/>
      <c r="D176" s="233" t="s">
        <v>192</v>
      </c>
      <c r="E176" s="41"/>
      <c r="F176" s="234" t="s">
        <v>2449</v>
      </c>
      <c r="G176" s="41"/>
      <c r="H176" s="41"/>
      <c r="I176" s="235"/>
      <c r="J176" s="41"/>
      <c r="K176" s="41"/>
      <c r="L176" s="45"/>
      <c r="M176" s="236"/>
      <c r="N176" s="237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192</v>
      </c>
      <c r="AU176" s="18" t="s">
        <v>84</v>
      </c>
    </row>
    <row r="177" s="2" customFormat="1" ht="16.5" customHeight="1">
      <c r="A177" s="39"/>
      <c r="B177" s="40"/>
      <c r="C177" s="270" t="s">
        <v>383</v>
      </c>
      <c r="D177" s="270" t="s">
        <v>259</v>
      </c>
      <c r="E177" s="271" t="s">
        <v>2450</v>
      </c>
      <c r="F177" s="272" t="s">
        <v>2451</v>
      </c>
      <c r="G177" s="273" t="s">
        <v>1124</v>
      </c>
      <c r="H177" s="274">
        <v>18</v>
      </c>
      <c r="I177" s="275"/>
      <c r="J177" s="276">
        <f>ROUND(I177*H177,2)</f>
        <v>0</v>
      </c>
      <c r="K177" s="272" t="s">
        <v>1</v>
      </c>
      <c r="L177" s="277"/>
      <c r="M177" s="278" t="s">
        <v>1</v>
      </c>
      <c r="N177" s="279" t="s">
        <v>41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243</v>
      </c>
      <c r="AT177" s="231" t="s">
        <v>259</v>
      </c>
      <c r="AU177" s="231" t="s">
        <v>84</v>
      </c>
      <c r="AY177" s="18" t="s">
        <v>183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84</v>
      </c>
      <c r="BK177" s="232">
        <f>ROUND(I177*H177,2)</f>
        <v>0</v>
      </c>
      <c r="BL177" s="18" t="s">
        <v>190</v>
      </c>
      <c r="BM177" s="231" t="s">
        <v>575</v>
      </c>
    </row>
    <row r="178" s="2" customFormat="1">
      <c r="A178" s="39"/>
      <c r="B178" s="40"/>
      <c r="C178" s="41"/>
      <c r="D178" s="233" t="s">
        <v>192</v>
      </c>
      <c r="E178" s="41"/>
      <c r="F178" s="234" t="s">
        <v>2451</v>
      </c>
      <c r="G178" s="41"/>
      <c r="H178" s="41"/>
      <c r="I178" s="235"/>
      <c r="J178" s="41"/>
      <c r="K178" s="41"/>
      <c r="L178" s="45"/>
      <c r="M178" s="236"/>
      <c r="N178" s="237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192</v>
      </c>
      <c r="AU178" s="18" t="s">
        <v>84</v>
      </c>
    </row>
    <row r="179" s="2" customFormat="1" ht="16.5" customHeight="1">
      <c r="A179" s="39"/>
      <c r="B179" s="40"/>
      <c r="C179" s="220" t="s">
        <v>393</v>
      </c>
      <c r="D179" s="220" t="s">
        <v>185</v>
      </c>
      <c r="E179" s="221" t="s">
        <v>2452</v>
      </c>
      <c r="F179" s="222" t="s">
        <v>2453</v>
      </c>
      <c r="G179" s="223" t="s">
        <v>1124</v>
      </c>
      <c r="H179" s="224">
        <v>18</v>
      </c>
      <c r="I179" s="225"/>
      <c r="J179" s="226">
        <f>ROUND(I179*H179,2)</f>
        <v>0</v>
      </c>
      <c r="K179" s="222" t="s">
        <v>1</v>
      </c>
      <c r="L179" s="45"/>
      <c r="M179" s="227" t="s">
        <v>1</v>
      </c>
      <c r="N179" s="228" t="s">
        <v>41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190</v>
      </c>
      <c r="AT179" s="231" t="s">
        <v>185</v>
      </c>
      <c r="AU179" s="231" t="s">
        <v>84</v>
      </c>
      <c r="AY179" s="18" t="s">
        <v>183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84</v>
      </c>
      <c r="BK179" s="232">
        <f>ROUND(I179*H179,2)</f>
        <v>0</v>
      </c>
      <c r="BL179" s="18" t="s">
        <v>190</v>
      </c>
      <c r="BM179" s="231" t="s">
        <v>589</v>
      </c>
    </row>
    <row r="180" s="2" customFormat="1">
      <c r="A180" s="39"/>
      <c r="B180" s="40"/>
      <c r="C180" s="41"/>
      <c r="D180" s="233" t="s">
        <v>192</v>
      </c>
      <c r="E180" s="41"/>
      <c r="F180" s="234" t="s">
        <v>2453</v>
      </c>
      <c r="G180" s="41"/>
      <c r="H180" s="41"/>
      <c r="I180" s="235"/>
      <c r="J180" s="41"/>
      <c r="K180" s="41"/>
      <c r="L180" s="45"/>
      <c r="M180" s="236"/>
      <c r="N180" s="237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192</v>
      </c>
      <c r="AU180" s="18" t="s">
        <v>84</v>
      </c>
    </row>
    <row r="181" s="2" customFormat="1" ht="16.5" customHeight="1">
      <c r="A181" s="39"/>
      <c r="B181" s="40"/>
      <c r="C181" s="270" t="s">
        <v>398</v>
      </c>
      <c r="D181" s="270" t="s">
        <v>259</v>
      </c>
      <c r="E181" s="271" t="s">
        <v>2454</v>
      </c>
      <c r="F181" s="272" t="s">
        <v>2455</v>
      </c>
      <c r="G181" s="273" t="s">
        <v>1124</v>
      </c>
      <c r="H181" s="274">
        <v>1</v>
      </c>
      <c r="I181" s="275"/>
      <c r="J181" s="276">
        <f>ROUND(I181*H181,2)</f>
        <v>0</v>
      </c>
      <c r="K181" s="272" t="s">
        <v>1</v>
      </c>
      <c r="L181" s="277"/>
      <c r="M181" s="278" t="s">
        <v>1</v>
      </c>
      <c r="N181" s="279" t="s">
        <v>41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243</v>
      </c>
      <c r="AT181" s="231" t="s">
        <v>259</v>
      </c>
      <c r="AU181" s="231" t="s">
        <v>84</v>
      </c>
      <c r="AY181" s="18" t="s">
        <v>183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84</v>
      </c>
      <c r="BK181" s="232">
        <f>ROUND(I181*H181,2)</f>
        <v>0</v>
      </c>
      <c r="BL181" s="18" t="s">
        <v>190</v>
      </c>
      <c r="BM181" s="231" t="s">
        <v>606</v>
      </c>
    </row>
    <row r="182" s="2" customFormat="1">
      <c r="A182" s="39"/>
      <c r="B182" s="40"/>
      <c r="C182" s="41"/>
      <c r="D182" s="233" t="s">
        <v>192</v>
      </c>
      <c r="E182" s="41"/>
      <c r="F182" s="234" t="s">
        <v>2455</v>
      </c>
      <c r="G182" s="41"/>
      <c r="H182" s="41"/>
      <c r="I182" s="235"/>
      <c r="J182" s="41"/>
      <c r="K182" s="41"/>
      <c r="L182" s="45"/>
      <c r="M182" s="236"/>
      <c r="N182" s="237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192</v>
      </c>
      <c r="AU182" s="18" t="s">
        <v>84</v>
      </c>
    </row>
    <row r="183" s="2" customFormat="1" ht="16.5" customHeight="1">
      <c r="A183" s="39"/>
      <c r="B183" s="40"/>
      <c r="C183" s="220" t="s">
        <v>402</v>
      </c>
      <c r="D183" s="220" t="s">
        <v>185</v>
      </c>
      <c r="E183" s="221" t="s">
        <v>2456</v>
      </c>
      <c r="F183" s="222" t="s">
        <v>2457</v>
      </c>
      <c r="G183" s="223" t="s">
        <v>1124</v>
      </c>
      <c r="H183" s="224">
        <v>1</v>
      </c>
      <c r="I183" s="225"/>
      <c r="J183" s="226">
        <f>ROUND(I183*H183,2)</f>
        <v>0</v>
      </c>
      <c r="K183" s="222" t="s">
        <v>1</v>
      </c>
      <c r="L183" s="45"/>
      <c r="M183" s="227" t="s">
        <v>1</v>
      </c>
      <c r="N183" s="228" t="s">
        <v>41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190</v>
      </c>
      <c r="AT183" s="231" t="s">
        <v>185</v>
      </c>
      <c r="AU183" s="231" t="s">
        <v>84</v>
      </c>
      <c r="AY183" s="18" t="s">
        <v>183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84</v>
      </c>
      <c r="BK183" s="232">
        <f>ROUND(I183*H183,2)</f>
        <v>0</v>
      </c>
      <c r="BL183" s="18" t="s">
        <v>190</v>
      </c>
      <c r="BM183" s="231" t="s">
        <v>619</v>
      </c>
    </row>
    <row r="184" s="2" customFormat="1">
      <c r="A184" s="39"/>
      <c r="B184" s="40"/>
      <c r="C184" s="41"/>
      <c r="D184" s="233" t="s">
        <v>192</v>
      </c>
      <c r="E184" s="41"/>
      <c r="F184" s="234" t="s">
        <v>2457</v>
      </c>
      <c r="G184" s="41"/>
      <c r="H184" s="41"/>
      <c r="I184" s="235"/>
      <c r="J184" s="41"/>
      <c r="K184" s="41"/>
      <c r="L184" s="45"/>
      <c r="M184" s="236"/>
      <c r="N184" s="237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192</v>
      </c>
      <c r="AU184" s="18" t="s">
        <v>84</v>
      </c>
    </row>
    <row r="185" s="2" customFormat="1" ht="16.5" customHeight="1">
      <c r="A185" s="39"/>
      <c r="B185" s="40"/>
      <c r="C185" s="270" t="s">
        <v>408</v>
      </c>
      <c r="D185" s="270" t="s">
        <v>259</v>
      </c>
      <c r="E185" s="271" t="s">
        <v>2458</v>
      </c>
      <c r="F185" s="272" t="s">
        <v>2459</v>
      </c>
      <c r="G185" s="273" t="s">
        <v>1124</v>
      </c>
      <c r="H185" s="274">
        <v>42</v>
      </c>
      <c r="I185" s="275"/>
      <c r="J185" s="276">
        <f>ROUND(I185*H185,2)</f>
        <v>0</v>
      </c>
      <c r="K185" s="272" t="s">
        <v>1</v>
      </c>
      <c r="L185" s="277"/>
      <c r="M185" s="278" t="s">
        <v>1</v>
      </c>
      <c r="N185" s="279" t="s">
        <v>41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243</v>
      </c>
      <c r="AT185" s="231" t="s">
        <v>259</v>
      </c>
      <c r="AU185" s="231" t="s">
        <v>84</v>
      </c>
      <c r="AY185" s="18" t="s">
        <v>183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84</v>
      </c>
      <c r="BK185" s="232">
        <f>ROUND(I185*H185,2)</f>
        <v>0</v>
      </c>
      <c r="BL185" s="18" t="s">
        <v>190</v>
      </c>
      <c r="BM185" s="231" t="s">
        <v>640</v>
      </c>
    </row>
    <row r="186" s="2" customFormat="1">
      <c r="A186" s="39"/>
      <c r="B186" s="40"/>
      <c r="C186" s="41"/>
      <c r="D186" s="233" t="s">
        <v>192</v>
      </c>
      <c r="E186" s="41"/>
      <c r="F186" s="234" t="s">
        <v>2459</v>
      </c>
      <c r="G186" s="41"/>
      <c r="H186" s="41"/>
      <c r="I186" s="235"/>
      <c r="J186" s="41"/>
      <c r="K186" s="41"/>
      <c r="L186" s="45"/>
      <c r="M186" s="236"/>
      <c r="N186" s="237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192</v>
      </c>
      <c r="AU186" s="18" t="s">
        <v>84</v>
      </c>
    </row>
    <row r="187" s="2" customFormat="1" ht="16.5" customHeight="1">
      <c r="A187" s="39"/>
      <c r="B187" s="40"/>
      <c r="C187" s="220" t="s">
        <v>413</v>
      </c>
      <c r="D187" s="220" t="s">
        <v>185</v>
      </c>
      <c r="E187" s="221" t="s">
        <v>2460</v>
      </c>
      <c r="F187" s="222" t="s">
        <v>2461</v>
      </c>
      <c r="G187" s="223" t="s">
        <v>1124</v>
      </c>
      <c r="H187" s="224">
        <v>42</v>
      </c>
      <c r="I187" s="225"/>
      <c r="J187" s="226">
        <f>ROUND(I187*H187,2)</f>
        <v>0</v>
      </c>
      <c r="K187" s="222" t="s">
        <v>1</v>
      </c>
      <c r="L187" s="45"/>
      <c r="M187" s="227" t="s">
        <v>1</v>
      </c>
      <c r="N187" s="228" t="s">
        <v>41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190</v>
      </c>
      <c r="AT187" s="231" t="s">
        <v>185</v>
      </c>
      <c r="AU187" s="231" t="s">
        <v>84</v>
      </c>
      <c r="AY187" s="18" t="s">
        <v>183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84</v>
      </c>
      <c r="BK187" s="232">
        <f>ROUND(I187*H187,2)</f>
        <v>0</v>
      </c>
      <c r="BL187" s="18" t="s">
        <v>190</v>
      </c>
      <c r="BM187" s="231" t="s">
        <v>652</v>
      </c>
    </row>
    <row r="188" s="2" customFormat="1">
      <c r="A188" s="39"/>
      <c r="B188" s="40"/>
      <c r="C188" s="41"/>
      <c r="D188" s="233" t="s">
        <v>192</v>
      </c>
      <c r="E188" s="41"/>
      <c r="F188" s="234" t="s">
        <v>2461</v>
      </c>
      <c r="G188" s="41"/>
      <c r="H188" s="41"/>
      <c r="I188" s="235"/>
      <c r="J188" s="41"/>
      <c r="K188" s="41"/>
      <c r="L188" s="45"/>
      <c r="M188" s="236"/>
      <c r="N188" s="237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192</v>
      </c>
      <c r="AU188" s="18" t="s">
        <v>84</v>
      </c>
    </row>
    <row r="189" s="12" customFormat="1" ht="25.92" customHeight="1">
      <c r="A189" s="12"/>
      <c r="B189" s="204"/>
      <c r="C189" s="205"/>
      <c r="D189" s="206" t="s">
        <v>75</v>
      </c>
      <c r="E189" s="207" t="s">
        <v>2462</v>
      </c>
      <c r="F189" s="207" t="s">
        <v>2463</v>
      </c>
      <c r="G189" s="205"/>
      <c r="H189" s="205"/>
      <c r="I189" s="208"/>
      <c r="J189" s="209">
        <f>BK189</f>
        <v>0</v>
      </c>
      <c r="K189" s="205"/>
      <c r="L189" s="210"/>
      <c r="M189" s="211"/>
      <c r="N189" s="212"/>
      <c r="O189" s="212"/>
      <c r="P189" s="213">
        <f>SUM(P190:P221)</f>
        <v>0</v>
      </c>
      <c r="Q189" s="212"/>
      <c r="R189" s="213">
        <f>SUM(R190:R221)</f>
        <v>0</v>
      </c>
      <c r="S189" s="212"/>
      <c r="T189" s="214">
        <f>SUM(T190:T221)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5" t="s">
        <v>84</v>
      </c>
      <c r="AT189" s="216" t="s">
        <v>75</v>
      </c>
      <c r="AU189" s="216" t="s">
        <v>76</v>
      </c>
      <c r="AY189" s="215" t="s">
        <v>183</v>
      </c>
      <c r="BK189" s="217">
        <f>SUM(BK190:BK221)</f>
        <v>0</v>
      </c>
    </row>
    <row r="190" s="2" customFormat="1" ht="24.15" customHeight="1">
      <c r="A190" s="39"/>
      <c r="B190" s="40"/>
      <c r="C190" s="270" t="s">
        <v>436</v>
      </c>
      <c r="D190" s="270" t="s">
        <v>259</v>
      </c>
      <c r="E190" s="271" t="s">
        <v>2464</v>
      </c>
      <c r="F190" s="272" t="s">
        <v>2465</v>
      </c>
      <c r="G190" s="273" t="s">
        <v>1124</v>
      </c>
      <c r="H190" s="274">
        <v>24</v>
      </c>
      <c r="I190" s="275"/>
      <c r="J190" s="276">
        <f>ROUND(I190*H190,2)</f>
        <v>0</v>
      </c>
      <c r="K190" s="272" t="s">
        <v>1</v>
      </c>
      <c r="L190" s="277"/>
      <c r="M190" s="278" t="s">
        <v>1</v>
      </c>
      <c r="N190" s="279" t="s">
        <v>41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243</v>
      </c>
      <c r="AT190" s="231" t="s">
        <v>259</v>
      </c>
      <c r="AU190" s="231" t="s">
        <v>84</v>
      </c>
      <c r="AY190" s="18" t="s">
        <v>183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84</v>
      </c>
      <c r="BK190" s="232">
        <f>ROUND(I190*H190,2)</f>
        <v>0</v>
      </c>
      <c r="BL190" s="18" t="s">
        <v>190</v>
      </c>
      <c r="BM190" s="231" t="s">
        <v>662</v>
      </c>
    </row>
    <row r="191" s="2" customFormat="1">
      <c r="A191" s="39"/>
      <c r="B191" s="40"/>
      <c r="C191" s="41"/>
      <c r="D191" s="233" t="s">
        <v>192</v>
      </c>
      <c r="E191" s="41"/>
      <c r="F191" s="234" t="s">
        <v>2465</v>
      </c>
      <c r="G191" s="41"/>
      <c r="H191" s="41"/>
      <c r="I191" s="235"/>
      <c r="J191" s="41"/>
      <c r="K191" s="41"/>
      <c r="L191" s="45"/>
      <c r="M191" s="236"/>
      <c r="N191" s="237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192</v>
      </c>
      <c r="AU191" s="18" t="s">
        <v>84</v>
      </c>
    </row>
    <row r="192" s="2" customFormat="1" ht="24.15" customHeight="1">
      <c r="A192" s="39"/>
      <c r="B192" s="40"/>
      <c r="C192" s="220" t="s">
        <v>441</v>
      </c>
      <c r="D192" s="220" t="s">
        <v>185</v>
      </c>
      <c r="E192" s="221" t="s">
        <v>2466</v>
      </c>
      <c r="F192" s="222" t="s">
        <v>2467</v>
      </c>
      <c r="G192" s="223" t="s">
        <v>1124</v>
      </c>
      <c r="H192" s="224">
        <v>24</v>
      </c>
      <c r="I192" s="225"/>
      <c r="J192" s="226">
        <f>ROUND(I192*H192,2)</f>
        <v>0</v>
      </c>
      <c r="K192" s="222" t="s">
        <v>1</v>
      </c>
      <c r="L192" s="45"/>
      <c r="M192" s="227" t="s">
        <v>1</v>
      </c>
      <c r="N192" s="228" t="s">
        <v>41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190</v>
      </c>
      <c r="AT192" s="231" t="s">
        <v>185</v>
      </c>
      <c r="AU192" s="231" t="s">
        <v>84</v>
      </c>
      <c r="AY192" s="18" t="s">
        <v>183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84</v>
      </c>
      <c r="BK192" s="232">
        <f>ROUND(I192*H192,2)</f>
        <v>0</v>
      </c>
      <c r="BL192" s="18" t="s">
        <v>190</v>
      </c>
      <c r="BM192" s="231" t="s">
        <v>676</v>
      </c>
    </row>
    <row r="193" s="2" customFormat="1">
      <c r="A193" s="39"/>
      <c r="B193" s="40"/>
      <c r="C193" s="41"/>
      <c r="D193" s="233" t="s">
        <v>192</v>
      </c>
      <c r="E193" s="41"/>
      <c r="F193" s="234" t="s">
        <v>2467</v>
      </c>
      <c r="G193" s="41"/>
      <c r="H193" s="41"/>
      <c r="I193" s="235"/>
      <c r="J193" s="41"/>
      <c r="K193" s="41"/>
      <c r="L193" s="45"/>
      <c r="M193" s="236"/>
      <c r="N193" s="237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192</v>
      </c>
      <c r="AU193" s="18" t="s">
        <v>84</v>
      </c>
    </row>
    <row r="194" s="2" customFormat="1" ht="16.5" customHeight="1">
      <c r="A194" s="39"/>
      <c r="B194" s="40"/>
      <c r="C194" s="270" t="s">
        <v>446</v>
      </c>
      <c r="D194" s="270" t="s">
        <v>259</v>
      </c>
      <c r="E194" s="271" t="s">
        <v>2468</v>
      </c>
      <c r="F194" s="272" t="s">
        <v>2469</v>
      </c>
      <c r="G194" s="273" t="s">
        <v>1124</v>
      </c>
      <c r="H194" s="274">
        <v>6</v>
      </c>
      <c r="I194" s="275"/>
      <c r="J194" s="276">
        <f>ROUND(I194*H194,2)</f>
        <v>0</v>
      </c>
      <c r="K194" s="272" t="s">
        <v>1</v>
      </c>
      <c r="L194" s="277"/>
      <c r="M194" s="278" t="s">
        <v>1</v>
      </c>
      <c r="N194" s="279" t="s">
        <v>41</v>
      </c>
      <c r="O194" s="92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243</v>
      </c>
      <c r="AT194" s="231" t="s">
        <v>259</v>
      </c>
      <c r="AU194" s="231" t="s">
        <v>84</v>
      </c>
      <c r="AY194" s="18" t="s">
        <v>183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84</v>
      </c>
      <c r="BK194" s="232">
        <f>ROUND(I194*H194,2)</f>
        <v>0</v>
      </c>
      <c r="BL194" s="18" t="s">
        <v>190</v>
      </c>
      <c r="BM194" s="231" t="s">
        <v>688</v>
      </c>
    </row>
    <row r="195" s="2" customFormat="1">
      <c r="A195" s="39"/>
      <c r="B195" s="40"/>
      <c r="C195" s="41"/>
      <c r="D195" s="233" t="s">
        <v>192</v>
      </c>
      <c r="E195" s="41"/>
      <c r="F195" s="234" t="s">
        <v>2469</v>
      </c>
      <c r="G195" s="41"/>
      <c r="H195" s="41"/>
      <c r="I195" s="235"/>
      <c r="J195" s="41"/>
      <c r="K195" s="41"/>
      <c r="L195" s="45"/>
      <c r="M195" s="236"/>
      <c r="N195" s="237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192</v>
      </c>
      <c r="AU195" s="18" t="s">
        <v>84</v>
      </c>
    </row>
    <row r="196" s="2" customFormat="1" ht="16.5" customHeight="1">
      <c r="A196" s="39"/>
      <c r="B196" s="40"/>
      <c r="C196" s="220" t="s">
        <v>451</v>
      </c>
      <c r="D196" s="220" t="s">
        <v>185</v>
      </c>
      <c r="E196" s="221" t="s">
        <v>2470</v>
      </c>
      <c r="F196" s="222" t="s">
        <v>2471</v>
      </c>
      <c r="G196" s="223" t="s">
        <v>1124</v>
      </c>
      <c r="H196" s="224">
        <v>6</v>
      </c>
      <c r="I196" s="225"/>
      <c r="J196" s="226">
        <f>ROUND(I196*H196,2)</f>
        <v>0</v>
      </c>
      <c r="K196" s="222" t="s">
        <v>1</v>
      </c>
      <c r="L196" s="45"/>
      <c r="M196" s="227" t="s">
        <v>1</v>
      </c>
      <c r="N196" s="228" t="s">
        <v>41</v>
      </c>
      <c r="O196" s="92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190</v>
      </c>
      <c r="AT196" s="231" t="s">
        <v>185</v>
      </c>
      <c r="AU196" s="231" t="s">
        <v>84</v>
      </c>
      <c r="AY196" s="18" t="s">
        <v>183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84</v>
      </c>
      <c r="BK196" s="232">
        <f>ROUND(I196*H196,2)</f>
        <v>0</v>
      </c>
      <c r="BL196" s="18" t="s">
        <v>190</v>
      </c>
      <c r="BM196" s="231" t="s">
        <v>699</v>
      </c>
    </row>
    <row r="197" s="2" customFormat="1">
      <c r="A197" s="39"/>
      <c r="B197" s="40"/>
      <c r="C197" s="41"/>
      <c r="D197" s="233" t="s">
        <v>192</v>
      </c>
      <c r="E197" s="41"/>
      <c r="F197" s="234" t="s">
        <v>2471</v>
      </c>
      <c r="G197" s="41"/>
      <c r="H197" s="41"/>
      <c r="I197" s="235"/>
      <c r="J197" s="41"/>
      <c r="K197" s="41"/>
      <c r="L197" s="45"/>
      <c r="M197" s="236"/>
      <c r="N197" s="237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192</v>
      </c>
      <c r="AU197" s="18" t="s">
        <v>84</v>
      </c>
    </row>
    <row r="198" s="2" customFormat="1" ht="16.5" customHeight="1">
      <c r="A198" s="39"/>
      <c r="B198" s="40"/>
      <c r="C198" s="270" t="s">
        <v>456</v>
      </c>
      <c r="D198" s="270" t="s">
        <v>259</v>
      </c>
      <c r="E198" s="271" t="s">
        <v>2472</v>
      </c>
      <c r="F198" s="272" t="s">
        <v>2473</v>
      </c>
      <c r="G198" s="273" t="s">
        <v>1124</v>
      </c>
      <c r="H198" s="274">
        <v>6</v>
      </c>
      <c r="I198" s="275"/>
      <c r="J198" s="276">
        <f>ROUND(I198*H198,2)</f>
        <v>0</v>
      </c>
      <c r="K198" s="272" t="s">
        <v>1</v>
      </c>
      <c r="L198" s="277"/>
      <c r="M198" s="278" t="s">
        <v>1</v>
      </c>
      <c r="N198" s="279" t="s">
        <v>41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243</v>
      </c>
      <c r="AT198" s="231" t="s">
        <v>259</v>
      </c>
      <c r="AU198" s="231" t="s">
        <v>84</v>
      </c>
      <c r="AY198" s="18" t="s">
        <v>183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84</v>
      </c>
      <c r="BK198" s="232">
        <f>ROUND(I198*H198,2)</f>
        <v>0</v>
      </c>
      <c r="BL198" s="18" t="s">
        <v>190</v>
      </c>
      <c r="BM198" s="231" t="s">
        <v>709</v>
      </c>
    </row>
    <row r="199" s="2" customFormat="1">
      <c r="A199" s="39"/>
      <c r="B199" s="40"/>
      <c r="C199" s="41"/>
      <c r="D199" s="233" t="s">
        <v>192</v>
      </c>
      <c r="E199" s="41"/>
      <c r="F199" s="234" t="s">
        <v>2473</v>
      </c>
      <c r="G199" s="41"/>
      <c r="H199" s="41"/>
      <c r="I199" s="235"/>
      <c r="J199" s="41"/>
      <c r="K199" s="41"/>
      <c r="L199" s="45"/>
      <c r="M199" s="236"/>
      <c r="N199" s="237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192</v>
      </c>
      <c r="AU199" s="18" t="s">
        <v>84</v>
      </c>
    </row>
    <row r="200" s="2" customFormat="1" ht="16.5" customHeight="1">
      <c r="A200" s="39"/>
      <c r="B200" s="40"/>
      <c r="C200" s="220" t="s">
        <v>460</v>
      </c>
      <c r="D200" s="220" t="s">
        <v>185</v>
      </c>
      <c r="E200" s="221" t="s">
        <v>2474</v>
      </c>
      <c r="F200" s="222" t="s">
        <v>2475</v>
      </c>
      <c r="G200" s="223" t="s">
        <v>1124</v>
      </c>
      <c r="H200" s="224">
        <v>6</v>
      </c>
      <c r="I200" s="225"/>
      <c r="J200" s="226">
        <f>ROUND(I200*H200,2)</f>
        <v>0</v>
      </c>
      <c r="K200" s="222" t="s">
        <v>1</v>
      </c>
      <c r="L200" s="45"/>
      <c r="M200" s="227" t="s">
        <v>1</v>
      </c>
      <c r="N200" s="228" t="s">
        <v>41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190</v>
      </c>
      <c r="AT200" s="231" t="s">
        <v>185</v>
      </c>
      <c r="AU200" s="231" t="s">
        <v>84</v>
      </c>
      <c r="AY200" s="18" t="s">
        <v>183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84</v>
      </c>
      <c r="BK200" s="232">
        <f>ROUND(I200*H200,2)</f>
        <v>0</v>
      </c>
      <c r="BL200" s="18" t="s">
        <v>190</v>
      </c>
      <c r="BM200" s="231" t="s">
        <v>720</v>
      </c>
    </row>
    <row r="201" s="2" customFormat="1">
      <c r="A201" s="39"/>
      <c r="B201" s="40"/>
      <c r="C201" s="41"/>
      <c r="D201" s="233" t="s">
        <v>192</v>
      </c>
      <c r="E201" s="41"/>
      <c r="F201" s="234" t="s">
        <v>2475</v>
      </c>
      <c r="G201" s="41"/>
      <c r="H201" s="41"/>
      <c r="I201" s="235"/>
      <c r="J201" s="41"/>
      <c r="K201" s="41"/>
      <c r="L201" s="45"/>
      <c r="M201" s="236"/>
      <c r="N201" s="23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192</v>
      </c>
      <c r="AU201" s="18" t="s">
        <v>84</v>
      </c>
    </row>
    <row r="202" s="2" customFormat="1" ht="24.15" customHeight="1">
      <c r="A202" s="39"/>
      <c r="B202" s="40"/>
      <c r="C202" s="270" t="s">
        <v>466</v>
      </c>
      <c r="D202" s="270" t="s">
        <v>259</v>
      </c>
      <c r="E202" s="271" t="s">
        <v>2476</v>
      </c>
      <c r="F202" s="272" t="s">
        <v>2477</v>
      </c>
      <c r="G202" s="273" t="s">
        <v>1124</v>
      </c>
      <c r="H202" s="274">
        <v>6</v>
      </c>
      <c r="I202" s="275"/>
      <c r="J202" s="276">
        <f>ROUND(I202*H202,2)</f>
        <v>0</v>
      </c>
      <c r="K202" s="272" t="s">
        <v>1</v>
      </c>
      <c r="L202" s="277"/>
      <c r="M202" s="278" t="s">
        <v>1</v>
      </c>
      <c r="N202" s="279" t="s">
        <v>41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243</v>
      </c>
      <c r="AT202" s="231" t="s">
        <v>259</v>
      </c>
      <c r="AU202" s="231" t="s">
        <v>84</v>
      </c>
      <c r="AY202" s="18" t="s">
        <v>183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84</v>
      </c>
      <c r="BK202" s="232">
        <f>ROUND(I202*H202,2)</f>
        <v>0</v>
      </c>
      <c r="BL202" s="18" t="s">
        <v>190</v>
      </c>
      <c r="BM202" s="231" t="s">
        <v>730</v>
      </c>
    </row>
    <row r="203" s="2" customFormat="1">
      <c r="A203" s="39"/>
      <c r="B203" s="40"/>
      <c r="C203" s="41"/>
      <c r="D203" s="233" t="s">
        <v>192</v>
      </c>
      <c r="E203" s="41"/>
      <c r="F203" s="234" t="s">
        <v>2477</v>
      </c>
      <c r="G203" s="41"/>
      <c r="H203" s="41"/>
      <c r="I203" s="235"/>
      <c r="J203" s="41"/>
      <c r="K203" s="41"/>
      <c r="L203" s="45"/>
      <c r="M203" s="236"/>
      <c r="N203" s="237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192</v>
      </c>
      <c r="AU203" s="18" t="s">
        <v>84</v>
      </c>
    </row>
    <row r="204" s="2" customFormat="1" ht="24.15" customHeight="1">
      <c r="A204" s="39"/>
      <c r="B204" s="40"/>
      <c r="C204" s="220" t="s">
        <v>475</v>
      </c>
      <c r="D204" s="220" t="s">
        <v>185</v>
      </c>
      <c r="E204" s="221" t="s">
        <v>2478</v>
      </c>
      <c r="F204" s="222" t="s">
        <v>2479</v>
      </c>
      <c r="G204" s="223" t="s">
        <v>1124</v>
      </c>
      <c r="H204" s="224">
        <v>6</v>
      </c>
      <c r="I204" s="225"/>
      <c r="J204" s="226">
        <f>ROUND(I204*H204,2)</f>
        <v>0</v>
      </c>
      <c r="K204" s="222" t="s">
        <v>1</v>
      </c>
      <c r="L204" s="45"/>
      <c r="M204" s="227" t="s">
        <v>1</v>
      </c>
      <c r="N204" s="228" t="s">
        <v>41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190</v>
      </c>
      <c r="AT204" s="231" t="s">
        <v>185</v>
      </c>
      <c r="AU204" s="231" t="s">
        <v>84</v>
      </c>
      <c r="AY204" s="18" t="s">
        <v>183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84</v>
      </c>
      <c r="BK204" s="232">
        <f>ROUND(I204*H204,2)</f>
        <v>0</v>
      </c>
      <c r="BL204" s="18" t="s">
        <v>190</v>
      </c>
      <c r="BM204" s="231" t="s">
        <v>740</v>
      </c>
    </row>
    <row r="205" s="2" customFormat="1">
      <c r="A205" s="39"/>
      <c r="B205" s="40"/>
      <c r="C205" s="41"/>
      <c r="D205" s="233" t="s">
        <v>192</v>
      </c>
      <c r="E205" s="41"/>
      <c r="F205" s="234" t="s">
        <v>2479</v>
      </c>
      <c r="G205" s="41"/>
      <c r="H205" s="41"/>
      <c r="I205" s="235"/>
      <c r="J205" s="41"/>
      <c r="K205" s="41"/>
      <c r="L205" s="45"/>
      <c r="M205" s="236"/>
      <c r="N205" s="237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192</v>
      </c>
      <c r="AU205" s="18" t="s">
        <v>84</v>
      </c>
    </row>
    <row r="206" s="2" customFormat="1" ht="16.5" customHeight="1">
      <c r="A206" s="39"/>
      <c r="B206" s="40"/>
      <c r="C206" s="270" t="s">
        <v>485</v>
      </c>
      <c r="D206" s="270" t="s">
        <v>259</v>
      </c>
      <c r="E206" s="271" t="s">
        <v>2480</v>
      </c>
      <c r="F206" s="272" t="s">
        <v>2481</v>
      </c>
      <c r="G206" s="273" t="s">
        <v>1124</v>
      </c>
      <c r="H206" s="274">
        <v>16</v>
      </c>
      <c r="I206" s="275"/>
      <c r="J206" s="276">
        <f>ROUND(I206*H206,2)</f>
        <v>0</v>
      </c>
      <c r="K206" s="272" t="s">
        <v>1</v>
      </c>
      <c r="L206" s="277"/>
      <c r="M206" s="278" t="s">
        <v>1</v>
      </c>
      <c r="N206" s="279" t="s">
        <v>41</v>
      </c>
      <c r="O206" s="92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243</v>
      </c>
      <c r="AT206" s="231" t="s">
        <v>259</v>
      </c>
      <c r="AU206" s="231" t="s">
        <v>84</v>
      </c>
      <c r="AY206" s="18" t="s">
        <v>183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84</v>
      </c>
      <c r="BK206" s="232">
        <f>ROUND(I206*H206,2)</f>
        <v>0</v>
      </c>
      <c r="BL206" s="18" t="s">
        <v>190</v>
      </c>
      <c r="BM206" s="231" t="s">
        <v>750</v>
      </c>
    </row>
    <row r="207" s="2" customFormat="1">
      <c r="A207" s="39"/>
      <c r="B207" s="40"/>
      <c r="C207" s="41"/>
      <c r="D207" s="233" t="s">
        <v>192</v>
      </c>
      <c r="E207" s="41"/>
      <c r="F207" s="234" t="s">
        <v>2481</v>
      </c>
      <c r="G207" s="41"/>
      <c r="H207" s="41"/>
      <c r="I207" s="235"/>
      <c r="J207" s="41"/>
      <c r="K207" s="41"/>
      <c r="L207" s="45"/>
      <c r="M207" s="236"/>
      <c r="N207" s="237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192</v>
      </c>
      <c r="AU207" s="18" t="s">
        <v>84</v>
      </c>
    </row>
    <row r="208" s="2" customFormat="1" ht="16.5" customHeight="1">
      <c r="A208" s="39"/>
      <c r="B208" s="40"/>
      <c r="C208" s="220" t="s">
        <v>490</v>
      </c>
      <c r="D208" s="220" t="s">
        <v>185</v>
      </c>
      <c r="E208" s="221" t="s">
        <v>2482</v>
      </c>
      <c r="F208" s="222" t="s">
        <v>2483</v>
      </c>
      <c r="G208" s="223" t="s">
        <v>1124</v>
      </c>
      <c r="H208" s="224">
        <v>16</v>
      </c>
      <c r="I208" s="225"/>
      <c r="J208" s="226">
        <f>ROUND(I208*H208,2)</f>
        <v>0</v>
      </c>
      <c r="K208" s="222" t="s">
        <v>1</v>
      </c>
      <c r="L208" s="45"/>
      <c r="M208" s="227" t="s">
        <v>1</v>
      </c>
      <c r="N208" s="228" t="s">
        <v>41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190</v>
      </c>
      <c r="AT208" s="231" t="s">
        <v>185</v>
      </c>
      <c r="AU208" s="231" t="s">
        <v>84</v>
      </c>
      <c r="AY208" s="18" t="s">
        <v>183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84</v>
      </c>
      <c r="BK208" s="232">
        <f>ROUND(I208*H208,2)</f>
        <v>0</v>
      </c>
      <c r="BL208" s="18" t="s">
        <v>190</v>
      </c>
      <c r="BM208" s="231" t="s">
        <v>760</v>
      </c>
    </row>
    <row r="209" s="2" customFormat="1">
      <c r="A209" s="39"/>
      <c r="B209" s="40"/>
      <c r="C209" s="41"/>
      <c r="D209" s="233" t="s">
        <v>192</v>
      </c>
      <c r="E209" s="41"/>
      <c r="F209" s="234" t="s">
        <v>2483</v>
      </c>
      <c r="G209" s="41"/>
      <c r="H209" s="41"/>
      <c r="I209" s="235"/>
      <c r="J209" s="41"/>
      <c r="K209" s="41"/>
      <c r="L209" s="45"/>
      <c r="M209" s="236"/>
      <c r="N209" s="237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192</v>
      </c>
      <c r="AU209" s="18" t="s">
        <v>84</v>
      </c>
    </row>
    <row r="210" s="2" customFormat="1" ht="33" customHeight="1">
      <c r="A210" s="39"/>
      <c r="B210" s="40"/>
      <c r="C210" s="270" t="s">
        <v>496</v>
      </c>
      <c r="D210" s="270" t="s">
        <v>259</v>
      </c>
      <c r="E210" s="271" t="s">
        <v>2484</v>
      </c>
      <c r="F210" s="272" t="s">
        <v>2485</v>
      </c>
      <c r="G210" s="273" t="s">
        <v>1124</v>
      </c>
      <c r="H210" s="274">
        <v>56</v>
      </c>
      <c r="I210" s="275"/>
      <c r="J210" s="276">
        <f>ROUND(I210*H210,2)</f>
        <v>0</v>
      </c>
      <c r="K210" s="272" t="s">
        <v>1</v>
      </c>
      <c r="L210" s="277"/>
      <c r="M210" s="278" t="s">
        <v>1</v>
      </c>
      <c r="N210" s="279" t="s">
        <v>41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243</v>
      </c>
      <c r="AT210" s="231" t="s">
        <v>259</v>
      </c>
      <c r="AU210" s="231" t="s">
        <v>84</v>
      </c>
      <c r="AY210" s="18" t="s">
        <v>183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84</v>
      </c>
      <c r="BK210" s="232">
        <f>ROUND(I210*H210,2)</f>
        <v>0</v>
      </c>
      <c r="BL210" s="18" t="s">
        <v>190</v>
      </c>
      <c r="BM210" s="231" t="s">
        <v>775</v>
      </c>
    </row>
    <row r="211" s="2" customFormat="1">
      <c r="A211" s="39"/>
      <c r="B211" s="40"/>
      <c r="C211" s="41"/>
      <c r="D211" s="233" t="s">
        <v>192</v>
      </c>
      <c r="E211" s="41"/>
      <c r="F211" s="234" t="s">
        <v>2485</v>
      </c>
      <c r="G211" s="41"/>
      <c r="H211" s="41"/>
      <c r="I211" s="235"/>
      <c r="J211" s="41"/>
      <c r="K211" s="41"/>
      <c r="L211" s="45"/>
      <c r="M211" s="236"/>
      <c r="N211" s="237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192</v>
      </c>
      <c r="AU211" s="18" t="s">
        <v>84</v>
      </c>
    </row>
    <row r="212" s="2" customFormat="1" ht="33" customHeight="1">
      <c r="A212" s="39"/>
      <c r="B212" s="40"/>
      <c r="C212" s="220" t="s">
        <v>502</v>
      </c>
      <c r="D212" s="220" t="s">
        <v>185</v>
      </c>
      <c r="E212" s="221" t="s">
        <v>2486</v>
      </c>
      <c r="F212" s="222" t="s">
        <v>2487</v>
      </c>
      <c r="G212" s="223" t="s">
        <v>1124</v>
      </c>
      <c r="H212" s="224">
        <v>56</v>
      </c>
      <c r="I212" s="225"/>
      <c r="J212" s="226">
        <f>ROUND(I212*H212,2)</f>
        <v>0</v>
      </c>
      <c r="K212" s="222" t="s">
        <v>1</v>
      </c>
      <c r="L212" s="45"/>
      <c r="M212" s="227" t="s">
        <v>1</v>
      </c>
      <c r="N212" s="228" t="s">
        <v>41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190</v>
      </c>
      <c r="AT212" s="231" t="s">
        <v>185</v>
      </c>
      <c r="AU212" s="231" t="s">
        <v>84</v>
      </c>
      <c r="AY212" s="18" t="s">
        <v>183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84</v>
      </c>
      <c r="BK212" s="232">
        <f>ROUND(I212*H212,2)</f>
        <v>0</v>
      </c>
      <c r="BL212" s="18" t="s">
        <v>190</v>
      </c>
      <c r="BM212" s="231" t="s">
        <v>790</v>
      </c>
    </row>
    <row r="213" s="2" customFormat="1">
      <c r="A213" s="39"/>
      <c r="B213" s="40"/>
      <c r="C213" s="41"/>
      <c r="D213" s="233" t="s">
        <v>192</v>
      </c>
      <c r="E213" s="41"/>
      <c r="F213" s="234" t="s">
        <v>2487</v>
      </c>
      <c r="G213" s="41"/>
      <c r="H213" s="41"/>
      <c r="I213" s="235"/>
      <c r="J213" s="41"/>
      <c r="K213" s="41"/>
      <c r="L213" s="45"/>
      <c r="M213" s="236"/>
      <c r="N213" s="23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192</v>
      </c>
      <c r="AU213" s="18" t="s">
        <v>84</v>
      </c>
    </row>
    <row r="214" s="2" customFormat="1" ht="24.15" customHeight="1">
      <c r="A214" s="39"/>
      <c r="B214" s="40"/>
      <c r="C214" s="270" t="s">
        <v>508</v>
      </c>
      <c r="D214" s="270" t="s">
        <v>259</v>
      </c>
      <c r="E214" s="271" t="s">
        <v>2488</v>
      </c>
      <c r="F214" s="272" t="s">
        <v>2489</v>
      </c>
      <c r="G214" s="273" t="s">
        <v>1124</v>
      </c>
      <c r="H214" s="274">
        <v>1</v>
      </c>
      <c r="I214" s="275"/>
      <c r="J214" s="276">
        <f>ROUND(I214*H214,2)</f>
        <v>0</v>
      </c>
      <c r="K214" s="272" t="s">
        <v>1</v>
      </c>
      <c r="L214" s="277"/>
      <c r="M214" s="278" t="s">
        <v>1</v>
      </c>
      <c r="N214" s="279" t="s">
        <v>41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243</v>
      </c>
      <c r="AT214" s="231" t="s">
        <v>259</v>
      </c>
      <c r="AU214" s="231" t="s">
        <v>84</v>
      </c>
      <c r="AY214" s="18" t="s">
        <v>183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84</v>
      </c>
      <c r="BK214" s="232">
        <f>ROUND(I214*H214,2)</f>
        <v>0</v>
      </c>
      <c r="BL214" s="18" t="s">
        <v>190</v>
      </c>
      <c r="BM214" s="231" t="s">
        <v>802</v>
      </c>
    </row>
    <row r="215" s="2" customFormat="1">
      <c r="A215" s="39"/>
      <c r="B215" s="40"/>
      <c r="C215" s="41"/>
      <c r="D215" s="233" t="s">
        <v>192</v>
      </c>
      <c r="E215" s="41"/>
      <c r="F215" s="234" t="s">
        <v>2489</v>
      </c>
      <c r="G215" s="41"/>
      <c r="H215" s="41"/>
      <c r="I215" s="235"/>
      <c r="J215" s="41"/>
      <c r="K215" s="41"/>
      <c r="L215" s="45"/>
      <c r="M215" s="236"/>
      <c r="N215" s="237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192</v>
      </c>
      <c r="AU215" s="18" t="s">
        <v>84</v>
      </c>
    </row>
    <row r="216" s="2" customFormat="1" ht="24.15" customHeight="1">
      <c r="A216" s="39"/>
      <c r="B216" s="40"/>
      <c r="C216" s="220" t="s">
        <v>516</v>
      </c>
      <c r="D216" s="220" t="s">
        <v>185</v>
      </c>
      <c r="E216" s="221" t="s">
        <v>2490</v>
      </c>
      <c r="F216" s="222" t="s">
        <v>2491</v>
      </c>
      <c r="G216" s="223" t="s">
        <v>1124</v>
      </c>
      <c r="H216" s="224">
        <v>1</v>
      </c>
      <c r="I216" s="225"/>
      <c r="J216" s="226">
        <f>ROUND(I216*H216,2)</f>
        <v>0</v>
      </c>
      <c r="K216" s="222" t="s">
        <v>1</v>
      </c>
      <c r="L216" s="45"/>
      <c r="M216" s="227" t="s">
        <v>1</v>
      </c>
      <c r="N216" s="228" t="s">
        <v>41</v>
      </c>
      <c r="O216" s="92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190</v>
      </c>
      <c r="AT216" s="231" t="s">
        <v>185</v>
      </c>
      <c r="AU216" s="231" t="s">
        <v>84</v>
      </c>
      <c r="AY216" s="18" t="s">
        <v>183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84</v>
      </c>
      <c r="BK216" s="232">
        <f>ROUND(I216*H216,2)</f>
        <v>0</v>
      </c>
      <c r="BL216" s="18" t="s">
        <v>190</v>
      </c>
      <c r="BM216" s="231" t="s">
        <v>811</v>
      </c>
    </row>
    <row r="217" s="2" customFormat="1">
      <c r="A217" s="39"/>
      <c r="B217" s="40"/>
      <c r="C217" s="41"/>
      <c r="D217" s="233" t="s">
        <v>192</v>
      </c>
      <c r="E217" s="41"/>
      <c r="F217" s="234" t="s">
        <v>2491</v>
      </c>
      <c r="G217" s="41"/>
      <c r="H217" s="41"/>
      <c r="I217" s="235"/>
      <c r="J217" s="41"/>
      <c r="K217" s="41"/>
      <c r="L217" s="45"/>
      <c r="M217" s="236"/>
      <c r="N217" s="237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192</v>
      </c>
      <c r="AU217" s="18" t="s">
        <v>84</v>
      </c>
    </row>
    <row r="218" s="2" customFormat="1" ht="16.5" customHeight="1">
      <c r="A218" s="39"/>
      <c r="B218" s="40"/>
      <c r="C218" s="270" t="s">
        <v>522</v>
      </c>
      <c r="D218" s="270" t="s">
        <v>259</v>
      </c>
      <c r="E218" s="271" t="s">
        <v>2492</v>
      </c>
      <c r="F218" s="272" t="s">
        <v>2493</v>
      </c>
      <c r="G218" s="273" t="s">
        <v>1124</v>
      </c>
      <c r="H218" s="274">
        <v>1</v>
      </c>
      <c r="I218" s="275"/>
      <c r="J218" s="276">
        <f>ROUND(I218*H218,2)</f>
        <v>0</v>
      </c>
      <c r="K218" s="272" t="s">
        <v>1</v>
      </c>
      <c r="L218" s="277"/>
      <c r="M218" s="278" t="s">
        <v>1</v>
      </c>
      <c r="N218" s="279" t="s">
        <v>41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243</v>
      </c>
      <c r="AT218" s="231" t="s">
        <v>259</v>
      </c>
      <c r="AU218" s="231" t="s">
        <v>84</v>
      </c>
      <c r="AY218" s="18" t="s">
        <v>183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84</v>
      </c>
      <c r="BK218" s="232">
        <f>ROUND(I218*H218,2)</f>
        <v>0</v>
      </c>
      <c r="BL218" s="18" t="s">
        <v>190</v>
      </c>
      <c r="BM218" s="231" t="s">
        <v>821</v>
      </c>
    </row>
    <row r="219" s="2" customFormat="1">
      <c r="A219" s="39"/>
      <c r="B219" s="40"/>
      <c r="C219" s="41"/>
      <c r="D219" s="233" t="s">
        <v>192</v>
      </c>
      <c r="E219" s="41"/>
      <c r="F219" s="234" t="s">
        <v>2493</v>
      </c>
      <c r="G219" s="41"/>
      <c r="H219" s="41"/>
      <c r="I219" s="235"/>
      <c r="J219" s="41"/>
      <c r="K219" s="41"/>
      <c r="L219" s="45"/>
      <c r="M219" s="236"/>
      <c r="N219" s="23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192</v>
      </c>
      <c r="AU219" s="18" t="s">
        <v>84</v>
      </c>
    </row>
    <row r="220" s="2" customFormat="1" ht="16.5" customHeight="1">
      <c r="A220" s="39"/>
      <c r="B220" s="40"/>
      <c r="C220" s="220" t="s">
        <v>528</v>
      </c>
      <c r="D220" s="220" t="s">
        <v>185</v>
      </c>
      <c r="E220" s="221" t="s">
        <v>2494</v>
      </c>
      <c r="F220" s="222" t="s">
        <v>2495</v>
      </c>
      <c r="G220" s="223" t="s">
        <v>1124</v>
      </c>
      <c r="H220" s="224">
        <v>1</v>
      </c>
      <c r="I220" s="225"/>
      <c r="J220" s="226">
        <f>ROUND(I220*H220,2)</f>
        <v>0</v>
      </c>
      <c r="K220" s="222" t="s">
        <v>1</v>
      </c>
      <c r="L220" s="45"/>
      <c r="M220" s="227" t="s">
        <v>1</v>
      </c>
      <c r="N220" s="228" t="s">
        <v>41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190</v>
      </c>
      <c r="AT220" s="231" t="s">
        <v>185</v>
      </c>
      <c r="AU220" s="231" t="s">
        <v>84</v>
      </c>
      <c r="AY220" s="18" t="s">
        <v>183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84</v>
      </c>
      <c r="BK220" s="232">
        <f>ROUND(I220*H220,2)</f>
        <v>0</v>
      </c>
      <c r="BL220" s="18" t="s">
        <v>190</v>
      </c>
      <c r="BM220" s="231" t="s">
        <v>830</v>
      </c>
    </row>
    <row r="221" s="2" customFormat="1">
      <c r="A221" s="39"/>
      <c r="B221" s="40"/>
      <c r="C221" s="41"/>
      <c r="D221" s="233" t="s">
        <v>192</v>
      </c>
      <c r="E221" s="41"/>
      <c r="F221" s="234" t="s">
        <v>2495</v>
      </c>
      <c r="G221" s="41"/>
      <c r="H221" s="41"/>
      <c r="I221" s="235"/>
      <c r="J221" s="41"/>
      <c r="K221" s="41"/>
      <c r="L221" s="45"/>
      <c r="M221" s="236"/>
      <c r="N221" s="237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192</v>
      </c>
      <c r="AU221" s="18" t="s">
        <v>84</v>
      </c>
    </row>
    <row r="222" s="12" customFormat="1" ht="25.92" customHeight="1">
      <c r="A222" s="12"/>
      <c r="B222" s="204"/>
      <c r="C222" s="205"/>
      <c r="D222" s="206" t="s">
        <v>75</v>
      </c>
      <c r="E222" s="207" t="s">
        <v>2496</v>
      </c>
      <c r="F222" s="207" t="s">
        <v>1763</v>
      </c>
      <c r="G222" s="205"/>
      <c r="H222" s="205"/>
      <c r="I222" s="208"/>
      <c r="J222" s="209">
        <f>BK222</f>
        <v>0</v>
      </c>
      <c r="K222" s="205"/>
      <c r="L222" s="210"/>
      <c r="M222" s="211"/>
      <c r="N222" s="212"/>
      <c r="O222" s="212"/>
      <c r="P222" s="213">
        <f>SUM(P223:P238)</f>
        <v>0</v>
      </c>
      <c r="Q222" s="212"/>
      <c r="R222" s="213">
        <f>SUM(R223:R238)</f>
        <v>0</v>
      </c>
      <c r="S222" s="212"/>
      <c r="T222" s="214">
        <f>SUM(T223:T238)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5" t="s">
        <v>84</v>
      </c>
      <c r="AT222" s="216" t="s">
        <v>75</v>
      </c>
      <c r="AU222" s="216" t="s">
        <v>76</v>
      </c>
      <c r="AY222" s="215" t="s">
        <v>183</v>
      </c>
      <c r="BK222" s="217">
        <f>SUM(BK223:BK238)</f>
        <v>0</v>
      </c>
    </row>
    <row r="223" s="2" customFormat="1" ht="16.5" customHeight="1">
      <c r="A223" s="39"/>
      <c r="B223" s="40"/>
      <c r="C223" s="270" t="s">
        <v>533</v>
      </c>
      <c r="D223" s="270" t="s">
        <v>259</v>
      </c>
      <c r="E223" s="271" t="s">
        <v>2497</v>
      </c>
      <c r="F223" s="272" t="s">
        <v>2498</v>
      </c>
      <c r="G223" s="273" t="s">
        <v>1124</v>
      </c>
      <c r="H223" s="274">
        <v>40</v>
      </c>
      <c r="I223" s="275"/>
      <c r="J223" s="276">
        <f>ROUND(I223*H223,2)</f>
        <v>0</v>
      </c>
      <c r="K223" s="272" t="s">
        <v>1</v>
      </c>
      <c r="L223" s="277"/>
      <c r="M223" s="278" t="s">
        <v>1</v>
      </c>
      <c r="N223" s="279" t="s">
        <v>41</v>
      </c>
      <c r="O223" s="92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243</v>
      </c>
      <c r="AT223" s="231" t="s">
        <v>259</v>
      </c>
      <c r="AU223" s="231" t="s">
        <v>84</v>
      </c>
      <c r="AY223" s="18" t="s">
        <v>183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84</v>
      </c>
      <c r="BK223" s="232">
        <f>ROUND(I223*H223,2)</f>
        <v>0</v>
      </c>
      <c r="BL223" s="18" t="s">
        <v>190</v>
      </c>
      <c r="BM223" s="231" t="s">
        <v>839</v>
      </c>
    </row>
    <row r="224" s="2" customFormat="1">
      <c r="A224" s="39"/>
      <c r="B224" s="40"/>
      <c r="C224" s="41"/>
      <c r="D224" s="233" t="s">
        <v>192</v>
      </c>
      <c r="E224" s="41"/>
      <c r="F224" s="234" t="s">
        <v>2498</v>
      </c>
      <c r="G224" s="41"/>
      <c r="H224" s="41"/>
      <c r="I224" s="235"/>
      <c r="J224" s="41"/>
      <c r="K224" s="41"/>
      <c r="L224" s="45"/>
      <c r="M224" s="236"/>
      <c r="N224" s="237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192</v>
      </c>
      <c r="AU224" s="18" t="s">
        <v>84</v>
      </c>
    </row>
    <row r="225" s="2" customFormat="1" ht="16.5" customHeight="1">
      <c r="A225" s="39"/>
      <c r="B225" s="40"/>
      <c r="C225" s="270" t="s">
        <v>540</v>
      </c>
      <c r="D225" s="270" t="s">
        <v>259</v>
      </c>
      <c r="E225" s="271" t="s">
        <v>2499</v>
      </c>
      <c r="F225" s="272" t="s">
        <v>2500</v>
      </c>
      <c r="G225" s="273" t="s">
        <v>1124</v>
      </c>
      <c r="H225" s="274">
        <v>10</v>
      </c>
      <c r="I225" s="275"/>
      <c r="J225" s="276">
        <f>ROUND(I225*H225,2)</f>
        <v>0</v>
      </c>
      <c r="K225" s="272" t="s">
        <v>1</v>
      </c>
      <c r="L225" s="277"/>
      <c r="M225" s="278" t="s">
        <v>1</v>
      </c>
      <c r="N225" s="279" t="s">
        <v>41</v>
      </c>
      <c r="O225" s="92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243</v>
      </c>
      <c r="AT225" s="231" t="s">
        <v>259</v>
      </c>
      <c r="AU225" s="231" t="s">
        <v>84</v>
      </c>
      <c r="AY225" s="18" t="s">
        <v>183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84</v>
      </c>
      <c r="BK225" s="232">
        <f>ROUND(I225*H225,2)</f>
        <v>0</v>
      </c>
      <c r="BL225" s="18" t="s">
        <v>190</v>
      </c>
      <c r="BM225" s="231" t="s">
        <v>851</v>
      </c>
    </row>
    <row r="226" s="2" customFormat="1">
      <c r="A226" s="39"/>
      <c r="B226" s="40"/>
      <c r="C226" s="41"/>
      <c r="D226" s="233" t="s">
        <v>192</v>
      </c>
      <c r="E226" s="41"/>
      <c r="F226" s="234" t="s">
        <v>2500</v>
      </c>
      <c r="G226" s="41"/>
      <c r="H226" s="41"/>
      <c r="I226" s="235"/>
      <c r="J226" s="41"/>
      <c r="K226" s="41"/>
      <c r="L226" s="45"/>
      <c r="M226" s="236"/>
      <c r="N226" s="237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192</v>
      </c>
      <c r="AU226" s="18" t="s">
        <v>84</v>
      </c>
    </row>
    <row r="227" s="2" customFormat="1" ht="24.15" customHeight="1">
      <c r="A227" s="39"/>
      <c r="B227" s="40"/>
      <c r="C227" s="270" t="s">
        <v>547</v>
      </c>
      <c r="D227" s="270" t="s">
        <v>259</v>
      </c>
      <c r="E227" s="271" t="s">
        <v>2501</v>
      </c>
      <c r="F227" s="272" t="s">
        <v>2502</v>
      </c>
      <c r="G227" s="273" t="s">
        <v>1124</v>
      </c>
      <c r="H227" s="274">
        <v>1</v>
      </c>
      <c r="I227" s="275"/>
      <c r="J227" s="276">
        <f>ROUND(I227*H227,2)</f>
        <v>0</v>
      </c>
      <c r="K227" s="272" t="s">
        <v>1</v>
      </c>
      <c r="L227" s="277"/>
      <c r="M227" s="278" t="s">
        <v>1</v>
      </c>
      <c r="N227" s="279" t="s">
        <v>41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243</v>
      </c>
      <c r="AT227" s="231" t="s">
        <v>259</v>
      </c>
      <c r="AU227" s="231" t="s">
        <v>84</v>
      </c>
      <c r="AY227" s="18" t="s">
        <v>183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84</v>
      </c>
      <c r="BK227" s="232">
        <f>ROUND(I227*H227,2)</f>
        <v>0</v>
      </c>
      <c r="BL227" s="18" t="s">
        <v>190</v>
      </c>
      <c r="BM227" s="231" t="s">
        <v>861</v>
      </c>
    </row>
    <row r="228" s="2" customFormat="1">
      <c r="A228" s="39"/>
      <c r="B228" s="40"/>
      <c r="C228" s="41"/>
      <c r="D228" s="233" t="s">
        <v>192</v>
      </c>
      <c r="E228" s="41"/>
      <c r="F228" s="234" t="s">
        <v>2502</v>
      </c>
      <c r="G228" s="41"/>
      <c r="H228" s="41"/>
      <c r="I228" s="235"/>
      <c r="J228" s="41"/>
      <c r="K228" s="41"/>
      <c r="L228" s="45"/>
      <c r="M228" s="236"/>
      <c r="N228" s="237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192</v>
      </c>
      <c r="AU228" s="18" t="s">
        <v>84</v>
      </c>
    </row>
    <row r="229" s="2" customFormat="1" ht="24.15" customHeight="1">
      <c r="A229" s="39"/>
      <c r="B229" s="40"/>
      <c r="C229" s="220" t="s">
        <v>566</v>
      </c>
      <c r="D229" s="220" t="s">
        <v>185</v>
      </c>
      <c r="E229" s="221" t="s">
        <v>2503</v>
      </c>
      <c r="F229" s="222" t="s">
        <v>2504</v>
      </c>
      <c r="G229" s="223" t="s">
        <v>1124</v>
      </c>
      <c r="H229" s="224">
        <v>1</v>
      </c>
      <c r="I229" s="225"/>
      <c r="J229" s="226">
        <f>ROUND(I229*H229,2)</f>
        <v>0</v>
      </c>
      <c r="K229" s="222" t="s">
        <v>1</v>
      </c>
      <c r="L229" s="45"/>
      <c r="M229" s="227" t="s">
        <v>1</v>
      </c>
      <c r="N229" s="228" t="s">
        <v>41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190</v>
      </c>
      <c r="AT229" s="231" t="s">
        <v>185</v>
      </c>
      <c r="AU229" s="231" t="s">
        <v>84</v>
      </c>
      <c r="AY229" s="18" t="s">
        <v>183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84</v>
      </c>
      <c r="BK229" s="232">
        <f>ROUND(I229*H229,2)</f>
        <v>0</v>
      </c>
      <c r="BL229" s="18" t="s">
        <v>190</v>
      </c>
      <c r="BM229" s="231" t="s">
        <v>874</v>
      </c>
    </row>
    <row r="230" s="2" customFormat="1">
      <c r="A230" s="39"/>
      <c r="B230" s="40"/>
      <c r="C230" s="41"/>
      <c r="D230" s="233" t="s">
        <v>192</v>
      </c>
      <c r="E230" s="41"/>
      <c r="F230" s="234" t="s">
        <v>2504</v>
      </c>
      <c r="G230" s="41"/>
      <c r="H230" s="41"/>
      <c r="I230" s="235"/>
      <c r="J230" s="41"/>
      <c r="K230" s="41"/>
      <c r="L230" s="45"/>
      <c r="M230" s="236"/>
      <c r="N230" s="237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192</v>
      </c>
      <c r="AU230" s="18" t="s">
        <v>84</v>
      </c>
    </row>
    <row r="231" s="2" customFormat="1" ht="16.5" customHeight="1">
      <c r="A231" s="39"/>
      <c r="B231" s="40"/>
      <c r="C231" s="270" t="s">
        <v>575</v>
      </c>
      <c r="D231" s="270" t="s">
        <v>259</v>
      </c>
      <c r="E231" s="271" t="s">
        <v>2505</v>
      </c>
      <c r="F231" s="272" t="s">
        <v>2506</v>
      </c>
      <c r="G231" s="273" t="s">
        <v>1124</v>
      </c>
      <c r="H231" s="274">
        <v>1</v>
      </c>
      <c r="I231" s="275"/>
      <c r="J231" s="276">
        <f>ROUND(I231*H231,2)</f>
        <v>0</v>
      </c>
      <c r="K231" s="272" t="s">
        <v>1</v>
      </c>
      <c r="L231" s="277"/>
      <c r="M231" s="278" t="s">
        <v>1</v>
      </c>
      <c r="N231" s="279" t="s">
        <v>41</v>
      </c>
      <c r="O231" s="92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243</v>
      </c>
      <c r="AT231" s="231" t="s">
        <v>259</v>
      </c>
      <c r="AU231" s="231" t="s">
        <v>84</v>
      </c>
      <c r="AY231" s="18" t="s">
        <v>183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84</v>
      </c>
      <c r="BK231" s="232">
        <f>ROUND(I231*H231,2)</f>
        <v>0</v>
      </c>
      <c r="BL231" s="18" t="s">
        <v>190</v>
      </c>
      <c r="BM231" s="231" t="s">
        <v>2507</v>
      </c>
    </row>
    <row r="232" s="2" customFormat="1">
      <c r="A232" s="39"/>
      <c r="B232" s="40"/>
      <c r="C232" s="41"/>
      <c r="D232" s="233" t="s">
        <v>192</v>
      </c>
      <c r="E232" s="41"/>
      <c r="F232" s="234" t="s">
        <v>2506</v>
      </c>
      <c r="G232" s="41"/>
      <c r="H232" s="41"/>
      <c r="I232" s="235"/>
      <c r="J232" s="41"/>
      <c r="K232" s="41"/>
      <c r="L232" s="45"/>
      <c r="M232" s="236"/>
      <c r="N232" s="237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192</v>
      </c>
      <c r="AU232" s="18" t="s">
        <v>84</v>
      </c>
    </row>
    <row r="233" s="2" customFormat="1" ht="16.5" customHeight="1">
      <c r="A233" s="39"/>
      <c r="B233" s="40"/>
      <c r="C233" s="220" t="s">
        <v>580</v>
      </c>
      <c r="D233" s="220" t="s">
        <v>185</v>
      </c>
      <c r="E233" s="221" t="s">
        <v>2508</v>
      </c>
      <c r="F233" s="222" t="s">
        <v>2509</v>
      </c>
      <c r="G233" s="223" t="s">
        <v>2510</v>
      </c>
      <c r="H233" s="224">
        <v>1</v>
      </c>
      <c r="I233" s="225"/>
      <c r="J233" s="226">
        <f>ROUND(I233*H233,2)</f>
        <v>0</v>
      </c>
      <c r="K233" s="222" t="s">
        <v>1</v>
      </c>
      <c r="L233" s="45"/>
      <c r="M233" s="227" t="s">
        <v>1</v>
      </c>
      <c r="N233" s="228" t="s">
        <v>41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190</v>
      </c>
      <c r="AT233" s="231" t="s">
        <v>185</v>
      </c>
      <c r="AU233" s="231" t="s">
        <v>84</v>
      </c>
      <c r="AY233" s="18" t="s">
        <v>183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84</v>
      </c>
      <c r="BK233" s="232">
        <f>ROUND(I233*H233,2)</f>
        <v>0</v>
      </c>
      <c r="BL233" s="18" t="s">
        <v>190</v>
      </c>
      <c r="BM233" s="231" t="s">
        <v>2511</v>
      </c>
    </row>
    <row r="234" s="2" customFormat="1">
      <c r="A234" s="39"/>
      <c r="B234" s="40"/>
      <c r="C234" s="41"/>
      <c r="D234" s="233" t="s">
        <v>192</v>
      </c>
      <c r="E234" s="41"/>
      <c r="F234" s="234" t="s">
        <v>2509</v>
      </c>
      <c r="G234" s="41"/>
      <c r="H234" s="41"/>
      <c r="I234" s="235"/>
      <c r="J234" s="41"/>
      <c r="K234" s="41"/>
      <c r="L234" s="45"/>
      <c r="M234" s="236"/>
      <c r="N234" s="237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192</v>
      </c>
      <c r="AU234" s="18" t="s">
        <v>84</v>
      </c>
    </row>
    <row r="235" s="2" customFormat="1" ht="16.5" customHeight="1">
      <c r="A235" s="39"/>
      <c r="B235" s="40"/>
      <c r="C235" s="270" t="s">
        <v>589</v>
      </c>
      <c r="D235" s="270" t="s">
        <v>259</v>
      </c>
      <c r="E235" s="271" t="s">
        <v>2512</v>
      </c>
      <c r="F235" s="272" t="s">
        <v>2513</v>
      </c>
      <c r="G235" s="273" t="s">
        <v>1124</v>
      </c>
      <c r="H235" s="274">
        <v>1</v>
      </c>
      <c r="I235" s="275"/>
      <c r="J235" s="276">
        <f>ROUND(I235*H235,2)</f>
        <v>0</v>
      </c>
      <c r="K235" s="272" t="s">
        <v>1</v>
      </c>
      <c r="L235" s="277"/>
      <c r="M235" s="278" t="s">
        <v>1</v>
      </c>
      <c r="N235" s="279" t="s">
        <v>41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243</v>
      </c>
      <c r="AT235" s="231" t="s">
        <v>259</v>
      </c>
      <c r="AU235" s="231" t="s">
        <v>84</v>
      </c>
      <c r="AY235" s="18" t="s">
        <v>183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84</v>
      </c>
      <c r="BK235" s="232">
        <f>ROUND(I235*H235,2)</f>
        <v>0</v>
      </c>
      <c r="BL235" s="18" t="s">
        <v>190</v>
      </c>
      <c r="BM235" s="231" t="s">
        <v>886</v>
      </c>
    </row>
    <row r="236" s="2" customFormat="1">
      <c r="A236" s="39"/>
      <c r="B236" s="40"/>
      <c r="C236" s="41"/>
      <c r="D236" s="233" t="s">
        <v>192</v>
      </c>
      <c r="E236" s="41"/>
      <c r="F236" s="234" t="s">
        <v>2513</v>
      </c>
      <c r="G236" s="41"/>
      <c r="H236" s="41"/>
      <c r="I236" s="235"/>
      <c r="J236" s="41"/>
      <c r="K236" s="41"/>
      <c r="L236" s="45"/>
      <c r="M236" s="236"/>
      <c r="N236" s="237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192</v>
      </c>
      <c r="AU236" s="18" t="s">
        <v>84</v>
      </c>
    </row>
    <row r="237" s="2" customFormat="1" ht="16.5" customHeight="1">
      <c r="A237" s="39"/>
      <c r="B237" s="40"/>
      <c r="C237" s="220" t="s">
        <v>599</v>
      </c>
      <c r="D237" s="220" t="s">
        <v>185</v>
      </c>
      <c r="E237" s="221" t="s">
        <v>2514</v>
      </c>
      <c r="F237" s="222" t="s">
        <v>2515</v>
      </c>
      <c r="G237" s="223" t="s">
        <v>1124</v>
      </c>
      <c r="H237" s="224">
        <v>1</v>
      </c>
      <c r="I237" s="225"/>
      <c r="J237" s="226">
        <f>ROUND(I237*H237,2)</f>
        <v>0</v>
      </c>
      <c r="K237" s="222" t="s">
        <v>1</v>
      </c>
      <c r="L237" s="45"/>
      <c r="M237" s="227" t="s">
        <v>1</v>
      </c>
      <c r="N237" s="228" t="s">
        <v>41</v>
      </c>
      <c r="O237" s="92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190</v>
      </c>
      <c r="AT237" s="231" t="s">
        <v>185</v>
      </c>
      <c r="AU237" s="231" t="s">
        <v>84</v>
      </c>
      <c r="AY237" s="18" t="s">
        <v>183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84</v>
      </c>
      <c r="BK237" s="232">
        <f>ROUND(I237*H237,2)</f>
        <v>0</v>
      </c>
      <c r="BL237" s="18" t="s">
        <v>190</v>
      </c>
      <c r="BM237" s="231" t="s">
        <v>904</v>
      </c>
    </row>
    <row r="238" s="2" customFormat="1">
      <c r="A238" s="39"/>
      <c r="B238" s="40"/>
      <c r="C238" s="41"/>
      <c r="D238" s="233" t="s">
        <v>192</v>
      </c>
      <c r="E238" s="41"/>
      <c r="F238" s="234" t="s">
        <v>2515</v>
      </c>
      <c r="G238" s="41"/>
      <c r="H238" s="41"/>
      <c r="I238" s="235"/>
      <c r="J238" s="41"/>
      <c r="K238" s="41"/>
      <c r="L238" s="45"/>
      <c r="M238" s="236"/>
      <c r="N238" s="237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192</v>
      </c>
      <c r="AU238" s="18" t="s">
        <v>84</v>
      </c>
    </row>
    <row r="239" s="12" customFormat="1" ht="25.92" customHeight="1">
      <c r="A239" s="12"/>
      <c r="B239" s="204"/>
      <c r="C239" s="205"/>
      <c r="D239" s="206" t="s">
        <v>75</v>
      </c>
      <c r="E239" s="207" t="s">
        <v>2516</v>
      </c>
      <c r="F239" s="207" t="s">
        <v>2517</v>
      </c>
      <c r="G239" s="205"/>
      <c r="H239" s="205"/>
      <c r="I239" s="208"/>
      <c r="J239" s="209">
        <f>BK239</f>
        <v>0</v>
      </c>
      <c r="K239" s="205"/>
      <c r="L239" s="210"/>
      <c r="M239" s="211"/>
      <c r="N239" s="212"/>
      <c r="O239" s="212"/>
      <c r="P239" s="213">
        <f>SUM(P240:P251)</f>
        <v>0</v>
      </c>
      <c r="Q239" s="212"/>
      <c r="R239" s="213">
        <f>SUM(R240:R251)</f>
        <v>0</v>
      </c>
      <c r="S239" s="212"/>
      <c r="T239" s="214">
        <f>SUM(T240:T251)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5" t="s">
        <v>84</v>
      </c>
      <c r="AT239" s="216" t="s">
        <v>75</v>
      </c>
      <c r="AU239" s="216" t="s">
        <v>76</v>
      </c>
      <c r="AY239" s="215" t="s">
        <v>183</v>
      </c>
      <c r="BK239" s="217">
        <f>SUM(BK240:BK251)</f>
        <v>0</v>
      </c>
    </row>
    <row r="240" s="2" customFormat="1" ht="33" customHeight="1">
      <c r="A240" s="39"/>
      <c r="B240" s="40"/>
      <c r="C240" s="270" t="s">
        <v>606</v>
      </c>
      <c r="D240" s="270" t="s">
        <v>259</v>
      </c>
      <c r="E240" s="271" t="s">
        <v>2518</v>
      </c>
      <c r="F240" s="272" t="s">
        <v>2519</v>
      </c>
      <c r="G240" s="273" t="s">
        <v>1783</v>
      </c>
      <c r="H240" s="274">
        <v>1</v>
      </c>
      <c r="I240" s="275"/>
      <c r="J240" s="276">
        <f>ROUND(I240*H240,2)</f>
        <v>0</v>
      </c>
      <c r="K240" s="272" t="s">
        <v>1</v>
      </c>
      <c r="L240" s="277"/>
      <c r="M240" s="278" t="s">
        <v>1</v>
      </c>
      <c r="N240" s="279" t="s">
        <v>41</v>
      </c>
      <c r="O240" s="92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1" t="s">
        <v>243</v>
      </c>
      <c r="AT240" s="231" t="s">
        <v>259</v>
      </c>
      <c r="AU240" s="231" t="s">
        <v>84</v>
      </c>
      <c r="AY240" s="18" t="s">
        <v>183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8" t="s">
        <v>84</v>
      </c>
      <c r="BK240" s="232">
        <f>ROUND(I240*H240,2)</f>
        <v>0</v>
      </c>
      <c r="BL240" s="18" t="s">
        <v>190</v>
      </c>
      <c r="BM240" s="231" t="s">
        <v>618</v>
      </c>
    </row>
    <row r="241" s="2" customFormat="1">
      <c r="A241" s="39"/>
      <c r="B241" s="40"/>
      <c r="C241" s="41"/>
      <c r="D241" s="233" t="s">
        <v>192</v>
      </c>
      <c r="E241" s="41"/>
      <c r="F241" s="234" t="s">
        <v>2519</v>
      </c>
      <c r="G241" s="41"/>
      <c r="H241" s="41"/>
      <c r="I241" s="235"/>
      <c r="J241" s="41"/>
      <c r="K241" s="41"/>
      <c r="L241" s="45"/>
      <c r="M241" s="236"/>
      <c r="N241" s="237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192</v>
      </c>
      <c r="AU241" s="18" t="s">
        <v>84</v>
      </c>
    </row>
    <row r="242" s="2" customFormat="1" ht="33" customHeight="1">
      <c r="A242" s="39"/>
      <c r="B242" s="40"/>
      <c r="C242" s="220" t="s">
        <v>612</v>
      </c>
      <c r="D242" s="220" t="s">
        <v>185</v>
      </c>
      <c r="E242" s="221" t="s">
        <v>2520</v>
      </c>
      <c r="F242" s="222" t="s">
        <v>2521</v>
      </c>
      <c r="G242" s="223" t="s">
        <v>1783</v>
      </c>
      <c r="H242" s="224">
        <v>1</v>
      </c>
      <c r="I242" s="225"/>
      <c r="J242" s="226">
        <f>ROUND(I242*H242,2)</f>
        <v>0</v>
      </c>
      <c r="K242" s="222" t="s">
        <v>1</v>
      </c>
      <c r="L242" s="45"/>
      <c r="M242" s="227" t="s">
        <v>1</v>
      </c>
      <c r="N242" s="228" t="s">
        <v>41</v>
      </c>
      <c r="O242" s="92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190</v>
      </c>
      <c r="AT242" s="231" t="s">
        <v>185</v>
      </c>
      <c r="AU242" s="231" t="s">
        <v>84</v>
      </c>
      <c r="AY242" s="18" t="s">
        <v>183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84</v>
      </c>
      <c r="BK242" s="232">
        <f>ROUND(I242*H242,2)</f>
        <v>0</v>
      </c>
      <c r="BL242" s="18" t="s">
        <v>190</v>
      </c>
      <c r="BM242" s="231" t="s">
        <v>934</v>
      </c>
    </row>
    <row r="243" s="2" customFormat="1">
      <c r="A243" s="39"/>
      <c r="B243" s="40"/>
      <c r="C243" s="41"/>
      <c r="D243" s="233" t="s">
        <v>192</v>
      </c>
      <c r="E243" s="41"/>
      <c r="F243" s="234" t="s">
        <v>2521</v>
      </c>
      <c r="G243" s="41"/>
      <c r="H243" s="41"/>
      <c r="I243" s="235"/>
      <c r="J243" s="41"/>
      <c r="K243" s="41"/>
      <c r="L243" s="45"/>
      <c r="M243" s="236"/>
      <c r="N243" s="237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192</v>
      </c>
      <c r="AU243" s="18" t="s">
        <v>84</v>
      </c>
    </row>
    <row r="244" s="2" customFormat="1" ht="16.5" customHeight="1">
      <c r="A244" s="39"/>
      <c r="B244" s="40"/>
      <c r="C244" s="270" t="s">
        <v>619</v>
      </c>
      <c r="D244" s="270" t="s">
        <v>259</v>
      </c>
      <c r="E244" s="271" t="s">
        <v>2522</v>
      </c>
      <c r="F244" s="272" t="s">
        <v>2523</v>
      </c>
      <c r="G244" s="273" t="s">
        <v>1124</v>
      </c>
      <c r="H244" s="274">
        <v>1</v>
      </c>
      <c r="I244" s="275"/>
      <c r="J244" s="276">
        <f>ROUND(I244*H244,2)</f>
        <v>0</v>
      </c>
      <c r="K244" s="272" t="s">
        <v>1</v>
      </c>
      <c r="L244" s="277"/>
      <c r="M244" s="278" t="s">
        <v>1</v>
      </c>
      <c r="N244" s="279" t="s">
        <v>41</v>
      </c>
      <c r="O244" s="92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243</v>
      </c>
      <c r="AT244" s="231" t="s">
        <v>259</v>
      </c>
      <c r="AU244" s="231" t="s">
        <v>84</v>
      </c>
      <c r="AY244" s="18" t="s">
        <v>183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84</v>
      </c>
      <c r="BK244" s="232">
        <f>ROUND(I244*H244,2)</f>
        <v>0</v>
      </c>
      <c r="BL244" s="18" t="s">
        <v>190</v>
      </c>
      <c r="BM244" s="231" t="s">
        <v>950</v>
      </c>
    </row>
    <row r="245" s="2" customFormat="1">
      <c r="A245" s="39"/>
      <c r="B245" s="40"/>
      <c r="C245" s="41"/>
      <c r="D245" s="233" t="s">
        <v>192</v>
      </c>
      <c r="E245" s="41"/>
      <c r="F245" s="234" t="s">
        <v>2523</v>
      </c>
      <c r="G245" s="41"/>
      <c r="H245" s="41"/>
      <c r="I245" s="235"/>
      <c r="J245" s="41"/>
      <c r="K245" s="41"/>
      <c r="L245" s="45"/>
      <c r="M245" s="236"/>
      <c r="N245" s="237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192</v>
      </c>
      <c r="AU245" s="18" t="s">
        <v>84</v>
      </c>
    </row>
    <row r="246" s="2" customFormat="1" ht="16.5" customHeight="1">
      <c r="A246" s="39"/>
      <c r="B246" s="40"/>
      <c r="C246" s="220" t="s">
        <v>630</v>
      </c>
      <c r="D246" s="220" t="s">
        <v>185</v>
      </c>
      <c r="E246" s="221" t="s">
        <v>2524</v>
      </c>
      <c r="F246" s="222" t="s">
        <v>2525</v>
      </c>
      <c r="G246" s="223" t="s">
        <v>1124</v>
      </c>
      <c r="H246" s="224">
        <v>1</v>
      </c>
      <c r="I246" s="225"/>
      <c r="J246" s="226">
        <f>ROUND(I246*H246,2)</f>
        <v>0</v>
      </c>
      <c r="K246" s="222" t="s">
        <v>1</v>
      </c>
      <c r="L246" s="45"/>
      <c r="M246" s="227" t="s">
        <v>1</v>
      </c>
      <c r="N246" s="228" t="s">
        <v>41</v>
      </c>
      <c r="O246" s="92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190</v>
      </c>
      <c r="AT246" s="231" t="s">
        <v>185</v>
      </c>
      <c r="AU246" s="231" t="s">
        <v>84</v>
      </c>
      <c r="AY246" s="18" t="s">
        <v>183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84</v>
      </c>
      <c r="BK246" s="232">
        <f>ROUND(I246*H246,2)</f>
        <v>0</v>
      </c>
      <c r="BL246" s="18" t="s">
        <v>190</v>
      </c>
      <c r="BM246" s="231" t="s">
        <v>972</v>
      </c>
    </row>
    <row r="247" s="2" customFormat="1">
      <c r="A247" s="39"/>
      <c r="B247" s="40"/>
      <c r="C247" s="41"/>
      <c r="D247" s="233" t="s">
        <v>192</v>
      </c>
      <c r="E247" s="41"/>
      <c r="F247" s="234" t="s">
        <v>2525</v>
      </c>
      <c r="G247" s="41"/>
      <c r="H247" s="41"/>
      <c r="I247" s="235"/>
      <c r="J247" s="41"/>
      <c r="K247" s="41"/>
      <c r="L247" s="45"/>
      <c r="M247" s="236"/>
      <c r="N247" s="237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192</v>
      </c>
      <c r="AU247" s="18" t="s">
        <v>84</v>
      </c>
    </row>
    <row r="248" s="2" customFormat="1" ht="16.5" customHeight="1">
      <c r="A248" s="39"/>
      <c r="B248" s="40"/>
      <c r="C248" s="270" t="s">
        <v>640</v>
      </c>
      <c r="D248" s="270" t="s">
        <v>259</v>
      </c>
      <c r="E248" s="271" t="s">
        <v>2526</v>
      </c>
      <c r="F248" s="272" t="s">
        <v>2527</v>
      </c>
      <c r="G248" s="273" t="s">
        <v>1124</v>
      </c>
      <c r="H248" s="274">
        <v>1</v>
      </c>
      <c r="I248" s="275"/>
      <c r="J248" s="276">
        <f>ROUND(I248*H248,2)</f>
        <v>0</v>
      </c>
      <c r="K248" s="272" t="s">
        <v>1</v>
      </c>
      <c r="L248" s="277"/>
      <c r="M248" s="278" t="s">
        <v>1</v>
      </c>
      <c r="N248" s="279" t="s">
        <v>41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243</v>
      </c>
      <c r="AT248" s="231" t="s">
        <v>259</v>
      </c>
      <c r="AU248" s="231" t="s">
        <v>84</v>
      </c>
      <c r="AY248" s="18" t="s">
        <v>183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84</v>
      </c>
      <c r="BK248" s="232">
        <f>ROUND(I248*H248,2)</f>
        <v>0</v>
      </c>
      <c r="BL248" s="18" t="s">
        <v>190</v>
      </c>
      <c r="BM248" s="231" t="s">
        <v>984</v>
      </c>
    </row>
    <row r="249" s="2" customFormat="1">
      <c r="A249" s="39"/>
      <c r="B249" s="40"/>
      <c r="C249" s="41"/>
      <c r="D249" s="233" t="s">
        <v>192</v>
      </c>
      <c r="E249" s="41"/>
      <c r="F249" s="234" t="s">
        <v>2527</v>
      </c>
      <c r="G249" s="41"/>
      <c r="H249" s="41"/>
      <c r="I249" s="235"/>
      <c r="J249" s="41"/>
      <c r="K249" s="41"/>
      <c r="L249" s="45"/>
      <c r="M249" s="236"/>
      <c r="N249" s="237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192</v>
      </c>
      <c r="AU249" s="18" t="s">
        <v>84</v>
      </c>
    </row>
    <row r="250" s="2" customFormat="1" ht="16.5" customHeight="1">
      <c r="A250" s="39"/>
      <c r="B250" s="40"/>
      <c r="C250" s="220" t="s">
        <v>647</v>
      </c>
      <c r="D250" s="220" t="s">
        <v>185</v>
      </c>
      <c r="E250" s="221" t="s">
        <v>2528</v>
      </c>
      <c r="F250" s="222" t="s">
        <v>2529</v>
      </c>
      <c r="G250" s="223" t="s">
        <v>1124</v>
      </c>
      <c r="H250" s="224">
        <v>1</v>
      </c>
      <c r="I250" s="225"/>
      <c r="J250" s="226">
        <f>ROUND(I250*H250,2)</f>
        <v>0</v>
      </c>
      <c r="K250" s="222" t="s">
        <v>1</v>
      </c>
      <c r="L250" s="45"/>
      <c r="M250" s="227" t="s">
        <v>1</v>
      </c>
      <c r="N250" s="228" t="s">
        <v>41</v>
      </c>
      <c r="O250" s="92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190</v>
      </c>
      <c r="AT250" s="231" t="s">
        <v>185</v>
      </c>
      <c r="AU250" s="231" t="s">
        <v>84</v>
      </c>
      <c r="AY250" s="18" t="s">
        <v>183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84</v>
      </c>
      <c r="BK250" s="232">
        <f>ROUND(I250*H250,2)</f>
        <v>0</v>
      </c>
      <c r="BL250" s="18" t="s">
        <v>190</v>
      </c>
      <c r="BM250" s="231" t="s">
        <v>1009</v>
      </c>
    </row>
    <row r="251" s="2" customFormat="1">
      <c r="A251" s="39"/>
      <c r="B251" s="40"/>
      <c r="C251" s="41"/>
      <c r="D251" s="233" t="s">
        <v>192</v>
      </c>
      <c r="E251" s="41"/>
      <c r="F251" s="234" t="s">
        <v>2529</v>
      </c>
      <c r="G251" s="41"/>
      <c r="H251" s="41"/>
      <c r="I251" s="235"/>
      <c r="J251" s="41"/>
      <c r="K251" s="41"/>
      <c r="L251" s="45"/>
      <c r="M251" s="236"/>
      <c r="N251" s="237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192</v>
      </c>
      <c r="AU251" s="18" t="s">
        <v>84</v>
      </c>
    </row>
    <row r="252" s="12" customFormat="1" ht="25.92" customHeight="1">
      <c r="A252" s="12"/>
      <c r="B252" s="204"/>
      <c r="C252" s="205"/>
      <c r="D252" s="206" t="s">
        <v>75</v>
      </c>
      <c r="E252" s="207" t="s">
        <v>2530</v>
      </c>
      <c r="F252" s="207" t="s">
        <v>2531</v>
      </c>
      <c r="G252" s="205"/>
      <c r="H252" s="205"/>
      <c r="I252" s="208"/>
      <c r="J252" s="209">
        <f>BK252</f>
        <v>0</v>
      </c>
      <c r="K252" s="205"/>
      <c r="L252" s="210"/>
      <c r="M252" s="211"/>
      <c r="N252" s="212"/>
      <c r="O252" s="212"/>
      <c r="P252" s="213">
        <f>SUM(P253:P300)</f>
        <v>0</v>
      </c>
      <c r="Q252" s="212"/>
      <c r="R252" s="213">
        <f>SUM(R253:R300)</f>
        <v>0</v>
      </c>
      <c r="S252" s="212"/>
      <c r="T252" s="214">
        <f>SUM(T253:T300)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5" t="s">
        <v>84</v>
      </c>
      <c r="AT252" s="216" t="s">
        <v>75</v>
      </c>
      <c r="AU252" s="216" t="s">
        <v>76</v>
      </c>
      <c r="AY252" s="215" t="s">
        <v>183</v>
      </c>
      <c r="BK252" s="217">
        <f>SUM(BK253:BK300)</f>
        <v>0</v>
      </c>
    </row>
    <row r="253" s="2" customFormat="1" ht="16.5" customHeight="1">
      <c r="A253" s="39"/>
      <c r="B253" s="40"/>
      <c r="C253" s="270" t="s">
        <v>652</v>
      </c>
      <c r="D253" s="270" t="s">
        <v>259</v>
      </c>
      <c r="E253" s="271" t="s">
        <v>2532</v>
      </c>
      <c r="F253" s="272" t="s">
        <v>2533</v>
      </c>
      <c r="G253" s="273" t="s">
        <v>252</v>
      </c>
      <c r="H253" s="274">
        <v>200</v>
      </c>
      <c r="I253" s="275"/>
      <c r="J253" s="276">
        <f>ROUND(I253*H253,2)</f>
        <v>0</v>
      </c>
      <c r="K253" s="272" t="s">
        <v>1</v>
      </c>
      <c r="L253" s="277"/>
      <c r="M253" s="278" t="s">
        <v>1</v>
      </c>
      <c r="N253" s="279" t="s">
        <v>41</v>
      </c>
      <c r="O253" s="92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243</v>
      </c>
      <c r="AT253" s="231" t="s">
        <v>259</v>
      </c>
      <c r="AU253" s="231" t="s">
        <v>84</v>
      </c>
      <c r="AY253" s="18" t="s">
        <v>183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84</v>
      </c>
      <c r="BK253" s="232">
        <f>ROUND(I253*H253,2)</f>
        <v>0</v>
      </c>
      <c r="BL253" s="18" t="s">
        <v>190</v>
      </c>
      <c r="BM253" s="231" t="s">
        <v>1023</v>
      </c>
    </row>
    <row r="254" s="2" customFormat="1">
      <c r="A254" s="39"/>
      <c r="B254" s="40"/>
      <c r="C254" s="41"/>
      <c r="D254" s="233" t="s">
        <v>192</v>
      </c>
      <c r="E254" s="41"/>
      <c r="F254" s="234" t="s">
        <v>2533</v>
      </c>
      <c r="G254" s="41"/>
      <c r="H254" s="41"/>
      <c r="I254" s="235"/>
      <c r="J254" s="41"/>
      <c r="K254" s="41"/>
      <c r="L254" s="45"/>
      <c r="M254" s="236"/>
      <c r="N254" s="237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192</v>
      </c>
      <c r="AU254" s="18" t="s">
        <v>84</v>
      </c>
    </row>
    <row r="255" s="2" customFormat="1" ht="16.5" customHeight="1">
      <c r="A255" s="39"/>
      <c r="B255" s="40"/>
      <c r="C255" s="220" t="s">
        <v>657</v>
      </c>
      <c r="D255" s="220" t="s">
        <v>185</v>
      </c>
      <c r="E255" s="221" t="s">
        <v>2534</v>
      </c>
      <c r="F255" s="222" t="s">
        <v>2535</v>
      </c>
      <c r="G255" s="223" t="s">
        <v>252</v>
      </c>
      <c r="H255" s="224">
        <v>200</v>
      </c>
      <c r="I255" s="225"/>
      <c r="J255" s="226">
        <f>ROUND(I255*H255,2)</f>
        <v>0</v>
      </c>
      <c r="K255" s="222" t="s">
        <v>1</v>
      </c>
      <c r="L255" s="45"/>
      <c r="M255" s="227" t="s">
        <v>1</v>
      </c>
      <c r="N255" s="228" t="s">
        <v>41</v>
      </c>
      <c r="O255" s="92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190</v>
      </c>
      <c r="AT255" s="231" t="s">
        <v>185</v>
      </c>
      <c r="AU255" s="231" t="s">
        <v>84</v>
      </c>
      <c r="AY255" s="18" t="s">
        <v>183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84</v>
      </c>
      <c r="BK255" s="232">
        <f>ROUND(I255*H255,2)</f>
        <v>0</v>
      </c>
      <c r="BL255" s="18" t="s">
        <v>190</v>
      </c>
      <c r="BM255" s="231" t="s">
        <v>1036</v>
      </c>
    </row>
    <row r="256" s="2" customFormat="1">
      <c r="A256" s="39"/>
      <c r="B256" s="40"/>
      <c r="C256" s="41"/>
      <c r="D256" s="233" t="s">
        <v>192</v>
      </c>
      <c r="E256" s="41"/>
      <c r="F256" s="234" t="s">
        <v>2535</v>
      </c>
      <c r="G256" s="41"/>
      <c r="H256" s="41"/>
      <c r="I256" s="235"/>
      <c r="J256" s="41"/>
      <c r="K256" s="41"/>
      <c r="L256" s="45"/>
      <c r="M256" s="236"/>
      <c r="N256" s="237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192</v>
      </c>
      <c r="AU256" s="18" t="s">
        <v>84</v>
      </c>
    </row>
    <row r="257" s="2" customFormat="1" ht="16.5" customHeight="1">
      <c r="A257" s="39"/>
      <c r="B257" s="40"/>
      <c r="C257" s="270" t="s">
        <v>662</v>
      </c>
      <c r="D257" s="270" t="s">
        <v>259</v>
      </c>
      <c r="E257" s="271" t="s">
        <v>2536</v>
      </c>
      <c r="F257" s="272" t="s">
        <v>2537</v>
      </c>
      <c r="G257" s="273" t="s">
        <v>252</v>
      </c>
      <c r="H257" s="274">
        <v>30</v>
      </c>
      <c r="I257" s="275"/>
      <c r="J257" s="276">
        <f>ROUND(I257*H257,2)</f>
        <v>0</v>
      </c>
      <c r="K257" s="272" t="s">
        <v>1</v>
      </c>
      <c r="L257" s="277"/>
      <c r="M257" s="278" t="s">
        <v>1</v>
      </c>
      <c r="N257" s="279" t="s">
        <v>41</v>
      </c>
      <c r="O257" s="92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243</v>
      </c>
      <c r="AT257" s="231" t="s">
        <v>259</v>
      </c>
      <c r="AU257" s="231" t="s">
        <v>84</v>
      </c>
      <c r="AY257" s="18" t="s">
        <v>183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84</v>
      </c>
      <c r="BK257" s="232">
        <f>ROUND(I257*H257,2)</f>
        <v>0</v>
      </c>
      <c r="BL257" s="18" t="s">
        <v>190</v>
      </c>
      <c r="BM257" s="231" t="s">
        <v>1063</v>
      </c>
    </row>
    <row r="258" s="2" customFormat="1">
      <c r="A258" s="39"/>
      <c r="B258" s="40"/>
      <c r="C258" s="41"/>
      <c r="D258" s="233" t="s">
        <v>192</v>
      </c>
      <c r="E258" s="41"/>
      <c r="F258" s="234" t="s">
        <v>2537</v>
      </c>
      <c r="G258" s="41"/>
      <c r="H258" s="41"/>
      <c r="I258" s="235"/>
      <c r="J258" s="41"/>
      <c r="K258" s="41"/>
      <c r="L258" s="45"/>
      <c r="M258" s="236"/>
      <c r="N258" s="237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192</v>
      </c>
      <c r="AU258" s="18" t="s">
        <v>84</v>
      </c>
    </row>
    <row r="259" s="2" customFormat="1" ht="16.5" customHeight="1">
      <c r="A259" s="39"/>
      <c r="B259" s="40"/>
      <c r="C259" s="220" t="s">
        <v>669</v>
      </c>
      <c r="D259" s="220" t="s">
        <v>185</v>
      </c>
      <c r="E259" s="221" t="s">
        <v>2538</v>
      </c>
      <c r="F259" s="222" t="s">
        <v>2539</v>
      </c>
      <c r="G259" s="223" t="s">
        <v>252</v>
      </c>
      <c r="H259" s="224">
        <v>30</v>
      </c>
      <c r="I259" s="225"/>
      <c r="J259" s="226">
        <f>ROUND(I259*H259,2)</f>
        <v>0</v>
      </c>
      <c r="K259" s="222" t="s">
        <v>1</v>
      </c>
      <c r="L259" s="45"/>
      <c r="M259" s="227" t="s">
        <v>1</v>
      </c>
      <c r="N259" s="228" t="s">
        <v>41</v>
      </c>
      <c r="O259" s="92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190</v>
      </c>
      <c r="AT259" s="231" t="s">
        <v>185</v>
      </c>
      <c r="AU259" s="231" t="s">
        <v>84</v>
      </c>
      <c r="AY259" s="18" t="s">
        <v>183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84</v>
      </c>
      <c r="BK259" s="232">
        <f>ROUND(I259*H259,2)</f>
        <v>0</v>
      </c>
      <c r="BL259" s="18" t="s">
        <v>190</v>
      </c>
      <c r="BM259" s="231" t="s">
        <v>1087</v>
      </c>
    </row>
    <row r="260" s="2" customFormat="1">
      <c r="A260" s="39"/>
      <c r="B260" s="40"/>
      <c r="C260" s="41"/>
      <c r="D260" s="233" t="s">
        <v>192</v>
      </c>
      <c r="E260" s="41"/>
      <c r="F260" s="234" t="s">
        <v>2539</v>
      </c>
      <c r="G260" s="41"/>
      <c r="H260" s="41"/>
      <c r="I260" s="235"/>
      <c r="J260" s="41"/>
      <c r="K260" s="41"/>
      <c r="L260" s="45"/>
      <c r="M260" s="236"/>
      <c r="N260" s="237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192</v>
      </c>
      <c r="AU260" s="18" t="s">
        <v>84</v>
      </c>
    </row>
    <row r="261" s="2" customFormat="1" ht="16.5" customHeight="1">
      <c r="A261" s="39"/>
      <c r="B261" s="40"/>
      <c r="C261" s="270" t="s">
        <v>676</v>
      </c>
      <c r="D261" s="270" t="s">
        <v>259</v>
      </c>
      <c r="E261" s="271" t="s">
        <v>2540</v>
      </c>
      <c r="F261" s="272" t="s">
        <v>2541</v>
      </c>
      <c r="G261" s="273" t="s">
        <v>252</v>
      </c>
      <c r="H261" s="274">
        <v>20</v>
      </c>
      <c r="I261" s="275"/>
      <c r="J261" s="276">
        <f>ROUND(I261*H261,2)</f>
        <v>0</v>
      </c>
      <c r="K261" s="272" t="s">
        <v>1</v>
      </c>
      <c r="L261" s="277"/>
      <c r="M261" s="278" t="s">
        <v>1</v>
      </c>
      <c r="N261" s="279" t="s">
        <v>41</v>
      </c>
      <c r="O261" s="92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243</v>
      </c>
      <c r="AT261" s="231" t="s">
        <v>259</v>
      </c>
      <c r="AU261" s="231" t="s">
        <v>84</v>
      </c>
      <c r="AY261" s="18" t="s">
        <v>183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84</v>
      </c>
      <c r="BK261" s="232">
        <f>ROUND(I261*H261,2)</f>
        <v>0</v>
      </c>
      <c r="BL261" s="18" t="s">
        <v>190</v>
      </c>
      <c r="BM261" s="231" t="s">
        <v>1100</v>
      </c>
    </row>
    <row r="262" s="2" customFormat="1">
      <c r="A262" s="39"/>
      <c r="B262" s="40"/>
      <c r="C262" s="41"/>
      <c r="D262" s="233" t="s">
        <v>192</v>
      </c>
      <c r="E262" s="41"/>
      <c r="F262" s="234" t="s">
        <v>2541</v>
      </c>
      <c r="G262" s="41"/>
      <c r="H262" s="41"/>
      <c r="I262" s="235"/>
      <c r="J262" s="41"/>
      <c r="K262" s="41"/>
      <c r="L262" s="45"/>
      <c r="M262" s="236"/>
      <c r="N262" s="237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192</v>
      </c>
      <c r="AU262" s="18" t="s">
        <v>84</v>
      </c>
    </row>
    <row r="263" s="2" customFormat="1" ht="16.5" customHeight="1">
      <c r="A263" s="39"/>
      <c r="B263" s="40"/>
      <c r="C263" s="220" t="s">
        <v>681</v>
      </c>
      <c r="D263" s="220" t="s">
        <v>185</v>
      </c>
      <c r="E263" s="221" t="s">
        <v>2542</v>
      </c>
      <c r="F263" s="222" t="s">
        <v>2543</v>
      </c>
      <c r="G263" s="223" t="s">
        <v>252</v>
      </c>
      <c r="H263" s="224">
        <v>20</v>
      </c>
      <c r="I263" s="225"/>
      <c r="J263" s="226">
        <f>ROUND(I263*H263,2)</f>
        <v>0</v>
      </c>
      <c r="K263" s="222" t="s">
        <v>1</v>
      </c>
      <c r="L263" s="45"/>
      <c r="M263" s="227" t="s">
        <v>1</v>
      </c>
      <c r="N263" s="228" t="s">
        <v>41</v>
      </c>
      <c r="O263" s="92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1" t="s">
        <v>190</v>
      </c>
      <c r="AT263" s="231" t="s">
        <v>185</v>
      </c>
      <c r="AU263" s="231" t="s">
        <v>84</v>
      </c>
      <c r="AY263" s="18" t="s">
        <v>183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8" t="s">
        <v>84</v>
      </c>
      <c r="BK263" s="232">
        <f>ROUND(I263*H263,2)</f>
        <v>0</v>
      </c>
      <c r="BL263" s="18" t="s">
        <v>190</v>
      </c>
      <c r="BM263" s="231" t="s">
        <v>1114</v>
      </c>
    </row>
    <row r="264" s="2" customFormat="1">
      <c r="A264" s="39"/>
      <c r="B264" s="40"/>
      <c r="C264" s="41"/>
      <c r="D264" s="233" t="s">
        <v>192</v>
      </c>
      <c r="E264" s="41"/>
      <c r="F264" s="234" t="s">
        <v>2543</v>
      </c>
      <c r="G264" s="41"/>
      <c r="H264" s="41"/>
      <c r="I264" s="235"/>
      <c r="J264" s="41"/>
      <c r="K264" s="41"/>
      <c r="L264" s="45"/>
      <c r="M264" s="236"/>
      <c r="N264" s="237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192</v>
      </c>
      <c r="AU264" s="18" t="s">
        <v>84</v>
      </c>
    </row>
    <row r="265" s="2" customFormat="1" ht="16.5" customHeight="1">
      <c r="A265" s="39"/>
      <c r="B265" s="40"/>
      <c r="C265" s="270" t="s">
        <v>688</v>
      </c>
      <c r="D265" s="270" t="s">
        <v>259</v>
      </c>
      <c r="E265" s="271" t="s">
        <v>2544</v>
      </c>
      <c r="F265" s="272" t="s">
        <v>2545</v>
      </c>
      <c r="G265" s="273" t="s">
        <v>252</v>
      </c>
      <c r="H265" s="274">
        <v>5680</v>
      </c>
      <c r="I265" s="275"/>
      <c r="J265" s="276">
        <f>ROUND(I265*H265,2)</f>
        <v>0</v>
      </c>
      <c r="K265" s="272" t="s">
        <v>1</v>
      </c>
      <c r="L265" s="277"/>
      <c r="M265" s="278" t="s">
        <v>1</v>
      </c>
      <c r="N265" s="279" t="s">
        <v>41</v>
      </c>
      <c r="O265" s="92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243</v>
      </c>
      <c r="AT265" s="231" t="s">
        <v>259</v>
      </c>
      <c r="AU265" s="231" t="s">
        <v>84</v>
      </c>
      <c r="AY265" s="18" t="s">
        <v>183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84</v>
      </c>
      <c r="BK265" s="232">
        <f>ROUND(I265*H265,2)</f>
        <v>0</v>
      </c>
      <c r="BL265" s="18" t="s">
        <v>190</v>
      </c>
      <c r="BM265" s="231" t="s">
        <v>1127</v>
      </c>
    </row>
    <row r="266" s="2" customFormat="1">
      <c r="A266" s="39"/>
      <c r="B266" s="40"/>
      <c r="C266" s="41"/>
      <c r="D266" s="233" t="s">
        <v>192</v>
      </c>
      <c r="E266" s="41"/>
      <c r="F266" s="234" t="s">
        <v>2545</v>
      </c>
      <c r="G266" s="41"/>
      <c r="H266" s="41"/>
      <c r="I266" s="235"/>
      <c r="J266" s="41"/>
      <c r="K266" s="41"/>
      <c r="L266" s="45"/>
      <c r="M266" s="236"/>
      <c r="N266" s="237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192</v>
      </c>
      <c r="AU266" s="18" t="s">
        <v>84</v>
      </c>
    </row>
    <row r="267" s="2" customFormat="1" ht="16.5" customHeight="1">
      <c r="A267" s="39"/>
      <c r="B267" s="40"/>
      <c r="C267" s="220" t="s">
        <v>692</v>
      </c>
      <c r="D267" s="220" t="s">
        <v>185</v>
      </c>
      <c r="E267" s="221" t="s">
        <v>2546</v>
      </c>
      <c r="F267" s="222" t="s">
        <v>2547</v>
      </c>
      <c r="G267" s="223" t="s">
        <v>252</v>
      </c>
      <c r="H267" s="224">
        <v>5680</v>
      </c>
      <c r="I267" s="225"/>
      <c r="J267" s="226">
        <f>ROUND(I267*H267,2)</f>
        <v>0</v>
      </c>
      <c r="K267" s="222" t="s">
        <v>1</v>
      </c>
      <c r="L267" s="45"/>
      <c r="M267" s="227" t="s">
        <v>1</v>
      </c>
      <c r="N267" s="228" t="s">
        <v>41</v>
      </c>
      <c r="O267" s="92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190</v>
      </c>
      <c r="AT267" s="231" t="s">
        <v>185</v>
      </c>
      <c r="AU267" s="231" t="s">
        <v>84</v>
      </c>
      <c r="AY267" s="18" t="s">
        <v>183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84</v>
      </c>
      <c r="BK267" s="232">
        <f>ROUND(I267*H267,2)</f>
        <v>0</v>
      </c>
      <c r="BL267" s="18" t="s">
        <v>190</v>
      </c>
      <c r="BM267" s="231" t="s">
        <v>1135</v>
      </c>
    </row>
    <row r="268" s="2" customFormat="1">
      <c r="A268" s="39"/>
      <c r="B268" s="40"/>
      <c r="C268" s="41"/>
      <c r="D268" s="233" t="s">
        <v>192</v>
      </c>
      <c r="E268" s="41"/>
      <c r="F268" s="234" t="s">
        <v>2547</v>
      </c>
      <c r="G268" s="41"/>
      <c r="H268" s="41"/>
      <c r="I268" s="235"/>
      <c r="J268" s="41"/>
      <c r="K268" s="41"/>
      <c r="L268" s="45"/>
      <c r="M268" s="236"/>
      <c r="N268" s="237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192</v>
      </c>
      <c r="AU268" s="18" t="s">
        <v>84</v>
      </c>
    </row>
    <row r="269" s="2" customFormat="1" ht="16.5" customHeight="1">
      <c r="A269" s="39"/>
      <c r="B269" s="40"/>
      <c r="C269" s="270" t="s">
        <v>699</v>
      </c>
      <c r="D269" s="270" t="s">
        <v>259</v>
      </c>
      <c r="E269" s="271" t="s">
        <v>2548</v>
      </c>
      <c r="F269" s="272" t="s">
        <v>2549</v>
      </c>
      <c r="G269" s="273" t="s">
        <v>252</v>
      </c>
      <c r="H269" s="274">
        <v>2910</v>
      </c>
      <c r="I269" s="275"/>
      <c r="J269" s="276">
        <f>ROUND(I269*H269,2)</f>
        <v>0</v>
      </c>
      <c r="K269" s="272" t="s">
        <v>1</v>
      </c>
      <c r="L269" s="277"/>
      <c r="M269" s="278" t="s">
        <v>1</v>
      </c>
      <c r="N269" s="279" t="s">
        <v>41</v>
      </c>
      <c r="O269" s="92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1" t="s">
        <v>243</v>
      </c>
      <c r="AT269" s="231" t="s">
        <v>259</v>
      </c>
      <c r="AU269" s="231" t="s">
        <v>84</v>
      </c>
      <c r="AY269" s="18" t="s">
        <v>183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84</v>
      </c>
      <c r="BK269" s="232">
        <f>ROUND(I269*H269,2)</f>
        <v>0</v>
      </c>
      <c r="BL269" s="18" t="s">
        <v>190</v>
      </c>
      <c r="BM269" s="231" t="s">
        <v>1143</v>
      </c>
    </row>
    <row r="270" s="2" customFormat="1">
      <c r="A270" s="39"/>
      <c r="B270" s="40"/>
      <c r="C270" s="41"/>
      <c r="D270" s="233" t="s">
        <v>192</v>
      </c>
      <c r="E270" s="41"/>
      <c r="F270" s="234" t="s">
        <v>2549</v>
      </c>
      <c r="G270" s="41"/>
      <c r="H270" s="41"/>
      <c r="I270" s="235"/>
      <c r="J270" s="41"/>
      <c r="K270" s="41"/>
      <c r="L270" s="45"/>
      <c r="M270" s="236"/>
      <c r="N270" s="237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192</v>
      </c>
      <c r="AU270" s="18" t="s">
        <v>84</v>
      </c>
    </row>
    <row r="271" s="2" customFormat="1" ht="16.5" customHeight="1">
      <c r="A271" s="39"/>
      <c r="B271" s="40"/>
      <c r="C271" s="220" t="s">
        <v>704</v>
      </c>
      <c r="D271" s="220" t="s">
        <v>185</v>
      </c>
      <c r="E271" s="221" t="s">
        <v>2550</v>
      </c>
      <c r="F271" s="222" t="s">
        <v>2551</v>
      </c>
      <c r="G271" s="223" t="s">
        <v>252</v>
      </c>
      <c r="H271" s="224">
        <v>2910</v>
      </c>
      <c r="I271" s="225"/>
      <c r="J271" s="226">
        <f>ROUND(I271*H271,2)</f>
        <v>0</v>
      </c>
      <c r="K271" s="222" t="s">
        <v>1</v>
      </c>
      <c r="L271" s="45"/>
      <c r="M271" s="227" t="s">
        <v>1</v>
      </c>
      <c r="N271" s="228" t="s">
        <v>41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190</v>
      </c>
      <c r="AT271" s="231" t="s">
        <v>185</v>
      </c>
      <c r="AU271" s="231" t="s">
        <v>84</v>
      </c>
      <c r="AY271" s="18" t="s">
        <v>183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84</v>
      </c>
      <c r="BK271" s="232">
        <f>ROUND(I271*H271,2)</f>
        <v>0</v>
      </c>
      <c r="BL271" s="18" t="s">
        <v>190</v>
      </c>
      <c r="BM271" s="231" t="s">
        <v>1152</v>
      </c>
    </row>
    <row r="272" s="2" customFormat="1">
      <c r="A272" s="39"/>
      <c r="B272" s="40"/>
      <c r="C272" s="41"/>
      <c r="D272" s="233" t="s">
        <v>192</v>
      </c>
      <c r="E272" s="41"/>
      <c r="F272" s="234" t="s">
        <v>2551</v>
      </c>
      <c r="G272" s="41"/>
      <c r="H272" s="41"/>
      <c r="I272" s="235"/>
      <c r="J272" s="41"/>
      <c r="K272" s="41"/>
      <c r="L272" s="45"/>
      <c r="M272" s="236"/>
      <c r="N272" s="237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192</v>
      </c>
      <c r="AU272" s="18" t="s">
        <v>84</v>
      </c>
    </row>
    <row r="273" s="2" customFormat="1" ht="16.5" customHeight="1">
      <c r="A273" s="39"/>
      <c r="B273" s="40"/>
      <c r="C273" s="270" t="s">
        <v>709</v>
      </c>
      <c r="D273" s="270" t="s">
        <v>259</v>
      </c>
      <c r="E273" s="271" t="s">
        <v>2552</v>
      </c>
      <c r="F273" s="272" t="s">
        <v>2553</v>
      </c>
      <c r="G273" s="273" t="s">
        <v>252</v>
      </c>
      <c r="H273" s="274">
        <v>350</v>
      </c>
      <c r="I273" s="275"/>
      <c r="J273" s="276">
        <f>ROUND(I273*H273,2)</f>
        <v>0</v>
      </c>
      <c r="K273" s="272" t="s">
        <v>1</v>
      </c>
      <c r="L273" s="277"/>
      <c r="M273" s="278" t="s">
        <v>1</v>
      </c>
      <c r="N273" s="279" t="s">
        <v>41</v>
      </c>
      <c r="O273" s="92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243</v>
      </c>
      <c r="AT273" s="231" t="s">
        <v>259</v>
      </c>
      <c r="AU273" s="231" t="s">
        <v>84</v>
      </c>
      <c r="AY273" s="18" t="s">
        <v>183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84</v>
      </c>
      <c r="BK273" s="232">
        <f>ROUND(I273*H273,2)</f>
        <v>0</v>
      </c>
      <c r="BL273" s="18" t="s">
        <v>190</v>
      </c>
      <c r="BM273" s="231" t="s">
        <v>1160</v>
      </c>
    </row>
    <row r="274" s="2" customFormat="1">
      <c r="A274" s="39"/>
      <c r="B274" s="40"/>
      <c r="C274" s="41"/>
      <c r="D274" s="233" t="s">
        <v>192</v>
      </c>
      <c r="E274" s="41"/>
      <c r="F274" s="234" t="s">
        <v>2553</v>
      </c>
      <c r="G274" s="41"/>
      <c r="H274" s="41"/>
      <c r="I274" s="235"/>
      <c r="J274" s="41"/>
      <c r="K274" s="41"/>
      <c r="L274" s="45"/>
      <c r="M274" s="236"/>
      <c r="N274" s="237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192</v>
      </c>
      <c r="AU274" s="18" t="s">
        <v>84</v>
      </c>
    </row>
    <row r="275" s="2" customFormat="1" ht="21.75" customHeight="1">
      <c r="A275" s="39"/>
      <c r="B275" s="40"/>
      <c r="C275" s="220" t="s">
        <v>715</v>
      </c>
      <c r="D275" s="220" t="s">
        <v>185</v>
      </c>
      <c r="E275" s="221" t="s">
        <v>2554</v>
      </c>
      <c r="F275" s="222" t="s">
        <v>2555</v>
      </c>
      <c r="G275" s="223" t="s">
        <v>252</v>
      </c>
      <c r="H275" s="224">
        <v>350</v>
      </c>
      <c r="I275" s="225"/>
      <c r="J275" s="226">
        <f>ROUND(I275*H275,2)</f>
        <v>0</v>
      </c>
      <c r="K275" s="222" t="s">
        <v>1</v>
      </c>
      <c r="L275" s="45"/>
      <c r="M275" s="227" t="s">
        <v>1</v>
      </c>
      <c r="N275" s="228" t="s">
        <v>41</v>
      </c>
      <c r="O275" s="92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1" t="s">
        <v>190</v>
      </c>
      <c r="AT275" s="231" t="s">
        <v>185</v>
      </c>
      <c r="AU275" s="231" t="s">
        <v>84</v>
      </c>
      <c r="AY275" s="18" t="s">
        <v>183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84</v>
      </c>
      <c r="BK275" s="232">
        <f>ROUND(I275*H275,2)</f>
        <v>0</v>
      </c>
      <c r="BL275" s="18" t="s">
        <v>190</v>
      </c>
      <c r="BM275" s="231" t="s">
        <v>1168</v>
      </c>
    </row>
    <row r="276" s="2" customFormat="1">
      <c r="A276" s="39"/>
      <c r="B276" s="40"/>
      <c r="C276" s="41"/>
      <c r="D276" s="233" t="s">
        <v>192</v>
      </c>
      <c r="E276" s="41"/>
      <c r="F276" s="234" t="s">
        <v>2555</v>
      </c>
      <c r="G276" s="41"/>
      <c r="H276" s="41"/>
      <c r="I276" s="235"/>
      <c r="J276" s="41"/>
      <c r="K276" s="41"/>
      <c r="L276" s="45"/>
      <c r="M276" s="236"/>
      <c r="N276" s="237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192</v>
      </c>
      <c r="AU276" s="18" t="s">
        <v>84</v>
      </c>
    </row>
    <row r="277" s="2" customFormat="1" ht="16.5" customHeight="1">
      <c r="A277" s="39"/>
      <c r="B277" s="40"/>
      <c r="C277" s="270" t="s">
        <v>720</v>
      </c>
      <c r="D277" s="270" t="s">
        <v>259</v>
      </c>
      <c r="E277" s="271" t="s">
        <v>2556</v>
      </c>
      <c r="F277" s="272" t="s">
        <v>2557</v>
      </c>
      <c r="G277" s="273" t="s">
        <v>252</v>
      </c>
      <c r="H277" s="274">
        <v>105</v>
      </c>
      <c r="I277" s="275"/>
      <c r="J277" s="276">
        <f>ROUND(I277*H277,2)</f>
        <v>0</v>
      </c>
      <c r="K277" s="272" t="s">
        <v>1</v>
      </c>
      <c r="L277" s="277"/>
      <c r="M277" s="278" t="s">
        <v>1</v>
      </c>
      <c r="N277" s="279" t="s">
        <v>41</v>
      </c>
      <c r="O277" s="92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243</v>
      </c>
      <c r="AT277" s="231" t="s">
        <v>259</v>
      </c>
      <c r="AU277" s="231" t="s">
        <v>84</v>
      </c>
      <c r="AY277" s="18" t="s">
        <v>183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84</v>
      </c>
      <c r="BK277" s="232">
        <f>ROUND(I277*H277,2)</f>
        <v>0</v>
      </c>
      <c r="BL277" s="18" t="s">
        <v>190</v>
      </c>
      <c r="BM277" s="231" t="s">
        <v>1177</v>
      </c>
    </row>
    <row r="278" s="2" customFormat="1">
      <c r="A278" s="39"/>
      <c r="B278" s="40"/>
      <c r="C278" s="41"/>
      <c r="D278" s="233" t="s">
        <v>192</v>
      </c>
      <c r="E278" s="41"/>
      <c r="F278" s="234" t="s">
        <v>2557</v>
      </c>
      <c r="G278" s="41"/>
      <c r="H278" s="41"/>
      <c r="I278" s="235"/>
      <c r="J278" s="41"/>
      <c r="K278" s="41"/>
      <c r="L278" s="45"/>
      <c r="M278" s="236"/>
      <c r="N278" s="237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192</v>
      </c>
      <c r="AU278" s="18" t="s">
        <v>84</v>
      </c>
    </row>
    <row r="279" s="2" customFormat="1" ht="16.5" customHeight="1">
      <c r="A279" s="39"/>
      <c r="B279" s="40"/>
      <c r="C279" s="220" t="s">
        <v>725</v>
      </c>
      <c r="D279" s="220" t="s">
        <v>185</v>
      </c>
      <c r="E279" s="221" t="s">
        <v>2558</v>
      </c>
      <c r="F279" s="222" t="s">
        <v>2559</v>
      </c>
      <c r="G279" s="223" t="s">
        <v>252</v>
      </c>
      <c r="H279" s="224">
        <v>105</v>
      </c>
      <c r="I279" s="225"/>
      <c r="J279" s="226">
        <f>ROUND(I279*H279,2)</f>
        <v>0</v>
      </c>
      <c r="K279" s="222" t="s">
        <v>1</v>
      </c>
      <c r="L279" s="45"/>
      <c r="M279" s="227" t="s">
        <v>1</v>
      </c>
      <c r="N279" s="228" t="s">
        <v>41</v>
      </c>
      <c r="O279" s="92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190</v>
      </c>
      <c r="AT279" s="231" t="s">
        <v>185</v>
      </c>
      <c r="AU279" s="231" t="s">
        <v>84</v>
      </c>
      <c r="AY279" s="18" t="s">
        <v>183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84</v>
      </c>
      <c r="BK279" s="232">
        <f>ROUND(I279*H279,2)</f>
        <v>0</v>
      </c>
      <c r="BL279" s="18" t="s">
        <v>190</v>
      </c>
      <c r="BM279" s="231" t="s">
        <v>1191</v>
      </c>
    </row>
    <row r="280" s="2" customFormat="1">
      <c r="A280" s="39"/>
      <c r="B280" s="40"/>
      <c r="C280" s="41"/>
      <c r="D280" s="233" t="s">
        <v>192</v>
      </c>
      <c r="E280" s="41"/>
      <c r="F280" s="234" t="s">
        <v>2559</v>
      </c>
      <c r="G280" s="41"/>
      <c r="H280" s="41"/>
      <c r="I280" s="235"/>
      <c r="J280" s="41"/>
      <c r="K280" s="41"/>
      <c r="L280" s="45"/>
      <c r="M280" s="236"/>
      <c r="N280" s="237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192</v>
      </c>
      <c r="AU280" s="18" t="s">
        <v>84</v>
      </c>
    </row>
    <row r="281" s="2" customFormat="1" ht="16.5" customHeight="1">
      <c r="A281" s="39"/>
      <c r="B281" s="40"/>
      <c r="C281" s="270" t="s">
        <v>730</v>
      </c>
      <c r="D281" s="270" t="s">
        <v>259</v>
      </c>
      <c r="E281" s="271" t="s">
        <v>2560</v>
      </c>
      <c r="F281" s="272" t="s">
        <v>2561</v>
      </c>
      <c r="G281" s="273" t="s">
        <v>252</v>
      </c>
      <c r="H281" s="274">
        <v>46</v>
      </c>
      <c r="I281" s="275"/>
      <c r="J281" s="276">
        <f>ROUND(I281*H281,2)</f>
        <v>0</v>
      </c>
      <c r="K281" s="272" t="s">
        <v>1</v>
      </c>
      <c r="L281" s="277"/>
      <c r="M281" s="278" t="s">
        <v>1</v>
      </c>
      <c r="N281" s="279" t="s">
        <v>41</v>
      </c>
      <c r="O281" s="92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243</v>
      </c>
      <c r="AT281" s="231" t="s">
        <v>259</v>
      </c>
      <c r="AU281" s="231" t="s">
        <v>84</v>
      </c>
      <c r="AY281" s="18" t="s">
        <v>183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84</v>
      </c>
      <c r="BK281" s="232">
        <f>ROUND(I281*H281,2)</f>
        <v>0</v>
      </c>
      <c r="BL281" s="18" t="s">
        <v>190</v>
      </c>
      <c r="BM281" s="231" t="s">
        <v>1208</v>
      </c>
    </row>
    <row r="282" s="2" customFormat="1">
      <c r="A282" s="39"/>
      <c r="B282" s="40"/>
      <c r="C282" s="41"/>
      <c r="D282" s="233" t="s">
        <v>192</v>
      </c>
      <c r="E282" s="41"/>
      <c r="F282" s="234" t="s">
        <v>2561</v>
      </c>
      <c r="G282" s="41"/>
      <c r="H282" s="41"/>
      <c r="I282" s="235"/>
      <c r="J282" s="41"/>
      <c r="K282" s="41"/>
      <c r="L282" s="45"/>
      <c r="M282" s="236"/>
      <c r="N282" s="237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192</v>
      </c>
      <c r="AU282" s="18" t="s">
        <v>84</v>
      </c>
    </row>
    <row r="283" s="2" customFormat="1" ht="16.5" customHeight="1">
      <c r="A283" s="39"/>
      <c r="B283" s="40"/>
      <c r="C283" s="220" t="s">
        <v>735</v>
      </c>
      <c r="D283" s="220" t="s">
        <v>185</v>
      </c>
      <c r="E283" s="221" t="s">
        <v>2562</v>
      </c>
      <c r="F283" s="222" t="s">
        <v>2563</v>
      </c>
      <c r="G283" s="223" t="s">
        <v>252</v>
      </c>
      <c r="H283" s="224">
        <v>46</v>
      </c>
      <c r="I283" s="225"/>
      <c r="J283" s="226">
        <f>ROUND(I283*H283,2)</f>
        <v>0</v>
      </c>
      <c r="K283" s="222" t="s">
        <v>1</v>
      </c>
      <c r="L283" s="45"/>
      <c r="M283" s="227" t="s">
        <v>1</v>
      </c>
      <c r="N283" s="228" t="s">
        <v>41</v>
      </c>
      <c r="O283" s="92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190</v>
      </c>
      <c r="AT283" s="231" t="s">
        <v>185</v>
      </c>
      <c r="AU283" s="231" t="s">
        <v>84</v>
      </c>
      <c r="AY283" s="18" t="s">
        <v>183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84</v>
      </c>
      <c r="BK283" s="232">
        <f>ROUND(I283*H283,2)</f>
        <v>0</v>
      </c>
      <c r="BL283" s="18" t="s">
        <v>190</v>
      </c>
      <c r="BM283" s="231" t="s">
        <v>1221</v>
      </c>
    </row>
    <row r="284" s="2" customFormat="1">
      <c r="A284" s="39"/>
      <c r="B284" s="40"/>
      <c r="C284" s="41"/>
      <c r="D284" s="233" t="s">
        <v>192</v>
      </c>
      <c r="E284" s="41"/>
      <c r="F284" s="234" t="s">
        <v>2563</v>
      </c>
      <c r="G284" s="41"/>
      <c r="H284" s="41"/>
      <c r="I284" s="235"/>
      <c r="J284" s="41"/>
      <c r="K284" s="41"/>
      <c r="L284" s="45"/>
      <c r="M284" s="236"/>
      <c r="N284" s="237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192</v>
      </c>
      <c r="AU284" s="18" t="s">
        <v>84</v>
      </c>
    </row>
    <row r="285" s="2" customFormat="1" ht="16.5" customHeight="1">
      <c r="A285" s="39"/>
      <c r="B285" s="40"/>
      <c r="C285" s="270" t="s">
        <v>740</v>
      </c>
      <c r="D285" s="270" t="s">
        <v>259</v>
      </c>
      <c r="E285" s="271" t="s">
        <v>2564</v>
      </c>
      <c r="F285" s="272" t="s">
        <v>2565</v>
      </c>
      <c r="G285" s="273" t="s">
        <v>252</v>
      </c>
      <c r="H285" s="274">
        <v>25</v>
      </c>
      <c r="I285" s="275"/>
      <c r="J285" s="276">
        <f>ROUND(I285*H285,2)</f>
        <v>0</v>
      </c>
      <c r="K285" s="272" t="s">
        <v>1</v>
      </c>
      <c r="L285" s="277"/>
      <c r="M285" s="278" t="s">
        <v>1</v>
      </c>
      <c r="N285" s="279" t="s">
        <v>41</v>
      </c>
      <c r="O285" s="92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243</v>
      </c>
      <c r="AT285" s="231" t="s">
        <v>259</v>
      </c>
      <c r="AU285" s="231" t="s">
        <v>84</v>
      </c>
      <c r="AY285" s="18" t="s">
        <v>183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84</v>
      </c>
      <c r="BK285" s="232">
        <f>ROUND(I285*H285,2)</f>
        <v>0</v>
      </c>
      <c r="BL285" s="18" t="s">
        <v>190</v>
      </c>
      <c r="BM285" s="231" t="s">
        <v>1233</v>
      </c>
    </row>
    <row r="286" s="2" customFormat="1">
      <c r="A286" s="39"/>
      <c r="B286" s="40"/>
      <c r="C286" s="41"/>
      <c r="D286" s="233" t="s">
        <v>192</v>
      </c>
      <c r="E286" s="41"/>
      <c r="F286" s="234" t="s">
        <v>2565</v>
      </c>
      <c r="G286" s="41"/>
      <c r="H286" s="41"/>
      <c r="I286" s="235"/>
      <c r="J286" s="41"/>
      <c r="K286" s="41"/>
      <c r="L286" s="45"/>
      <c r="M286" s="236"/>
      <c r="N286" s="237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192</v>
      </c>
      <c r="AU286" s="18" t="s">
        <v>84</v>
      </c>
    </row>
    <row r="287" s="2" customFormat="1" ht="16.5" customHeight="1">
      <c r="A287" s="39"/>
      <c r="B287" s="40"/>
      <c r="C287" s="220" t="s">
        <v>745</v>
      </c>
      <c r="D287" s="220" t="s">
        <v>185</v>
      </c>
      <c r="E287" s="221" t="s">
        <v>2566</v>
      </c>
      <c r="F287" s="222" t="s">
        <v>2567</v>
      </c>
      <c r="G287" s="223" t="s">
        <v>252</v>
      </c>
      <c r="H287" s="224">
        <v>25</v>
      </c>
      <c r="I287" s="225"/>
      <c r="J287" s="226">
        <f>ROUND(I287*H287,2)</f>
        <v>0</v>
      </c>
      <c r="K287" s="222" t="s">
        <v>1</v>
      </c>
      <c r="L287" s="45"/>
      <c r="M287" s="227" t="s">
        <v>1</v>
      </c>
      <c r="N287" s="228" t="s">
        <v>41</v>
      </c>
      <c r="O287" s="92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1" t="s">
        <v>190</v>
      </c>
      <c r="AT287" s="231" t="s">
        <v>185</v>
      </c>
      <c r="AU287" s="231" t="s">
        <v>84</v>
      </c>
      <c r="AY287" s="18" t="s">
        <v>183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84</v>
      </c>
      <c r="BK287" s="232">
        <f>ROUND(I287*H287,2)</f>
        <v>0</v>
      </c>
      <c r="BL287" s="18" t="s">
        <v>190</v>
      </c>
      <c r="BM287" s="231" t="s">
        <v>1242</v>
      </c>
    </row>
    <row r="288" s="2" customFormat="1">
      <c r="A288" s="39"/>
      <c r="B288" s="40"/>
      <c r="C288" s="41"/>
      <c r="D288" s="233" t="s">
        <v>192</v>
      </c>
      <c r="E288" s="41"/>
      <c r="F288" s="234" t="s">
        <v>2567</v>
      </c>
      <c r="G288" s="41"/>
      <c r="H288" s="41"/>
      <c r="I288" s="235"/>
      <c r="J288" s="41"/>
      <c r="K288" s="41"/>
      <c r="L288" s="45"/>
      <c r="M288" s="236"/>
      <c r="N288" s="237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192</v>
      </c>
      <c r="AU288" s="18" t="s">
        <v>84</v>
      </c>
    </row>
    <row r="289" s="2" customFormat="1" ht="16.5" customHeight="1">
      <c r="A289" s="39"/>
      <c r="B289" s="40"/>
      <c r="C289" s="270" t="s">
        <v>750</v>
      </c>
      <c r="D289" s="270" t="s">
        <v>259</v>
      </c>
      <c r="E289" s="271" t="s">
        <v>2568</v>
      </c>
      <c r="F289" s="272" t="s">
        <v>2569</v>
      </c>
      <c r="G289" s="273" t="s">
        <v>252</v>
      </c>
      <c r="H289" s="274">
        <v>20</v>
      </c>
      <c r="I289" s="275"/>
      <c r="J289" s="276">
        <f>ROUND(I289*H289,2)</f>
        <v>0</v>
      </c>
      <c r="K289" s="272" t="s">
        <v>1</v>
      </c>
      <c r="L289" s="277"/>
      <c r="M289" s="278" t="s">
        <v>1</v>
      </c>
      <c r="N289" s="279" t="s">
        <v>41</v>
      </c>
      <c r="O289" s="92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1" t="s">
        <v>243</v>
      </c>
      <c r="AT289" s="231" t="s">
        <v>259</v>
      </c>
      <c r="AU289" s="231" t="s">
        <v>84</v>
      </c>
      <c r="AY289" s="18" t="s">
        <v>183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84</v>
      </c>
      <c r="BK289" s="232">
        <f>ROUND(I289*H289,2)</f>
        <v>0</v>
      </c>
      <c r="BL289" s="18" t="s">
        <v>190</v>
      </c>
      <c r="BM289" s="231" t="s">
        <v>1255</v>
      </c>
    </row>
    <row r="290" s="2" customFormat="1">
      <c r="A290" s="39"/>
      <c r="B290" s="40"/>
      <c r="C290" s="41"/>
      <c r="D290" s="233" t="s">
        <v>192</v>
      </c>
      <c r="E290" s="41"/>
      <c r="F290" s="234" t="s">
        <v>2569</v>
      </c>
      <c r="G290" s="41"/>
      <c r="H290" s="41"/>
      <c r="I290" s="235"/>
      <c r="J290" s="41"/>
      <c r="K290" s="41"/>
      <c r="L290" s="45"/>
      <c r="M290" s="236"/>
      <c r="N290" s="237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192</v>
      </c>
      <c r="AU290" s="18" t="s">
        <v>84</v>
      </c>
    </row>
    <row r="291" s="2" customFormat="1" ht="16.5" customHeight="1">
      <c r="A291" s="39"/>
      <c r="B291" s="40"/>
      <c r="C291" s="220" t="s">
        <v>755</v>
      </c>
      <c r="D291" s="220" t="s">
        <v>185</v>
      </c>
      <c r="E291" s="221" t="s">
        <v>2570</v>
      </c>
      <c r="F291" s="222" t="s">
        <v>2571</v>
      </c>
      <c r="G291" s="223" t="s">
        <v>252</v>
      </c>
      <c r="H291" s="224">
        <v>20</v>
      </c>
      <c r="I291" s="225"/>
      <c r="J291" s="226">
        <f>ROUND(I291*H291,2)</f>
        <v>0</v>
      </c>
      <c r="K291" s="222" t="s">
        <v>1</v>
      </c>
      <c r="L291" s="45"/>
      <c r="M291" s="227" t="s">
        <v>1</v>
      </c>
      <c r="N291" s="228" t="s">
        <v>41</v>
      </c>
      <c r="O291" s="92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190</v>
      </c>
      <c r="AT291" s="231" t="s">
        <v>185</v>
      </c>
      <c r="AU291" s="231" t="s">
        <v>84</v>
      </c>
      <c r="AY291" s="18" t="s">
        <v>183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84</v>
      </c>
      <c r="BK291" s="232">
        <f>ROUND(I291*H291,2)</f>
        <v>0</v>
      </c>
      <c r="BL291" s="18" t="s">
        <v>190</v>
      </c>
      <c r="BM291" s="231" t="s">
        <v>1268</v>
      </c>
    </row>
    <row r="292" s="2" customFormat="1">
      <c r="A292" s="39"/>
      <c r="B292" s="40"/>
      <c r="C292" s="41"/>
      <c r="D292" s="233" t="s">
        <v>192</v>
      </c>
      <c r="E292" s="41"/>
      <c r="F292" s="234" t="s">
        <v>2571</v>
      </c>
      <c r="G292" s="41"/>
      <c r="H292" s="41"/>
      <c r="I292" s="235"/>
      <c r="J292" s="41"/>
      <c r="K292" s="41"/>
      <c r="L292" s="45"/>
      <c r="M292" s="236"/>
      <c r="N292" s="237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192</v>
      </c>
      <c r="AU292" s="18" t="s">
        <v>84</v>
      </c>
    </row>
    <row r="293" s="2" customFormat="1" ht="16.5" customHeight="1">
      <c r="A293" s="39"/>
      <c r="B293" s="40"/>
      <c r="C293" s="270" t="s">
        <v>760</v>
      </c>
      <c r="D293" s="270" t="s">
        <v>259</v>
      </c>
      <c r="E293" s="271" t="s">
        <v>2572</v>
      </c>
      <c r="F293" s="272" t="s">
        <v>2573</v>
      </c>
      <c r="G293" s="273" t="s">
        <v>252</v>
      </c>
      <c r="H293" s="274">
        <v>30</v>
      </c>
      <c r="I293" s="275"/>
      <c r="J293" s="276">
        <f>ROUND(I293*H293,2)</f>
        <v>0</v>
      </c>
      <c r="K293" s="272" t="s">
        <v>1</v>
      </c>
      <c r="L293" s="277"/>
      <c r="M293" s="278" t="s">
        <v>1</v>
      </c>
      <c r="N293" s="279" t="s">
        <v>41</v>
      </c>
      <c r="O293" s="92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243</v>
      </c>
      <c r="AT293" s="231" t="s">
        <v>259</v>
      </c>
      <c r="AU293" s="231" t="s">
        <v>84</v>
      </c>
      <c r="AY293" s="18" t="s">
        <v>183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84</v>
      </c>
      <c r="BK293" s="232">
        <f>ROUND(I293*H293,2)</f>
        <v>0</v>
      </c>
      <c r="BL293" s="18" t="s">
        <v>190</v>
      </c>
      <c r="BM293" s="231" t="s">
        <v>1277</v>
      </c>
    </row>
    <row r="294" s="2" customFormat="1">
      <c r="A294" s="39"/>
      <c r="B294" s="40"/>
      <c r="C294" s="41"/>
      <c r="D294" s="233" t="s">
        <v>192</v>
      </c>
      <c r="E294" s="41"/>
      <c r="F294" s="234" t="s">
        <v>2573</v>
      </c>
      <c r="G294" s="41"/>
      <c r="H294" s="41"/>
      <c r="I294" s="235"/>
      <c r="J294" s="41"/>
      <c r="K294" s="41"/>
      <c r="L294" s="45"/>
      <c r="M294" s="236"/>
      <c r="N294" s="237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192</v>
      </c>
      <c r="AU294" s="18" t="s">
        <v>84</v>
      </c>
    </row>
    <row r="295" s="2" customFormat="1" ht="16.5" customHeight="1">
      <c r="A295" s="39"/>
      <c r="B295" s="40"/>
      <c r="C295" s="220" t="s">
        <v>766</v>
      </c>
      <c r="D295" s="220" t="s">
        <v>185</v>
      </c>
      <c r="E295" s="221" t="s">
        <v>2574</v>
      </c>
      <c r="F295" s="222" t="s">
        <v>2575</v>
      </c>
      <c r="G295" s="223" t="s">
        <v>252</v>
      </c>
      <c r="H295" s="224">
        <v>30</v>
      </c>
      <c r="I295" s="225"/>
      <c r="J295" s="226">
        <f>ROUND(I295*H295,2)</f>
        <v>0</v>
      </c>
      <c r="K295" s="222" t="s">
        <v>1</v>
      </c>
      <c r="L295" s="45"/>
      <c r="M295" s="227" t="s">
        <v>1</v>
      </c>
      <c r="N295" s="228" t="s">
        <v>41</v>
      </c>
      <c r="O295" s="92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190</v>
      </c>
      <c r="AT295" s="231" t="s">
        <v>185</v>
      </c>
      <c r="AU295" s="231" t="s">
        <v>84</v>
      </c>
      <c r="AY295" s="18" t="s">
        <v>183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84</v>
      </c>
      <c r="BK295" s="232">
        <f>ROUND(I295*H295,2)</f>
        <v>0</v>
      </c>
      <c r="BL295" s="18" t="s">
        <v>190</v>
      </c>
      <c r="BM295" s="231" t="s">
        <v>1287</v>
      </c>
    </row>
    <row r="296" s="2" customFormat="1">
      <c r="A296" s="39"/>
      <c r="B296" s="40"/>
      <c r="C296" s="41"/>
      <c r="D296" s="233" t="s">
        <v>192</v>
      </c>
      <c r="E296" s="41"/>
      <c r="F296" s="234" t="s">
        <v>2575</v>
      </c>
      <c r="G296" s="41"/>
      <c r="H296" s="41"/>
      <c r="I296" s="235"/>
      <c r="J296" s="41"/>
      <c r="K296" s="41"/>
      <c r="L296" s="45"/>
      <c r="M296" s="236"/>
      <c r="N296" s="237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192</v>
      </c>
      <c r="AU296" s="18" t="s">
        <v>84</v>
      </c>
    </row>
    <row r="297" s="2" customFormat="1" ht="16.5" customHeight="1">
      <c r="A297" s="39"/>
      <c r="B297" s="40"/>
      <c r="C297" s="270" t="s">
        <v>775</v>
      </c>
      <c r="D297" s="270" t="s">
        <v>259</v>
      </c>
      <c r="E297" s="271" t="s">
        <v>2576</v>
      </c>
      <c r="F297" s="272" t="s">
        <v>2577</v>
      </c>
      <c r="G297" s="273" t="s">
        <v>1124</v>
      </c>
      <c r="H297" s="274">
        <v>9000</v>
      </c>
      <c r="I297" s="275"/>
      <c r="J297" s="276">
        <f>ROUND(I297*H297,2)</f>
        <v>0</v>
      </c>
      <c r="K297" s="272" t="s">
        <v>1</v>
      </c>
      <c r="L297" s="277"/>
      <c r="M297" s="278" t="s">
        <v>1</v>
      </c>
      <c r="N297" s="279" t="s">
        <v>41</v>
      </c>
      <c r="O297" s="92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243</v>
      </c>
      <c r="AT297" s="231" t="s">
        <v>259</v>
      </c>
      <c r="AU297" s="231" t="s">
        <v>84</v>
      </c>
      <c r="AY297" s="18" t="s">
        <v>183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84</v>
      </c>
      <c r="BK297" s="232">
        <f>ROUND(I297*H297,2)</f>
        <v>0</v>
      </c>
      <c r="BL297" s="18" t="s">
        <v>190</v>
      </c>
      <c r="BM297" s="231" t="s">
        <v>1299</v>
      </c>
    </row>
    <row r="298" s="2" customFormat="1">
      <c r="A298" s="39"/>
      <c r="B298" s="40"/>
      <c r="C298" s="41"/>
      <c r="D298" s="233" t="s">
        <v>192</v>
      </c>
      <c r="E298" s="41"/>
      <c r="F298" s="234" t="s">
        <v>2577</v>
      </c>
      <c r="G298" s="41"/>
      <c r="H298" s="41"/>
      <c r="I298" s="235"/>
      <c r="J298" s="41"/>
      <c r="K298" s="41"/>
      <c r="L298" s="45"/>
      <c r="M298" s="236"/>
      <c r="N298" s="237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192</v>
      </c>
      <c r="AU298" s="18" t="s">
        <v>84</v>
      </c>
    </row>
    <row r="299" s="2" customFormat="1" ht="16.5" customHeight="1">
      <c r="A299" s="39"/>
      <c r="B299" s="40"/>
      <c r="C299" s="220" t="s">
        <v>782</v>
      </c>
      <c r="D299" s="220" t="s">
        <v>185</v>
      </c>
      <c r="E299" s="221" t="s">
        <v>2578</v>
      </c>
      <c r="F299" s="222" t="s">
        <v>2579</v>
      </c>
      <c r="G299" s="223" t="s">
        <v>1124</v>
      </c>
      <c r="H299" s="224">
        <v>9000</v>
      </c>
      <c r="I299" s="225"/>
      <c r="J299" s="226">
        <f>ROUND(I299*H299,2)</f>
        <v>0</v>
      </c>
      <c r="K299" s="222" t="s">
        <v>1</v>
      </c>
      <c r="L299" s="45"/>
      <c r="M299" s="227" t="s">
        <v>1</v>
      </c>
      <c r="N299" s="228" t="s">
        <v>41</v>
      </c>
      <c r="O299" s="92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1" t="s">
        <v>190</v>
      </c>
      <c r="AT299" s="231" t="s">
        <v>185</v>
      </c>
      <c r="AU299" s="231" t="s">
        <v>84</v>
      </c>
      <c r="AY299" s="18" t="s">
        <v>183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84</v>
      </c>
      <c r="BK299" s="232">
        <f>ROUND(I299*H299,2)</f>
        <v>0</v>
      </c>
      <c r="BL299" s="18" t="s">
        <v>190</v>
      </c>
      <c r="BM299" s="231" t="s">
        <v>1310</v>
      </c>
    </row>
    <row r="300" s="2" customFormat="1">
      <c r="A300" s="39"/>
      <c r="B300" s="40"/>
      <c r="C300" s="41"/>
      <c r="D300" s="233" t="s">
        <v>192</v>
      </c>
      <c r="E300" s="41"/>
      <c r="F300" s="234" t="s">
        <v>2579</v>
      </c>
      <c r="G300" s="41"/>
      <c r="H300" s="41"/>
      <c r="I300" s="235"/>
      <c r="J300" s="41"/>
      <c r="K300" s="41"/>
      <c r="L300" s="45"/>
      <c r="M300" s="236"/>
      <c r="N300" s="237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192</v>
      </c>
      <c r="AU300" s="18" t="s">
        <v>84</v>
      </c>
    </row>
    <row r="301" s="12" customFormat="1" ht="25.92" customHeight="1">
      <c r="A301" s="12"/>
      <c r="B301" s="204"/>
      <c r="C301" s="205"/>
      <c r="D301" s="206" t="s">
        <v>75</v>
      </c>
      <c r="E301" s="207" t="s">
        <v>2580</v>
      </c>
      <c r="F301" s="207" t="s">
        <v>2581</v>
      </c>
      <c r="G301" s="205"/>
      <c r="H301" s="205"/>
      <c r="I301" s="208"/>
      <c r="J301" s="209">
        <f>BK301</f>
        <v>0</v>
      </c>
      <c r="K301" s="205"/>
      <c r="L301" s="210"/>
      <c r="M301" s="211"/>
      <c r="N301" s="212"/>
      <c r="O301" s="212"/>
      <c r="P301" s="213">
        <f>SUM(P302:P337)</f>
        <v>0</v>
      </c>
      <c r="Q301" s="212"/>
      <c r="R301" s="213">
        <f>SUM(R302:R337)</f>
        <v>0</v>
      </c>
      <c r="S301" s="212"/>
      <c r="T301" s="214">
        <f>SUM(T302:T337)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5" t="s">
        <v>84</v>
      </c>
      <c r="AT301" s="216" t="s">
        <v>75</v>
      </c>
      <c r="AU301" s="216" t="s">
        <v>76</v>
      </c>
      <c r="AY301" s="215" t="s">
        <v>183</v>
      </c>
      <c r="BK301" s="217">
        <f>SUM(BK302:BK337)</f>
        <v>0</v>
      </c>
    </row>
    <row r="302" s="2" customFormat="1" ht="24.15" customHeight="1">
      <c r="A302" s="39"/>
      <c r="B302" s="40"/>
      <c r="C302" s="270" t="s">
        <v>790</v>
      </c>
      <c r="D302" s="270" t="s">
        <v>259</v>
      </c>
      <c r="E302" s="271" t="s">
        <v>2582</v>
      </c>
      <c r="F302" s="272" t="s">
        <v>2583</v>
      </c>
      <c r="G302" s="273" t="s">
        <v>252</v>
      </c>
      <c r="H302" s="274">
        <v>4000</v>
      </c>
      <c r="I302" s="275"/>
      <c r="J302" s="276">
        <f>ROUND(I302*H302,2)</f>
        <v>0</v>
      </c>
      <c r="K302" s="272" t="s">
        <v>1</v>
      </c>
      <c r="L302" s="277"/>
      <c r="M302" s="278" t="s">
        <v>1</v>
      </c>
      <c r="N302" s="279" t="s">
        <v>41</v>
      </c>
      <c r="O302" s="92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1" t="s">
        <v>243</v>
      </c>
      <c r="AT302" s="231" t="s">
        <v>259</v>
      </c>
      <c r="AU302" s="231" t="s">
        <v>84</v>
      </c>
      <c r="AY302" s="18" t="s">
        <v>183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8" t="s">
        <v>84</v>
      </c>
      <c r="BK302" s="232">
        <f>ROUND(I302*H302,2)</f>
        <v>0</v>
      </c>
      <c r="BL302" s="18" t="s">
        <v>190</v>
      </c>
      <c r="BM302" s="231" t="s">
        <v>1320</v>
      </c>
    </row>
    <row r="303" s="2" customFormat="1">
      <c r="A303" s="39"/>
      <c r="B303" s="40"/>
      <c r="C303" s="41"/>
      <c r="D303" s="233" t="s">
        <v>192</v>
      </c>
      <c r="E303" s="41"/>
      <c r="F303" s="234" t="s">
        <v>2583</v>
      </c>
      <c r="G303" s="41"/>
      <c r="H303" s="41"/>
      <c r="I303" s="235"/>
      <c r="J303" s="41"/>
      <c r="K303" s="41"/>
      <c r="L303" s="45"/>
      <c r="M303" s="236"/>
      <c r="N303" s="237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192</v>
      </c>
      <c r="AU303" s="18" t="s">
        <v>84</v>
      </c>
    </row>
    <row r="304" s="2" customFormat="1" ht="24.15" customHeight="1">
      <c r="A304" s="39"/>
      <c r="B304" s="40"/>
      <c r="C304" s="220" t="s">
        <v>796</v>
      </c>
      <c r="D304" s="220" t="s">
        <v>185</v>
      </c>
      <c r="E304" s="221" t="s">
        <v>2584</v>
      </c>
      <c r="F304" s="222" t="s">
        <v>2585</v>
      </c>
      <c r="G304" s="223" t="s">
        <v>252</v>
      </c>
      <c r="H304" s="224">
        <v>4000</v>
      </c>
      <c r="I304" s="225"/>
      <c r="J304" s="226">
        <f>ROUND(I304*H304,2)</f>
        <v>0</v>
      </c>
      <c r="K304" s="222" t="s">
        <v>1</v>
      </c>
      <c r="L304" s="45"/>
      <c r="M304" s="227" t="s">
        <v>1</v>
      </c>
      <c r="N304" s="228" t="s">
        <v>41</v>
      </c>
      <c r="O304" s="92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190</v>
      </c>
      <c r="AT304" s="231" t="s">
        <v>185</v>
      </c>
      <c r="AU304" s="231" t="s">
        <v>84</v>
      </c>
      <c r="AY304" s="18" t="s">
        <v>183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84</v>
      </c>
      <c r="BK304" s="232">
        <f>ROUND(I304*H304,2)</f>
        <v>0</v>
      </c>
      <c r="BL304" s="18" t="s">
        <v>190</v>
      </c>
      <c r="BM304" s="231" t="s">
        <v>1330</v>
      </c>
    </row>
    <row r="305" s="2" customFormat="1">
      <c r="A305" s="39"/>
      <c r="B305" s="40"/>
      <c r="C305" s="41"/>
      <c r="D305" s="233" t="s">
        <v>192</v>
      </c>
      <c r="E305" s="41"/>
      <c r="F305" s="234" t="s">
        <v>2585</v>
      </c>
      <c r="G305" s="41"/>
      <c r="H305" s="41"/>
      <c r="I305" s="235"/>
      <c r="J305" s="41"/>
      <c r="K305" s="41"/>
      <c r="L305" s="45"/>
      <c r="M305" s="236"/>
      <c r="N305" s="237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192</v>
      </c>
      <c r="AU305" s="18" t="s">
        <v>84</v>
      </c>
    </row>
    <row r="306" s="2" customFormat="1" ht="24.15" customHeight="1">
      <c r="A306" s="39"/>
      <c r="B306" s="40"/>
      <c r="C306" s="270" t="s">
        <v>802</v>
      </c>
      <c r="D306" s="270" t="s">
        <v>259</v>
      </c>
      <c r="E306" s="271" t="s">
        <v>2586</v>
      </c>
      <c r="F306" s="272" t="s">
        <v>2587</v>
      </c>
      <c r="G306" s="273" t="s">
        <v>252</v>
      </c>
      <c r="H306" s="274">
        <v>500</v>
      </c>
      <c r="I306" s="275"/>
      <c r="J306" s="276">
        <f>ROUND(I306*H306,2)</f>
        <v>0</v>
      </c>
      <c r="K306" s="272" t="s">
        <v>1</v>
      </c>
      <c r="L306" s="277"/>
      <c r="M306" s="278" t="s">
        <v>1</v>
      </c>
      <c r="N306" s="279" t="s">
        <v>41</v>
      </c>
      <c r="O306" s="92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1" t="s">
        <v>243</v>
      </c>
      <c r="AT306" s="231" t="s">
        <v>259</v>
      </c>
      <c r="AU306" s="231" t="s">
        <v>84</v>
      </c>
      <c r="AY306" s="18" t="s">
        <v>183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84</v>
      </c>
      <c r="BK306" s="232">
        <f>ROUND(I306*H306,2)</f>
        <v>0</v>
      </c>
      <c r="BL306" s="18" t="s">
        <v>190</v>
      </c>
      <c r="BM306" s="231" t="s">
        <v>1340</v>
      </c>
    </row>
    <row r="307" s="2" customFormat="1">
      <c r="A307" s="39"/>
      <c r="B307" s="40"/>
      <c r="C307" s="41"/>
      <c r="D307" s="233" t="s">
        <v>192</v>
      </c>
      <c r="E307" s="41"/>
      <c r="F307" s="234" t="s">
        <v>2587</v>
      </c>
      <c r="G307" s="41"/>
      <c r="H307" s="41"/>
      <c r="I307" s="235"/>
      <c r="J307" s="41"/>
      <c r="K307" s="41"/>
      <c r="L307" s="45"/>
      <c r="M307" s="236"/>
      <c r="N307" s="237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192</v>
      </c>
      <c r="AU307" s="18" t="s">
        <v>84</v>
      </c>
    </row>
    <row r="308" s="2" customFormat="1" ht="24.15" customHeight="1">
      <c r="A308" s="39"/>
      <c r="B308" s="40"/>
      <c r="C308" s="220" t="s">
        <v>807</v>
      </c>
      <c r="D308" s="220" t="s">
        <v>185</v>
      </c>
      <c r="E308" s="221" t="s">
        <v>2588</v>
      </c>
      <c r="F308" s="222" t="s">
        <v>2589</v>
      </c>
      <c r="G308" s="223" t="s">
        <v>252</v>
      </c>
      <c r="H308" s="224">
        <v>500</v>
      </c>
      <c r="I308" s="225"/>
      <c r="J308" s="226">
        <f>ROUND(I308*H308,2)</f>
        <v>0</v>
      </c>
      <c r="K308" s="222" t="s">
        <v>1</v>
      </c>
      <c r="L308" s="45"/>
      <c r="M308" s="227" t="s">
        <v>1</v>
      </c>
      <c r="N308" s="228" t="s">
        <v>41</v>
      </c>
      <c r="O308" s="92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190</v>
      </c>
      <c r="AT308" s="231" t="s">
        <v>185</v>
      </c>
      <c r="AU308" s="231" t="s">
        <v>84</v>
      </c>
      <c r="AY308" s="18" t="s">
        <v>183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84</v>
      </c>
      <c r="BK308" s="232">
        <f>ROUND(I308*H308,2)</f>
        <v>0</v>
      </c>
      <c r="BL308" s="18" t="s">
        <v>190</v>
      </c>
      <c r="BM308" s="231" t="s">
        <v>1350</v>
      </c>
    </row>
    <row r="309" s="2" customFormat="1">
      <c r="A309" s="39"/>
      <c r="B309" s="40"/>
      <c r="C309" s="41"/>
      <c r="D309" s="233" t="s">
        <v>192</v>
      </c>
      <c r="E309" s="41"/>
      <c r="F309" s="234" t="s">
        <v>2589</v>
      </c>
      <c r="G309" s="41"/>
      <c r="H309" s="41"/>
      <c r="I309" s="235"/>
      <c r="J309" s="41"/>
      <c r="K309" s="41"/>
      <c r="L309" s="45"/>
      <c r="M309" s="236"/>
      <c r="N309" s="237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192</v>
      </c>
      <c r="AU309" s="18" t="s">
        <v>84</v>
      </c>
    </row>
    <row r="310" s="2" customFormat="1" ht="24.15" customHeight="1">
      <c r="A310" s="39"/>
      <c r="B310" s="40"/>
      <c r="C310" s="270" t="s">
        <v>811</v>
      </c>
      <c r="D310" s="270" t="s">
        <v>259</v>
      </c>
      <c r="E310" s="271" t="s">
        <v>2590</v>
      </c>
      <c r="F310" s="272" t="s">
        <v>2591</v>
      </c>
      <c r="G310" s="273" t="s">
        <v>252</v>
      </c>
      <c r="H310" s="274">
        <v>1800</v>
      </c>
      <c r="I310" s="275"/>
      <c r="J310" s="276">
        <f>ROUND(I310*H310,2)</f>
        <v>0</v>
      </c>
      <c r="K310" s="272" t="s">
        <v>1</v>
      </c>
      <c r="L310" s="277"/>
      <c r="M310" s="278" t="s">
        <v>1</v>
      </c>
      <c r="N310" s="279" t="s">
        <v>41</v>
      </c>
      <c r="O310" s="92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1" t="s">
        <v>243</v>
      </c>
      <c r="AT310" s="231" t="s">
        <v>259</v>
      </c>
      <c r="AU310" s="231" t="s">
        <v>84</v>
      </c>
      <c r="AY310" s="18" t="s">
        <v>183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84</v>
      </c>
      <c r="BK310" s="232">
        <f>ROUND(I310*H310,2)</f>
        <v>0</v>
      </c>
      <c r="BL310" s="18" t="s">
        <v>190</v>
      </c>
      <c r="BM310" s="231" t="s">
        <v>1360</v>
      </c>
    </row>
    <row r="311" s="2" customFormat="1">
      <c r="A311" s="39"/>
      <c r="B311" s="40"/>
      <c r="C311" s="41"/>
      <c r="D311" s="233" t="s">
        <v>192</v>
      </c>
      <c r="E311" s="41"/>
      <c r="F311" s="234" t="s">
        <v>2591</v>
      </c>
      <c r="G311" s="41"/>
      <c r="H311" s="41"/>
      <c r="I311" s="235"/>
      <c r="J311" s="41"/>
      <c r="K311" s="41"/>
      <c r="L311" s="45"/>
      <c r="M311" s="236"/>
      <c r="N311" s="237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192</v>
      </c>
      <c r="AU311" s="18" t="s">
        <v>84</v>
      </c>
    </row>
    <row r="312" s="2" customFormat="1" ht="24.15" customHeight="1">
      <c r="A312" s="39"/>
      <c r="B312" s="40"/>
      <c r="C312" s="220" t="s">
        <v>818</v>
      </c>
      <c r="D312" s="220" t="s">
        <v>185</v>
      </c>
      <c r="E312" s="221" t="s">
        <v>2592</v>
      </c>
      <c r="F312" s="222" t="s">
        <v>2593</v>
      </c>
      <c r="G312" s="223" t="s">
        <v>252</v>
      </c>
      <c r="H312" s="224">
        <v>1800</v>
      </c>
      <c r="I312" s="225"/>
      <c r="J312" s="226">
        <f>ROUND(I312*H312,2)</f>
        <v>0</v>
      </c>
      <c r="K312" s="222" t="s">
        <v>1</v>
      </c>
      <c r="L312" s="45"/>
      <c r="M312" s="227" t="s">
        <v>1</v>
      </c>
      <c r="N312" s="228" t="s">
        <v>41</v>
      </c>
      <c r="O312" s="92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190</v>
      </c>
      <c r="AT312" s="231" t="s">
        <v>185</v>
      </c>
      <c r="AU312" s="231" t="s">
        <v>84</v>
      </c>
      <c r="AY312" s="18" t="s">
        <v>183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84</v>
      </c>
      <c r="BK312" s="232">
        <f>ROUND(I312*H312,2)</f>
        <v>0</v>
      </c>
      <c r="BL312" s="18" t="s">
        <v>190</v>
      </c>
      <c r="BM312" s="231" t="s">
        <v>1372</v>
      </c>
    </row>
    <row r="313" s="2" customFormat="1">
      <c r="A313" s="39"/>
      <c r="B313" s="40"/>
      <c r="C313" s="41"/>
      <c r="D313" s="233" t="s">
        <v>192</v>
      </c>
      <c r="E313" s="41"/>
      <c r="F313" s="234" t="s">
        <v>2593</v>
      </c>
      <c r="G313" s="41"/>
      <c r="H313" s="41"/>
      <c r="I313" s="235"/>
      <c r="J313" s="41"/>
      <c r="K313" s="41"/>
      <c r="L313" s="45"/>
      <c r="M313" s="236"/>
      <c r="N313" s="237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192</v>
      </c>
      <c r="AU313" s="18" t="s">
        <v>84</v>
      </c>
    </row>
    <row r="314" s="2" customFormat="1" ht="24.15" customHeight="1">
      <c r="A314" s="39"/>
      <c r="B314" s="40"/>
      <c r="C314" s="270" t="s">
        <v>821</v>
      </c>
      <c r="D314" s="270" t="s">
        <v>259</v>
      </c>
      <c r="E314" s="271" t="s">
        <v>2594</v>
      </c>
      <c r="F314" s="272" t="s">
        <v>2595</v>
      </c>
      <c r="G314" s="273" t="s">
        <v>252</v>
      </c>
      <c r="H314" s="274">
        <v>250</v>
      </c>
      <c r="I314" s="275"/>
      <c r="J314" s="276">
        <f>ROUND(I314*H314,2)</f>
        <v>0</v>
      </c>
      <c r="K314" s="272" t="s">
        <v>1</v>
      </c>
      <c r="L314" s="277"/>
      <c r="M314" s="278" t="s">
        <v>1</v>
      </c>
      <c r="N314" s="279" t="s">
        <v>41</v>
      </c>
      <c r="O314" s="92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1" t="s">
        <v>243</v>
      </c>
      <c r="AT314" s="231" t="s">
        <v>259</v>
      </c>
      <c r="AU314" s="231" t="s">
        <v>84</v>
      </c>
      <c r="AY314" s="18" t="s">
        <v>183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8" t="s">
        <v>84</v>
      </c>
      <c r="BK314" s="232">
        <f>ROUND(I314*H314,2)</f>
        <v>0</v>
      </c>
      <c r="BL314" s="18" t="s">
        <v>190</v>
      </c>
      <c r="BM314" s="231" t="s">
        <v>1383</v>
      </c>
    </row>
    <row r="315" s="2" customFormat="1">
      <c r="A315" s="39"/>
      <c r="B315" s="40"/>
      <c r="C315" s="41"/>
      <c r="D315" s="233" t="s">
        <v>192</v>
      </c>
      <c r="E315" s="41"/>
      <c r="F315" s="234" t="s">
        <v>2595</v>
      </c>
      <c r="G315" s="41"/>
      <c r="H315" s="41"/>
      <c r="I315" s="235"/>
      <c r="J315" s="41"/>
      <c r="K315" s="41"/>
      <c r="L315" s="45"/>
      <c r="M315" s="236"/>
      <c r="N315" s="237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192</v>
      </c>
      <c r="AU315" s="18" t="s">
        <v>84</v>
      </c>
    </row>
    <row r="316" s="2" customFormat="1" ht="24.15" customHeight="1">
      <c r="A316" s="39"/>
      <c r="B316" s="40"/>
      <c r="C316" s="220" t="s">
        <v>827</v>
      </c>
      <c r="D316" s="220" t="s">
        <v>185</v>
      </c>
      <c r="E316" s="221" t="s">
        <v>2596</v>
      </c>
      <c r="F316" s="222" t="s">
        <v>2597</v>
      </c>
      <c r="G316" s="223" t="s">
        <v>252</v>
      </c>
      <c r="H316" s="224">
        <v>250</v>
      </c>
      <c r="I316" s="225"/>
      <c r="J316" s="226">
        <f>ROUND(I316*H316,2)</f>
        <v>0</v>
      </c>
      <c r="K316" s="222" t="s">
        <v>1</v>
      </c>
      <c r="L316" s="45"/>
      <c r="M316" s="227" t="s">
        <v>1</v>
      </c>
      <c r="N316" s="228" t="s">
        <v>41</v>
      </c>
      <c r="O316" s="92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1" t="s">
        <v>190</v>
      </c>
      <c r="AT316" s="231" t="s">
        <v>185</v>
      </c>
      <c r="AU316" s="231" t="s">
        <v>84</v>
      </c>
      <c r="AY316" s="18" t="s">
        <v>183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8" t="s">
        <v>84</v>
      </c>
      <c r="BK316" s="232">
        <f>ROUND(I316*H316,2)</f>
        <v>0</v>
      </c>
      <c r="BL316" s="18" t="s">
        <v>190</v>
      </c>
      <c r="BM316" s="231" t="s">
        <v>1393</v>
      </c>
    </row>
    <row r="317" s="2" customFormat="1">
      <c r="A317" s="39"/>
      <c r="B317" s="40"/>
      <c r="C317" s="41"/>
      <c r="D317" s="233" t="s">
        <v>192</v>
      </c>
      <c r="E317" s="41"/>
      <c r="F317" s="234" t="s">
        <v>2597</v>
      </c>
      <c r="G317" s="41"/>
      <c r="H317" s="41"/>
      <c r="I317" s="235"/>
      <c r="J317" s="41"/>
      <c r="K317" s="41"/>
      <c r="L317" s="45"/>
      <c r="M317" s="236"/>
      <c r="N317" s="237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192</v>
      </c>
      <c r="AU317" s="18" t="s">
        <v>84</v>
      </c>
    </row>
    <row r="318" s="2" customFormat="1" ht="44.25" customHeight="1">
      <c r="A318" s="39"/>
      <c r="B318" s="40"/>
      <c r="C318" s="270" t="s">
        <v>830</v>
      </c>
      <c r="D318" s="270" t="s">
        <v>259</v>
      </c>
      <c r="E318" s="271" t="s">
        <v>2598</v>
      </c>
      <c r="F318" s="272" t="s">
        <v>2599</v>
      </c>
      <c r="G318" s="273" t="s">
        <v>252</v>
      </c>
      <c r="H318" s="274">
        <v>60</v>
      </c>
      <c r="I318" s="275"/>
      <c r="J318" s="276">
        <f>ROUND(I318*H318,2)</f>
        <v>0</v>
      </c>
      <c r="K318" s="272" t="s">
        <v>1</v>
      </c>
      <c r="L318" s="277"/>
      <c r="M318" s="278" t="s">
        <v>1</v>
      </c>
      <c r="N318" s="279" t="s">
        <v>41</v>
      </c>
      <c r="O318" s="92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1" t="s">
        <v>243</v>
      </c>
      <c r="AT318" s="231" t="s">
        <v>259</v>
      </c>
      <c r="AU318" s="231" t="s">
        <v>84</v>
      </c>
      <c r="AY318" s="18" t="s">
        <v>183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8" t="s">
        <v>84</v>
      </c>
      <c r="BK318" s="232">
        <f>ROUND(I318*H318,2)</f>
        <v>0</v>
      </c>
      <c r="BL318" s="18" t="s">
        <v>190</v>
      </c>
      <c r="BM318" s="231" t="s">
        <v>1402</v>
      </c>
    </row>
    <row r="319" s="2" customFormat="1">
      <c r="A319" s="39"/>
      <c r="B319" s="40"/>
      <c r="C319" s="41"/>
      <c r="D319" s="233" t="s">
        <v>192</v>
      </c>
      <c r="E319" s="41"/>
      <c r="F319" s="234" t="s">
        <v>2599</v>
      </c>
      <c r="G319" s="41"/>
      <c r="H319" s="41"/>
      <c r="I319" s="235"/>
      <c r="J319" s="41"/>
      <c r="K319" s="41"/>
      <c r="L319" s="45"/>
      <c r="M319" s="236"/>
      <c r="N319" s="237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192</v>
      </c>
      <c r="AU319" s="18" t="s">
        <v>84</v>
      </c>
    </row>
    <row r="320" s="2" customFormat="1" ht="44.25" customHeight="1">
      <c r="A320" s="39"/>
      <c r="B320" s="40"/>
      <c r="C320" s="220" t="s">
        <v>832</v>
      </c>
      <c r="D320" s="220" t="s">
        <v>185</v>
      </c>
      <c r="E320" s="221" t="s">
        <v>2600</v>
      </c>
      <c r="F320" s="222" t="s">
        <v>2601</v>
      </c>
      <c r="G320" s="223" t="s">
        <v>252</v>
      </c>
      <c r="H320" s="224">
        <v>60</v>
      </c>
      <c r="I320" s="225"/>
      <c r="J320" s="226">
        <f>ROUND(I320*H320,2)</f>
        <v>0</v>
      </c>
      <c r="K320" s="222" t="s">
        <v>1</v>
      </c>
      <c r="L320" s="45"/>
      <c r="M320" s="227" t="s">
        <v>1</v>
      </c>
      <c r="N320" s="228" t="s">
        <v>41</v>
      </c>
      <c r="O320" s="92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1" t="s">
        <v>190</v>
      </c>
      <c r="AT320" s="231" t="s">
        <v>185</v>
      </c>
      <c r="AU320" s="231" t="s">
        <v>84</v>
      </c>
      <c r="AY320" s="18" t="s">
        <v>183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84</v>
      </c>
      <c r="BK320" s="232">
        <f>ROUND(I320*H320,2)</f>
        <v>0</v>
      </c>
      <c r="BL320" s="18" t="s">
        <v>190</v>
      </c>
      <c r="BM320" s="231" t="s">
        <v>1414</v>
      </c>
    </row>
    <row r="321" s="2" customFormat="1">
      <c r="A321" s="39"/>
      <c r="B321" s="40"/>
      <c r="C321" s="41"/>
      <c r="D321" s="233" t="s">
        <v>192</v>
      </c>
      <c r="E321" s="41"/>
      <c r="F321" s="234" t="s">
        <v>2601</v>
      </c>
      <c r="G321" s="41"/>
      <c r="H321" s="41"/>
      <c r="I321" s="235"/>
      <c r="J321" s="41"/>
      <c r="K321" s="41"/>
      <c r="L321" s="45"/>
      <c r="M321" s="236"/>
      <c r="N321" s="237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192</v>
      </c>
      <c r="AU321" s="18" t="s">
        <v>84</v>
      </c>
    </row>
    <row r="322" s="2" customFormat="1" ht="44.25" customHeight="1">
      <c r="A322" s="39"/>
      <c r="B322" s="40"/>
      <c r="C322" s="270" t="s">
        <v>839</v>
      </c>
      <c r="D322" s="270" t="s">
        <v>259</v>
      </c>
      <c r="E322" s="271" t="s">
        <v>2602</v>
      </c>
      <c r="F322" s="272" t="s">
        <v>2603</v>
      </c>
      <c r="G322" s="273" t="s">
        <v>252</v>
      </c>
      <c r="H322" s="274">
        <v>100</v>
      </c>
      <c r="I322" s="275"/>
      <c r="J322" s="276">
        <f>ROUND(I322*H322,2)</f>
        <v>0</v>
      </c>
      <c r="K322" s="272" t="s">
        <v>1</v>
      </c>
      <c r="L322" s="277"/>
      <c r="M322" s="278" t="s">
        <v>1</v>
      </c>
      <c r="N322" s="279" t="s">
        <v>41</v>
      </c>
      <c r="O322" s="92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1" t="s">
        <v>243</v>
      </c>
      <c r="AT322" s="231" t="s">
        <v>259</v>
      </c>
      <c r="AU322" s="231" t="s">
        <v>84</v>
      </c>
      <c r="AY322" s="18" t="s">
        <v>183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8" t="s">
        <v>84</v>
      </c>
      <c r="BK322" s="232">
        <f>ROUND(I322*H322,2)</f>
        <v>0</v>
      </c>
      <c r="BL322" s="18" t="s">
        <v>190</v>
      </c>
      <c r="BM322" s="231" t="s">
        <v>1427</v>
      </c>
    </row>
    <row r="323" s="2" customFormat="1">
      <c r="A323" s="39"/>
      <c r="B323" s="40"/>
      <c r="C323" s="41"/>
      <c r="D323" s="233" t="s">
        <v>192</v>
      </c>
      <c r="E323" s="41"/>
      <c r="F323" s="234" t="s">
        <v>2603</v>
      </c>
      <c r="G323" s="41"/>
      <c r="H323" s="41"/>
      <c r="I323" s="235"/>
      <c r="J323" s="41"/>
      <c r="K323" s="41"/>
      <c r="L323" s="45"/>
      <c r="M323" s="236"/>
      <c r="N323" s="237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192</v>
      </c>
      <c r="AU323" s="18" t="s">
        <v>84</v>
      </c>
    </row>
    <row r="324" s="2" customFormat="1" ht="44.25" customHeight="1">
      <c r="A324" s="39"/>
      <c r="B324" s="40"/>
      <c r="C324" s="220" t="s">
        <v>846</v>
      </c>
      <c r="D324" s="220" t="s">
        <v>185</v>
      </c>
      <c r="E324" s="221" t="s">
        <v>2604</v>
      </c>
      <c r="F324" s="222" t="s">
        <v>2605</v>
      </c>
      <c r="G324" s="223" t="s">
        <v>252</v>
      </c>
      <c r="H324" s="224">
        <v>100</v>
      </c>
      <c r="I324" s="225"/>
      <c r="J324" s="226">
        <f>ROUND(I324*H324,2)</f>
        <v>0</v>
      </c>
      <c r="K324" s="222" t="s">
        <v>1</v>
      </c>
      <c r="L324" s="45"/>
      <c r="M324" s="227" t="s">
        <v>1</v>
      </c>
      <c r="N324" s="228" t="s">
        <v>41</v>
      </c>
      <c r="O324" s="92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1" t="s">
        <v>190</v>
      </c>
      <c r="AT324" s="231" t="s">
        <v>185</v>
      </c>
      <c r="AU324" s="231" t="s">
        <v>84</v>
      </c>
      <c r="AY324" s="18" t="s">
        <v>183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8" t="s">
        <v>84</v>
      </c>
      <c r="BK324" s="232">
        <f>ROUND(I324*H324,2)</f>
        <v>0</v>
      </c>
      <c r="BL324" s="18" t="s">
        <v>190</v>
      </c>
      <c r="BM324" s="231" t="s">
        <v>1437</v>
      </c>
    </row>
    <row r="325" s="2" customFormat="1">
      <c r="A325" s="39"/>
      <c r="B325" s="40"/>
      <c r="C325" s="41"/>
      <c r="D325" s="233" t="s">
        <v>192</v>
      </c>
      <c r="E325" s="41"/>
      <c r="F325" s="234" t="s">
        <v>2605</v>
      </c>
      <c r="G325" s="41"/>
      <c r="H325" s="41"/>
      <c r="I325" s="235"/>
      <c r="J325" s="41"/>
      <c r="K325" s="41"/>
      <c r="L325" s="45"/>
      <c r="M325" s="236"/>
      <c r="N325" s="237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192</v>
      </c>
      <c r="AU325" s="18" t="s">
        <v>84</v>
      </c>
    </row>
    <row r="326" s="2" customFormat="1" ht="44.25" customHeight="1">
      <c r="A326" s="39"/>
      <c r="B326" s="40"/>
      <c r="C326" s="270" t="s">
        <v>851</v>
      </c>
      <c r="D326" s="270" t="s">
        <v>259</v>
      </c>
      <c r="E326" s="271" t="s">
        <v>2606</v>
      </c>
      <c r="F326" s="272" t="s">
        <v>2607</v>
      </c>
      <c r="G326" s="273" t="s">
        <v>252</v>
      </c>
      <c r="H326" s="274">
        <v>120</v>
      </c>
      <c r="I326" s="275"/>
      <c r="J326" s="276">
        <f>ROUND(I326*H326,2)</f>
        <v>0</v>
      </c>
      <c r="K326" s="272" t="s">
        <v>1</v>
      </c>
      <c r="L326" s="277"/>
      <c r="M326" s="278" t="s">
        <v>1</v>
      </c>
      <c r="N326" s="279" t="s">
        <v>41</v>
      </c>
      <c r="O326" s="92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1" t="s">
        <v>243</v>
      </c>
      <c r="AT326" s="231" t="s">
        <v>259</v>
      </c>
      <c r="AU326" s="231" t="s">
        <v>84</v>
      </c>
      <c r="AY326" s="18" t="s">
        <v>183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84</v>
      </c>
      <c r="BK326" s="232">
        <f>ROUND(I326*H326,2)</f>
        <v>0</v>
      </c>
      <c r="BL326" s="18" t="s">
        <v>190</v>
      </c>
      <c r="BM326" s="231" t="s">
        <v>1447</v>
      </c>
    </row>
    <row r="327" s="2" customFormat="1">
      <c r="A327" s="39"/>
      <c r="B327" s="40"/>
      <c r="C327" s="41"/>
      <c r="D327" s="233" t="s">
        <v>192</v>
      </c>
      <c r="E327" s="41"/>
      <c r="F327" s="234" t="s">
        <v>2607</v>
      </c>
      <c r="G327" s="41"/>
      <c r="H327" s="41"/>
      <c r="I327" s="235"/>
      <c r="J327" s="41"/>
      <c r="K327" s="41"/>
      <c r="L327" s="45"/>
      <c r="M327" s="236"/>
      <c r="N327" s="237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192</v>
      </c>
      <c r="AU327" s="18" t="s">
        <v>84</v>
      </c>
    </row>
    <row r="328" s="2" customFormat="1" ht="44.25" customHeight="1">
      <c r="A328" s="39"/>
      <c r="B328" s="40"/>
      <c r="C328" s="220" t="s">
        <v>856</v>
      </c>
      <c r="D328" s="220" t="s">
        <v>185</v>
      </c>
      <c r="E328" s="221" t="s">
        <v>2608</v>
      </c>
      <c r="F328" s="222" t="s">
        <v>2609</v>
      </c>
      <c r="G328" s="223" t="s">
        <v>252</v>
      </c>
      <c r="H328" s="224">
        <v>120</v>
      </c>
      <c r="I328" s="225"/>
      <c r="J328" s="226">
        <f>ROUND(I328*H328,2)</f>
        <v>0</v>
      </c>
      <c r="K328" s="222" t="s">
        <v>1</v>
      </c>
      <c r="L328" s="45"/>
      <c r="M328" s="227" t="s">
        <v>1</v>
      </c>
      <c r="N328" s="228" t="s">
        <v>41</v>
      </c>
      <c r="O328" s="92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1" t="s">
        <v>190</v>
      </c>
      <c r="AT328" s="231" t="s">
        <v>185</v>
      </c>
      <c r="AU328" s="231" t="s">
        <v>84</v>
      </c>
      <c r="AY328" s="18" t="s">
        <v>183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8" t="s">
        <v>84</v>
      </c>
      <c r="BK328" s="232">
        <f>ROUND(I328*H328,2)</f>
        <v>0</v>
      </c>
      <c r="BL328" s="18" t="s">
        <v>190</v>
      </c>
      <c r="BM328" s="231" t="s">
        <v>1459</v>
      </c>
    </row>
    <row r="329" s="2" customFormat="1">
      <c r="A329" s="39"/>
      <c r="B329" s="40"/>
      <c r="C329" s="41"/>
      <c r="D329" s="233" t="s">
        <v>192</v>
      </c>
      <c r="E329" s="41"/>
      <c r="F329" s="234" t="s">
        <v>2609</v>
      </c>
      <c r="G329" s="41"/>
      <c r="H329" s="41"/>
      <c r="I329" s="235"/>
      <c r="J329" s="41"/>
      <c r="K329" s="41"/>
      <c r="L329" s="45"/>
      <c r="M329" s="236"/>
      <c r="N329" s="237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192</v>
      </c>
      <c r="AU329" s="18" t="s">
        <v>84</v>
      </c>
    </row>
    <row r="330" s="2" customFormat="1" ht="16.5" customHeight="1">
      <c r="A330" s="39"/>
      <c r="B330" s="40"/>
      <c r="C330" s="270" t="s">
        <v>861</v>
      </c>
      <c r="D330" s="270" t="s">
        <v>259</v>
      </c>
      <c r="E330" s="271" t="s">
        <v>2610</v>
      </c>
      <c r="F330" s="272" t="s">
        <v>2611</v>
      </c>
      <c r="G330" s="273" t="s">
        <v>1783</v>
      </c>
      <c r="H330" s="274">
        <v>1</v>
      </c>
      <c r="I330" s="275"/>
      <c r="J330" s="276">
        <f>ROUND(I330*H330,2)</f>
        <v>0</v>
      </c>
      <c r="K330" s="272" t="s">
        <v>1</v>
      </c>
      <c r="L330" s="277"/>
      <c r="M330" s="278" t="s">
        <v>1</v>
      </c>
      <c r="N330" s="279" t="s">
        <v>41</v>
      </c>
      <c r="O330" s="92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1" t="s">
        <v>243</v>
      </c>
      <c r="AT330" s="231" t="s">
        <v>259</v>
      </c>
      <c r="AU330" s="231" t="s">
        <v>84</v>
      </c>
      <c r="AY330" s="18" t="s">
        <v>183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84</v>
      </c>
      <c r="BK330" s="232">
        <f>ROUND(I330*H330,2)</f>
        <v>0</v>
      </c>
      <c r="BL330" s="18" t="s">
        <v>190</v>
      </c>
      <c r="BM330" s="231" t="s">
        <v>1469</v>
      </c>
    </row>
    <row r="331" s="2" customFormat="1">
      <c r="A331" s="39"/>
      <c r="B331" s="40"/>
      <c r="C331" s="41"/>
      <c r="D331" s="233" t="s">
        <v>192</v>
      </c>
      <c r="E331" s="41"/>
      <c r="F331" s="234" t="s">
        <v>2611</v>
      </c>
      <c r="G331" s="41"/>
      <c r="H331" s="41"/>
      <c r="I331" s="235"/>
      <c r="J331" s="41"/>
      <c r="K331" s="41"/>
      <c r="L331" s="45"/>
      <c r="M331" s="236"/>
      <c r="N331" s="237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192</v>
      </c>
      <c r="AU331" s="18" t="s">
        <v>84</v>
      </c>
    </row>
    <row r="332" s="2" customFormat="1" ht="16.5" customHeight="1">
      <c r="A332" s="39"/>
      <c r="B332" s="40"/>
      <c r="C332" s="220" t="s">
        <v>866</v>
      </c>
      <c r="D332" s="220" t="s">
        <v>185</v>
      </c>
      <c r="E332" s="221" t="s">
        <v>2612</v>
      </c>
      <c r="F332" s="222" t="s">
        <v>2613</v>
      </c>
      <c r="G332" s="223" t="s">
        <v>1783</v>
      </c>
      <c r="H332" s="224">
        <v>1</v>
      </c>
      <c r="I332" s="225"/>
      <c r="J332" s="226">
        <f>ROUND(I332*H332,2)</f>
        <v>0</v>
      </c>
      <c r="K332" s="222" t="s">
        <v>1</v>
      </c>
      <c r="L332" s="45"/>
      <c r="M332" s="227" t="s">
        <v>1</v>
      </c>
      <c r="N332" s="228" t="s">
        <v>41</v>
      </c>
      <c r="O332" s="92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190</v>
      </c>
      <c r="AT332" s="231" t="s">
        <v>185</v>
      </c>
      <c r="AU332" s="231" t="s">
        <v>84</v>
      </c>
      <c r="AY332" s="18" t="s">
        <v>183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84</v>
      </c>
      <c r="BK332" s="232">
        <f>ROUND(I332*H332,2)</f>
        <v>0</v>
      </c>
      <c r="BL332" s="18" t="s">
        <v>190</v>
      </c>
      <c r="BM332" s="231" t="s">
        <v>1196</v>
      </c>
    </row>
    <row r="333" s="2" customFormat="1">
      <c r="A333" s="39"/>
      <c r="B333" s="40"/>
      <c r="C333" s="41"/>
      <c r="D333" s="233" t="s">
        <v>192</v>
      </c>
      <c r="E333" s="41"/>
      <c r="F333" s="234" t="s">
        <v>2613</v>
      </c>
      <c r="G333" s="41"/>
      <c r="H333" s="41"/>
      <c r="I333" s="235"/>
      <c r="J333" s="41"/>
      <c r="K333" s="41"/>
      <c r="L333" s="45"/>
      <c r="M333" s="236"/>
      <c r="N333" s="237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192</v>
      </c>
      <c r="AU333" s="18" t="s">
        <v>84</v>
      </c>
    </row>
    <row r="334" s="2" customFormat="1" ht="16.5" customHeight="1">
      <c r="A334" s="39"/>
      <c r="B334" s="40"/>
      <c r="C334" s="270" t="s">
        <v>874</v>
      </c>
      <c r="D334" s="270" t="s">
        <v>259</v>
      </c>
      <c r="E334" s="271" t="s">
        <v>2614</v>
      </c>
      <c r="F334" s="272" t="s">
        <v>2615</v>
      </c>
      <c r="G334" s="273" t="s">
        <v>1783</v>
      </c>
      <c r="H334" s="274">
        <v>1</v>
      </c>
      <c r="I334" s="275"/>
      <c r="J334" s="276">
        <f>ROUND(I334*H334,2)</f>
        <v>0</v>
      </c>
      <c r="K334" s="272" t="s">
        <v>1</v>
      </c>
      <c r="L334" s="277"/>
      <c r="M334" s="278" t="s">
        <v>1</v>
      </c>
      <c r="N334" s="279" t="s">
        <v>41</v>
      </c>
      <c r="O334" s="92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1" t="s">
        <v>243</v>
      </c>
      <c r="AT334" s="231" t="s">
        <v>259</v>
      </c>
      <c r="AU334" s="231" t="s">
        <v>84</v>
      </c>
      <c r="AY334" s="18" t="s">
        <v>183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8" t="s">
        <v>84</v>
      </c>
      <c r="BK334" s="232">
        <f>ROUND(I334*H334,2)</f>
        <v>0</v>
      </c>
      <c r="BL334" s="18" t="s">
        <v>190</v>
      </c>
      <c r="BM334" s="231" t="s">
        <v>2616</v>
      </c>
    </row>
    <row r="335" s="2" customFormat="1">
      <c r="A335" s="39"/>
      <c r="B335" s="40"/>
      <c r="C335" s="41"/>
      <c r="D335" s="233" t="s">
        <v>192</v>
      </c>
      <c r="E335" s="41"/>
      <c r="F335" s="234" t="s">
        <v>2615</v>
      </c>
      <c r="G335" s="41"/>
      <c r="H335" s="41"/>
      <c r="I335" s="235"/>
      <c r="J335" s="41"/>
      <c r="K335" s="41"/>
      <c r="L335" s="45"/>
      <c r="M335" s="236"/>
      <c r="N335" s="237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192</v>
      </c>
      <c r="AU335" s="18" t="s">
        <v>84</v>
      </c>
    </row>
    <row r="336" s="2" customFormat="1" ht="16.5" customHeight="1">
      <c r="A336" s="39"/>
      <c r="B336" s="40"/>
      <c r="C336" s="220" t="s">
        <v>879</v>
      </c>
      <c r="D336" s="220" t="s">
        <v>185</v>
      </c>
      <c r="E336" s="221" t="s">
        <v>2617</v>
      </c>
      <c r="F336" s="222" t="s">
        <v>2618</v>
      </c>
      <c r="G336" s="223" t="s">
        <v>1783</v>
      </c>
      <c r="H336" s="224">
        <v>1</v>
      </c>
      <c r="I336" s="225"/>
      <c r="J336" s="226">
        <f>ROUND(I336*H336,2)</f>
        <v>0</v>
      </c>
      <c r="K336" s="222" t="s">
        <v>1</v>
      </c>
      <c r="L336" s="45"/>
      <c r="M336" s="227" t="s">
        <v>1</v>
      </c>
      <c r="N336" s="228" t="s">
        <v>41</v>
      </c>
      <c r="O336" s="92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1" t="s">
        <v>190</v>
      </c>
      <c r="AT336" s="231" t="s">
        <v>185</v>
      </c>
      <c r="AU336" s="231" t="s">
        <v>84</v>
      </c>
      <c r="AY336" s="18" t="s">
        <v>183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8" t="s">
        <v>84</v>
      </c>
      <c r="BK336" s="232">
        <f>ROUND(I336*H336,2)</f>
        <v>0</v>
      </c>
      <c r="BL336" s="18" t="s">
        <v>190</v>
      </c>
      <c r="BM336" s="231" t="s">
        <v>2619</v>
      </c>
    </row>
    <row r="337" s="2" customFormat="1">
      <c r="A337" s="39"/>
      <c r="B337" s="40"/>
      <c r="C337" s="41"/>
      <c r="D337" s="233" t="s">
        <v>192</v>
      </c>
      <c r="E337" s="41"/>
      <c r="F337" s="234" t="s">
        <v>2618</v>
      </c>
      <c r="G337" s="41"/>
      <c r="H337" s="41"/>
      <c r="I337" s="235"/>
      <c r="J337" s="41"/>
      <c r="K337" s="41"/>
      <c r="L337" s="45"/>
      <c r="M337" s="236"/>
      <c r="N337" s="237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192</v>
      </c>
      <c r="AU337" s="18" t="s">
        <v>84</v>
      </c>
    </row>
    <row r="338" s="12" customFormat="1" ht="25.92" customHeight="1">
      <c r="A338" s="12"/>
      <c r="B338" s="204"/>
      <c r="C338" s="205"/>
      <c r="D338" s="206" t="s">
        <v>75</v>
      </c>
      <c r="E338" s="207" t="s">
        <v>2496</v>
      </c>
      <c r="F338" s="207" t="s">
        <v>1763</v>
      </c>
      <c r="G338" s="205"/>
      <c r="H338" s="205"/>
      <c r="I338" s="208"/>
      <c r="J338" s="209">
        <f>BK338</f>
        <v>0</v>
      </c>
      <c r="K338" s="205"/>
      <c r="L338" s="210"/>
      <c r="M338" s="211"/>
      <c r="N338" s="212"/>
      <c r="O338" s="212"/>
      <c r="P338" s="213">
        <f>SUM(P339:P354)</f>
        <v>0</v>
      </c>
      <c r="Q338" s="212"/>
      <c r="R338" s="213">
        <f>SUM(R339:R354)</f>
        <v>0</v>
      </c>
      <c r="S338" s="212"/>
      <c r="T338" s="214">
        <f>SUM(T339:T354)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5" t="s">
        <v>84</v>
      </c>
      <c r="AT338" s="216" t="s">
        <v>75</v>
      </c>
      <c r="AU338" s="216" t="s">
        <v>76</v>
      </c>
      <c r="AY338" s="215" t="s">
        <v>183</v>
      </c>
      <c r="BK338" s="217">
        <f>SUM(BK339:BK354)</f>
        <v>0</v>
      </c>
    </row>
    <row r="339" s="2" customFormat="1" ht="16.5" customHeight="1">
      <c r="A339" s="39"/>
      <c r="B339" s="40"/>
      <c r="C339" s="270" t="s">
        <v>886</v>
      </c>
      <c r="D339" s="270" t="s">
        <v>259</v>
      </c>
      <c r="E339" s="271" t="s">
        <v>2620</v>
      </c>
      <c r="F339" s="272" t="s">
        <v>2621</v>
      </c>
      <c r="G339" s="273" t="s">
        <v>1783</v>
      </c>
      <c r="H339" s="274">
        <v>1</v>
      </c>
      <c r="I339" s="275"/>
      <c r="J339" s="276">
        <f>ROUND(I339*H339,2)</f>
        <v>0</v>
      </c>
      <c r="K339" s="272" t="s">
        <v>1</v>
      </c>
      <c r="L339" s="277"/>
      <c r="M339" s="278" t="s">
        <v>1</v>
      </c>
      <c r="N339" s="279" t="s">
        <v>41</v>
      </c>
      <c r="O339" s="92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1" t="s">
        <v>243</v>
      </c>
      <c r="AT339" s="231" t="s">
        <v>259</v>
      </c>
      <c r="AU339" s="231" t="s">
        <v>84</v>
      </c>
      <c r="AY339" s="18" t="s">
        <v>183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8" t="s">
        <v>84</v>
      </c>
      <c r="BK339" s="232">
        <f>ROUND(I339*H339,2)</f>
        <v>0</v>
      </c>
      <c r="BL339" s="18" t="s">
        <v>190</v>
      </c>
      <c r="BM339" s="231" t="s">
        <v>2622</v>
      </c>
    </row>
    <row r="340" s="2" customFormat="1">
      <c r="A340" s="39"/>
      <c r="B340" s="40"/>
      <c r="C340" s="41"/>
      <c r="D340" s="233" t="s">
        <v>192</v>
      </c>
      <c r="E340" s="41"/>
      <c r="F340" s="234" t="s">
        <v>2621</v>
      </c>
      <c r="G340" s="41"/>
      <c r="H340" s="41"/>
      <c r="I340" s="235"/>
      <c r="J340" s="41"/>
      <c r="K340" s="41"/>
      <c r="L340" s="45"/>
      <c r="M340" s="236"/>
      <c r="N340" s="237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192</v>
      </c>
      <c r="AU340" s="18" t="s">
        <v>84</v>
      </c>
    </row>
    <row r="341" s="2" customFormat="1" ht="16.5" customHeight="1">
      <c r="A341" s="39"/>
      <c r="B341" s="40"/>
      <c r="C341" s="270" t="s">
        <v>898</v>
      </c>
      <c r="D341" s="270" t="s">
        <v>259</v>
      </c>
      <c r="E341" s="271" t="s">
        <v>2623</v>
      </c>
      <c r="F341" s="272" t="s">
        <v>2624</v>
      </c>
      <c r="G341" s="273" t="s">
        <v>1783</v>
      </c>
      <c r="H341" s="274">
        <v>1</v>
      </c>
      <c r="I341" s="275"/>
      <c r="J341" s="276">
        <f>ROUND(I341*H341,2)</f>
        <v>0</v>
      </c>
      <c r="K341" s="272" t="s">
        <v>1</v>
      </c>
      <c r="L341" s="277"/>
      <c r="M341" s="278" t="s">
        <v>1</v>
      </c>
      <c r="N341" s="279" t="s">
        <v>41</v>
      </c>
      <c r="O341" s="92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1" t="s">
        <v>243</v>
      </c>
      <c r="AT341" s="231" t="s">
        <v>259</v>
      </c>
      <c r="AU341" s="231" t="s">
        <v>84</v>
      </c>
      <c r="AY341" s="18" t="s">
        <v>183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8" t="s">
        <v>84</v>
      </c>
      <c r="BK341" s="232">
        <f>ROUND(I341*H341,2)</f>
        <v>0</v>
      </c>
      <c r="BL341" s="18" t="s">
        <v>190</v>
      </c>
      <c r="BM341" s="231" t="s">
        <v>2625</v>
      </c>
    </row>
    <row r="342" s="2" customFormat="1">
      <c r="A342" s="39"/>
      <c r="B342" s="40"/>
      <c r="C342" s="41"/>
      <c r="D342" s="233" t="s">
        <v>192</v>
      </c>
      <c r="E342" s="41"/>
      <c r="F342" s="234" t="s">
        <v>2624</v>
      </c>
      <c r="G342" s="41"/>
      <c r="H342" s="41"/>
      <c r="I342" s="235"/>
      <c r="J342" s="41"/>
      <c r="K342" s="41"/>
      <c r="L342" s="45"/>
      <c r="M342" s="236"/>
      <c r="N342" s="237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192</v>
      </c>
      <c r="AU342" s="18" t="s">
        <v>84</v>
      </c>
    </row>
    <row r="343" s="2" customFormat="1" ht="24.15" customHeight="1">
      <c r="A343" s="39"/>
      <c r="B343" s="40"/>
      <c r="C343" s="270" t="s">
        <v>904</v>
      </c>
      <c r="D343" s="270" t="s">
        <v>259</v>
      </c>
      <c r="E343" s="271" t="s">
        <v>2626</v>
      </c>
      <c r="F343" s="272" t="s">
        <v>2627</v>
      </c>
      <c r="G343" s="273" t="s">
        <v>1783</v>
      </c>
      <c r="H343" s="274">
        <v>1</v>
      </c>
      <c r="I343" s="275"/>
      <c r="J343" s="276">
        <f>ROUND(I343*H343,2)</f>
        <v>0</v>
      </c>
      <c r="K343" s="272" t="s">
        <v>1</v>
      </c>
      <c r="L343" s="277"/>
      <c r="M343" s="278" t="s">
        <v>1</v>
      </c>
      <c r="N343" s="279" t="s">
        <v>41</v>
      </c>
      <c r="O343" s="92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243</v>
      </c>
      <c r="AT343" s="231" t="s">
        <v>259</v>
      </c>
      <c r="AU343" s="231" t="s">
        <v>84</v>
      </c>
      <c r="AY343" s="18" t="s">
        <v>183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84</v>
      </c>
      <c r="BK343" s="232">
        <f>ROUND(I343*H343,2)</f>
        <v>0</v>
      </c>
      <c r="BL343" s="18" t="s">
        <v>190</v>
      </c>
      <c r="BM343" s="231" t="s">
        <v>2628</v>
      </c>
    </row>
    <row r="344" s="2" customFormat="1">
      <c r="A344" s="39"/>
      <c r="B344" s="40"/>
      <c r="C344" s="41"/>
      <c r="D344" s="233" t="s">
        <v>192</v>
      </c>
      <c r="E344" s="41"/>
      <c r="F344" s="234" t="s">
        <v>2627</v>
      </c>
      <c r="G344" s="41"/>
      <c r="H344" s="41"/>
      <c r="I344" s="235"/>
      <c r="J344" s="41"/>
      <c r="K344" s="41"/>
      <c r="L344" s="45"/>
      <c r="M344" s="236"/>
      <c r="N344" s="237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192</v>
      </c>
      <c r="AU344" s="18" t="s">
        <v>84</v>
      </c>
    </row>
    <row r="345" s="2" customFormat="1" ht="16.5" customHeight="1">
      <c r="A345" s="39"/>
      <c r="B345" s="40"/>
      <c r="C345" s="270" t="s">
        <v>913</v>
      </c>
      <c r="D345" s="270" t="s">
        <v>259</v>
      </c>
      <c r="E345" s="271" t="s">
        <v>2629</v>
      </c>
      <c r="F345" s="272" t="s">
        <v>2630</v>
      </c>
      <c r="G345" s="273" t="s">
        <v>1783</v>
      </c>
      <c r="H345" s="274">
        <v>1</v>
      </c>
      <c r="I345" s="275"/>
      <c r="J345" s="276">
        <f>ROUND(I345*H345,2)</f>
        <v>0</v>
      </c>
      <c r="K345" s="272" t="s">
        <v>1</v>
      </c>
      <c r="L345" s="277"/>
      <c r="M345" s="278" t="s">
        <v>1</v>
      </c>
      <c r="N345" s="279" t="s">
        <v>41</v>
      </c>
      <c r="O345" s="92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1" t="s">
        <v>243</v>
      </c>
      <c r="AT345" s="231" t="s">
        <v>259</v>
      </c>
      <c r="AU345" s="231" t="s">
        <v>84</v>
      </c>
      <c r="AY345" s="18" t="s">
        <v>183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8" t="s">
        <v>84</v>
      </c>
      <c r="BK345" s="232">
        <f>ROUND(I345*H345,2)</f>
        <v>0</v>
      </c>
      <c r="BL345" s="18" t="s">
        <v>190</v>
      </c>
      <c r="BM345" s="231" t="s">
        <v>2631</v>
      </c>
    </row>
    <row r="346" s="2" customFormat="1">
      <c r="A346" s="39"/>
      <c r="B346" s="40"/>
      <c r="C346" s="41"/>
      <c r="D346" s="233" t="s">
        <v>192</v>
      </c>
      <c r="E346" s="41"/>
      <c r="F346" s="234" t="s">
        <v>2630</v>
      </c>
      <c r="G346" s="41"/>
      <c r="H346" s="41"/>
      <c r="I346" s="235"/>
      <c r="J346" s="41"/>
      <c r="K346" s="41"/>
      <c r="L346" s="45"/>
      <c r="M346" s="236"/>
      <c r="N346" s="237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192</v>
      </c>
      <c r="AU346" s="18" t="s">
        <v>84</v>
      </c>
    </row>
    <row r="347" s="2" customFormat="1" ht="16.5" customHeight="1">
      <c r="A347" s="39"/>
      <c r="B347" s="40"/>
      <c r="C347" s="270" t="s">
        <v>618</v>
      </c>
      <c r="D347" s="270" t="s">
        <v>259</v>
      </c>
      <c r="E347" s="271" t="s">
        <v>2632</v>
      </c>
      <c r="F347" s="272" t="s">
        <v>2633</v>
      </c>
      <c r="G347" s="273" t="s">
        <v>1783</v>
      </c>
      <c r="H347" s="274">
        <v>1</v>
      </c>
      <c r="I347" s="275"/>
      <c r="J347" s="276">
        <f>ROUND(I347*H347,2)</f>
        <v>0</v>
      </c>
      <c r="K347" s="272" t="s">
        <v>1</v>
      </c>
      <c r="L347" s="277"/>
      <c r="M347" s="278" t="s">
        <v>1</v>
      </c>
      <c r="N347" s="279" t="s">
        <v>41</v>
      </c>
      <c r="O347" s="92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1" t="s">
        <v>243</v>
      </c>
      <c r="AT347" s="231" t="s">
        <v>259</v>
      </c>
      <c r="AU347" s="231" t="s">
        <v>84</v>
      </c>
      <c r="AY347" s="18" t="s">
        <v>183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84</v>
      </c>
      <c r="BK347" s="232">
        <f>ROUND(I347*H347,2)</f>
        <v>0</v>
      </c>
      <c r="BL347" s="18" t="s">
        <v>190</v>
      </c>
      <c r="BM347" s="231" t="s">
        <v>2634</v>
      </c>
    </row>
    <row r="348" s="2" customFormat="1">
      <c r="A348" s="39"/>
      <c r="B348" s="40"/>
      <c r="C348" s="41"/>
      <c r="D348" s="233" t="s">
        <v>192</v>
      </c>
      <c r="E348" s="41"/>
      <c r="F348" s="234" t="s">
        <v>2633</v>
      </c>
      <c r="G348" s="41"/>
      <c r="H348" s="41"/>
      <c r="I348" s="235"/>
      <c r="J348" s="41"/>
      <c r="K348" s="41"/>
      <c r="L348" s="45"/>
      <c r="M348" s="236"/>
      <c r="N348" s="237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192</v>
      </c>
      <c r="AU348" s="18" t="s">
        <v>84</v>
      </c>
    </row>
    <row r="349" s="2" customFormat="1" ht="16.5" customHeight="1">
      <c r="A349" s="39"/>
      <c r="B349" s="40"/>
      <c r="C349" s="270" t="s">
        <v>924</v>
      </c>
      <c r="D349" s="270" t="s">
        <v>259</v>
      </c>
      <c r="E349" s="271" t="s">
        <v>2635</v>
      </c>
      <c r="F349" s="272" t="s">
        <v>2636</v>
      </c>
      <c r="G349" s="273" t="s">
        <v>1783</v>
      </c>
      <c r="H349" s="274">
        <v>1</v>
      </c>
      <c r="I349" s="275"/>
      <c r="J349" s="276">
        <f>ROUND(I349*H349,2)</f>
        <v>0</v>
      </c>
      <c r="K349" s="272" t="s">
        <v>1</v>
      </c>
      <c r="L349" s="277"/>
      <c r="M349" s="278" t="s">
        <v>1</v>
      </c>
      <c r="N349" s="279" t="s">
        <v>41</v>
      </c>
      <c r="O349" s="92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1" t="s">
        <v>243</v>
      </c>
      <c r="AT349" s="231" t="s">
        <v>259</v>
      </c>
      <c r="AU349" s="231" t="s">
        <v>84</v>
      </c>
      <c r="AY349" s="18" t="s">
        <v>183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8" t="s">
        <v>84</v>
      </c>
      <c r="BK349" s="232">
        <f>ROUND(I349*H349,2)</f>
        <v>0</v>
      </c>
      <c r="BL349" s="18" t="s">
        <v>190</v>
      </c>
      <c r="BM349" s="231" t="s">
        <v>2637</v>
      </c>
    </row>
    <row r="350" s="2" customFormat="1">
      <c r="A350" s="39"/>
      <c r="B350" s="40"/>
      <c r="C350" s="41"/>
      <c r="D350" s="233" t="s">
        <v>192</v>
      </c>
      <c r="E350" s="41"/>
      <c r="F350" s="234" t="s">
        <v>2636</v>
      </c>
      <c r="G350" s="41"/>
      <c r="H350" s="41"/>
      <c r="I350" s="235"/>
      <c r="J350" s="41"/>
      <c r="K350" s="41"/>
      <c r="L350" s="45"/>
      <c r="M350" s="236"/>
      <c r="N350" s="237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192</v>
      </c>
      <c r="AU350" s="18" t="s">
        <v>84</v>
      </c>
    </row>
    <row r="351" s="2" customFormat="1" ht="16.5" customHeight="1">
      <c r="A351" s="39"/>
      <c r="B351" s="40"/>
      <c r="C351" s="270" t="s">
        <v>934</v>
      </c>
      <c r="D351" s="270" t="s">
        <v>259</v>
      </c>
      <c r="E351" s="271" t="s">
        <v>2638</v>
      </c>
      <c r="F351" s="272" t="s">
        <v>2639</v>
      </c>
      <c r="G351" s="273" t="s">
        <v>1783</v>
      </c>
      <c r="H351" s="274">
        <v>1</v>
      </c>
      <c r="I351" s="275"/>
      <c r="J351" s="276">
        <f>ROUND(I351*H351,2)</f>
        <v>0</v>
      </c>
      <c r="K351" s="272" t="s">
        <v>1</v>
      </c>
      <c r="L351" s="277"/>
      <c r="M351" s="278" t="s">
        <v>1</v>
      </c>
      <c r="N351" s="279" t="s">
        <v>41</v>
      </c>
      <c r="O351" s="92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1" t="s">
        <v>243</v>
      </c>
      <c r="AT351" s="231" t="s">
        <v>259</v>
      </c>
      <c r="AU351" s="231" t="s">
        <v>84</v>
      </c>
      <c r="AY351" s="18" t="s">
        <v>183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8" t="s">
        <v>84</v>
      </c>
      <c r="BK351" s="232">
        <f>ROUND(I351*H351,2)</f>
        <v>0</v>
      </c>
      <c r="BL351" s="18" t="s">
        <v>190</v>
      </c>
      <c r="BM351" s="231" t="s">
        <v>2640</v>
      </c>
    </row>
    <row r="352" s="2" customFormat="1">
      <c r="A352" s="39"/>
      <c r="B352" s="40"/>
      <c r="C352" s="41"/>
      <c r="D352" s="233" t="s">
        <v>192</v>
      </c>
      <c r="E352" s="41"/>
      <c r="F352" s="234" t="s">
        <v>2639</v>
      </c>
      <c r="G352" s="41"/>
      <c r="H352" s="41"/>
      <c r="I352" s="235"/>
      <c r="J352" s="41"/>
      <c r="K352" s="41"/>
      <c r="L352" s="45"/>
      <c r="M352" s="236"/>
      <c r="N352" s="237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192</v>
      </c>
      <c r="AU352" s="18" t="s">
        <v>84</v>
      </c>
    </row>
    <row r="353" s="2" customFormat="1" ht="16.5" customHeight="1">
      <c r="A353" s="39"/>
      <c r="B353" s="40"/>
      <c r="C353" s="270" t="s">
        <v>943</v>
      </c>
      <c r="D353" s="270" t="s">
        <v>259</v>
      </c>
      <c r="E353" s="271" t="s">
        <v>2641</v>
      </c>
      <c r="F353" s="272" t="s">
        <v>2642</v>
      </c>
      <c r="G353" s="273" t="s">
        <v>1783</v>
      </c>
      <c r="H353" s="274">
        <v>1</v>
      </c>
      <c r="I353" s="275"/>
      <c r="J353" s="276">
        <f>ROUND(I353*H353,2)</f>
        <v>0</v>
      </c>
      <c r="K353" s="272" t="s">
        <v>1</v>
      </c>
      <c r="L353" s="277"/>
      <c r="M353" s="278" t="s">
        <v>1</v>
      </c>
      <c r="N353" s="279" t="s">
        <v>41</v>
      </c>
      <c r="O353" s="92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1" t="s">
        <v>243</v>
      </c>
      <c r="AT353" s="231" t="s">
        <v>259</v>
      </c>
      <c r="AU353" s="231" t="s">
        <v>84</v>
      </c>
      <c r="AY353" s="18" t="s">
        <v>183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8" t="s">
        <v>84</v>
      </c>
      <c r="BK353" s="232">
        <f>ROUND(I353*H353,2)</f>
        <v>0</v>
      </c>
      <c r="BL353" s="18" t="s">
        <v>190</v>
      </c>
      <c r="BM353" s="231" t="s">
        <v>2643</v>
      </c>
    </row>
    <row r="354" s="2" customFormat="1">
      <c r="A354" s="39"/>
      <c r="B354" s="40"/>
      <c r="C354" s="41"/>
      <c r="D354" s="233" t="s">
        <v>192</v>
      </c>
      <c r="E354" s="41"/>
      <c r="F354" s="234" t="s">
        <v>2642</v>
      </c>
      <c r="G354" s="41"/>
      <c r="H354" s="41"/>
      <c r="I354" s="235"/>
      <c r="J354" s="41"/>
      <c r="K354" s="41"/>
      <c r="L354" s="45"/>
      <c r="M354" s="296"/>
      <c r="N354" s="297"/>
      <c r="O354" s="298"/>
      <c r="P354" s="298"/>
      <c r="Q354" s="298"/>
      <c r="R354" s="298"/>
      <c r="S354" s="298"/>
      <c r="T354" s="29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192</v>
      </c>
      <c r="AU354" s="18" t="s">
        <v>84</v>
      </c>
    </row>
    <row r="355" s="2" customFormat="1" ht="6.96" customHeight="1">
      <c r="A355" s="39"/>
      <c r="B355" s="67"/>
      <c r="C355" s="68"/>
      <c r="D355" s="68"/>
      <c r="E355" s="68"/>
      <c r="F355" s="68"/>
      <c r="G355" s="68"/>
      <c r="H355" s="68"/>
      <c r="I355" s="68"/>
      <c r="J355" s="68"/>
      <c r="K355" s="68"/>
      <c r="L355" s="45"/>
      <c r="M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</row>
  </sheetData>
  <sheetProtection sheet="1" autoFilter="0" formatColumns="0" formatRows="0" objects="1" scenarios="1" spinCount="100000" saltValue="0fwdcYuT8w0WiXOHPPHzRE3QYsMnTdHp1FKSos/tiS23LFgHIDINemKK6SjREI6RC3ELrUVilSQyVyzRnk8CXw==" hashValue="lQMlzBXwObtNOXNrWqcTINnTZnUOE3+EhZ7MDu8gOvMFzZyPzpEOo6m8lpmfWQ+QCivG9TJVDJX8B5Ho42TgmQ==" algorithmName="SHA-512" password="CC35"/>
  <autoFilter ref="C123:K35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86</v>
      </c>
    </row>
    <row r="4" hidden="1" s="1" customFormat="1" ht="24.96" customHeight="1">
      <c r="B4" s="21"/>
      <c r="D4" s="140" t="s">
        <v>117</v>
      </c>
      <c r="L4" s="21"/>
      <c r="M4" s="141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2" t="s">
        <v>16</v>
      </c>
      <c r="L6" s="21"/>
    </row>
    <row r="7" hidden="1" s="1" customFormat="1" ht="16.5" customHeight="1">
      <c r="B7" s="21"/>
      <c r="E7" s="143" t="str">
        <f>'Rekapitulace stavby'!K6</f>
        <v>ZŠ Švermova - přestavba bazénové vany</v>
      </c>
      <c r="F7" s="142"/>
      <c r="G7" s="142"/>
      <c r="H7" s="142"/>
      <c r="L7" s="21"/>
    </row>
    <row r="8" hidden="1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2644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34</v>
      </c>
      <c r="G12" s="39"/>
      <c r="H12" s="39"/>
      <c r="I12" s="142" t="s">
        <v>22</v>
      </c>
      <c r="J12" s="146" t="str">
        <f>'Rekapitulace stavby'!AN8</f>
        <v>2. 8. 2023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tr">
        <f>IF('Rekapitulace stavby'!E11="","",'Rekapitulace stavby'!E11)</f>
        <v>Město Liberec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tr">
        <f>IF('Rekapitulace stavby'!E17="","",'Rekapitulace stavby'!E17)</f>
        <v>DIGITRONIC CZ s.r.o.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ROUND((SUM(BE117:BE280)),  2)</f>
        <v>0</v>
      </c>
      <c r="G33" s="39"/>
      <c r="H33" s="39"/>
      <c r="I33" s="157">
        <v>0.20999999999999999</v>
      </c>
      <c r="J33" s="156">
        <f>ROUND(((SUM(BE117:BE280))*I33),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42</v>
      </c>
      <c r="F34" s="156">
        <f>ROUND((SUM(BF117:BF280)),  2)</f>
        <v>0</v>
      </c>
      <c r="G34" s="39"/>
      <c r="H34" s="39"/>
      <c r="I34" s="157">
        <v>0.14999999999999999</v>
      </c>
      <c r="J34" s="156">
        <f>ROUND(((SUM(BF117:BF280))*I34),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ROUND((SUM(BG117:BG280)),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ROUND((SUM(BH117:BH280)),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ROUND((SUM(BI117:BI280)),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ZŠ Švermova - přestavba bazénové vany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D.1.4.H - Elektronické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Liberec</v>
      </c>
      <c r="G91" s="41"/>
      <c r="H91" s="41"/>
      <c r="I91" s="33" t="s">
        <v>30</v>
      </c>
      <c r="J91" s="37" t="str">
        <f>E21</f>
        <v>DIGITRONIC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143</v>
      </c>
      <c r="D94" s="178"/>
      <c r="E94" s="178"/>
      <c r="F94" s="178"/>
      <c r="G94" s="178"/>
      <c r="H94" s="178"/>
      <c r="I94" s="178"/>
      <c r="J94" s="179" t="s">
        <v>144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145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146</v>
      </c>
    </row>
    <row r="97" s="9" customFormat="1" ht="24.96" customHeight="1">
      <c r="A97" s="9"/>
      <c r="B97" s="181"/>
      <c r="C97" s="182"/>
      <c r="D97" s="183" t="s">
        <v>2645</v>
      </c>
      <c r="E97" s="184"/>
      <c r="F97" s="184"/>
      <c r="G97" s="184"/>
      <c r="H97" s="184"/>
      <c r="I97" s="184"/>
      <c r="J97" s="185">
        <f>J118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168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6" t="str">
        <f>E7</f>
        <v>ZŠ Švermova - přestavba bazénové vany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126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D.1.4.H - Elektronické komunikace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 xml:space="preserve"> </v>
      </c>
      <c r="G111" s="41"/>
      <c r="H111" s="41"/>
      <c r="I111" s="33" t="s">
        <v>22</v>
      </c>
      <c r="J111" s="80" t="str">
        <f>IF(J12="","",J12)</f>
        <v>2. 8. 2023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24</v>
      </c>
      <c r="D113" s="41"/>
      <c r="E113" s="41"/>
      <c r="F113" s="28" t="str">
        <f>E15</f>
        <v>Město Liberec</v>
      </c>
      <c r="G113" s="41"/>
      <c r="H113" s="41"/>
      <c r="I113" s="33" t="s">
        <v>30</v>
      </c>
      <c r="J113" s="37" t="str">
        <f>E21</f>
        <v>DIGITRONIC CZ s.r.o.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33" t="s">
        <v>33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3"/>
      <c r="B116" s="194"/>
      <c r="C116" s="195" t="s">
        <v>169</v>
      </c>
      <c r="D116" s="196" t="s">
        <v>61</v>
      </c>
      <c r="E116" s="196" t="s">
        <v>57</v>
      </c>
      <c r="F116" s="196" t="s">
        <v>58</v>
      </c>
      <c r="G116" s="196" t="s">
        <v>170</v>
      </c>
      <c r="H116" s="196" t="s">
        <v>171</v>
      </c>
      <c r="I116" s="196" t="s">
        <v>172</v>
      </c>
      <c r="J116" s="196" t="s">
        <v>144</v>
      </c>
      <c r="K116" s="197" t="s">
        <v>173</v>
      </c>
      <c r="L116" s="198"/>
      <c r="M116" s="101" t="s">
        <v>1</v>
      </c>
      <c r="N116" s="102" t="s">
        <v>40</v>
      </c>
      <c r="O116" s="102" t="s">
        <v>174</v>
      </c>
      <c r="P116" s="102" t="s">
        <v>175</v>
      </c>
      <c r="Q116" s="102" t="s">
        <v>176</v>
      </c>
      <c r="R116" s="102" t="s">
        <v>177</v>
      </c>
      <c r="S116" s="102" t="s">
        <v>178</v>
      </c>
      <c r="T116" s="103" t="s">
        <v>179</v>
      </c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</row>
    <row r="117" s="2" customFormat="1" ht="22.8" customHeight="1">
      <c r="A117" s="39"/>
      <c r="B117" s="40"/>
      <c r="C117" s="108" t="s">
        <v>180</v>
      </c>
      <c r="D117" s="41"/>
      <c r="E117" s="41"/>
      <c r="F117" s="41"/>
      <c r="G117" s="41"/>
      <c r="H117" s="41"/>
      <c r="I117" s="41"/>
      <c r="J117" s="199">
        <f>BK117</f>
        <v>0</v>
      </c>
      <c r="K117" s="41"/>
      <c r="L117" s="45"/>
      <c r="M117" s="104"/>
      <c r="N117" s="200"/>
      <c r="O117" s="105"/>
      <c r="P117" s="201">
        <f>P118</f>
        <v>0</v>
      </c>
      <c r="Q117" s="105"/>
      <c r="R117" s="201">
        <f>R118</f>
        <v>0</v>
      </c>
      <c r="S117" s="105"/>
      <c r="T117" s="202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146</v>
      </c>
      <c r="BK117" s="203">
        <f>BK118</f>
        <v>0</v>
      </c>
    </row>
    <row r="118" s="12" customFormat="1" ht="25.92" customHeight="1">
      <c r="A118" s="12"/>
      <c r="B118" s="204"/>
      <c r="C118" s="205"/>
      <c r="D118" s="206" t="s">
        <v>75</v>
      </c>
      <c r="E118" s="207" t="s">
        <v>2400</v>
      </c>
      <c r="F118" s="207" t="s">
        <v>2646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SUM(P119:P280)</f>
        <v>0</v>
      </c>
      <c r="Q118" s="212"/>
      <c r="R118" s="213">
        <f>SUM(R119:R280)</f>
        <v>0</v>
      </c>
      <c r="S118" s="212"/>
      <c r="T118" s="214">
        <f>SUM(T119:T280)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5" t="s">
        <v>84</v>
      </c>
      <c r="AT118" s="216" t="s">
        <v>75</v>
      </c>
      <c r="AU118" s="216" t="s">
        <v>76</v>
      </c>
      <c r="AY118" s="215" t="s">
        <v>183</v>
      </c>
      <c r="BK118" s="217">
        <f>SUM(BK119:BK280)</f>
        <v>0</v>
      </c>
    </row>
    <row r="119" s="2" customFormat="1" ht="24.15" customHeight="1">
      <c r="A119" s="39"/>
      <c r="B119" s="40"/>
      <c r="C119" s="220" t="s">
        <v>84</v>
      </c>
      <c r="D119" s="220" t="s">
        <v>185</v>
      </c>
      <c r="E119" s="221" t="s">
        <v>2647</v>
      </c>
      <c r="F119" s="222" t="s">
        <v>2648</v>
      </c>
      <c r="G119" s="223" t="s">
        <v>1124</v>
      </c>
      <c r="H119" s="224">
        <v>29</v>
      </c>
      <c r="I119" s="225"/>
      <c r="J119" s="226">
        <f>ROUND(I119*H119,2)</f>
        <v>0</v>
      </c>
      <c r="K119" s="222" t="s">
        <v>1</v>
      </c>
      <c r="L119" s="45"/>
      <c r="M119" s="227" t="s">
        <v>1</v>
      </c>
      <c r="N119" s="228" t="s">
        <v>41</v>
      </c>
      <c r="O119" s="92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1" t="s">
        <v>190</v>
      </c>
      <c r="AT119" s="231" t="s">
        <v>185</v>
      </c>
      <c r="AU119" s="231" t="s">
        <v>84</v>
      </c>
      <c r="AY119" s="18" t="s">
        <v>183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8" t="s">
        <v>84</v>
      </c>
      <c r="BK119" s="232">
        <f>ROUND(I119*H119,2)</f>
        <v>0</v>
      </c>
      <c r="BL119" s="18" t="s">
        <v>190</v>
      </c>
      <c r="BM119" s="231" t="s">
        <v>86</v>
      </c>
    </row>
    <row r="120" s="2" customFormat="1">
      <c r="A120" s="39"/>
      <c r="B120" s="40"/>
      <c r="C120" s="41"/>
      <c r="D120" s="233" t="s">
        <v>192</v>
      </c>
      <c r="E120" s="41"/>
      <c r="F120" s="234" t="s">
        <v>2648</v>
      </c>
      <c r="G120" s="41"/>
      <c r="H120" s="41"/>
      <c r="I120" s="235"/>
      <c r="J120" s="41"/>
      <c r="K120" s="41"/>
      <c r="L120" s="45"/>
      <c r="M120" s="236"/>
      <c r="N120" s="237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192</v>
      </c>
      <c r="AU120" s="18" t="s">
        <v>84</v>
      </c>
    </row>
    <row r="121" s="2" customFormat="1" ht="16.5" customHeight="1">
      <c r="A121" s="39"/>
      <c r="B121" s="40"/>
      <c r="C121" s="220" t="s">
        <v>86</v>
      </c>
      <c r="D121" s="220" t="s">
        <v>185</v>
      </c>
      <c r="E121" s="221" t="s">
        <v>2649</v>
      </c>
      <c r="F121" s="222" t="s">
        <v>2650</v>
      </c>
      <c r="G121" s="223" t="s">
        <v>1124</v>
      </c>
      <c r="H121" s="224">
        <v>58</v>
      </c>
      <c r="I121" s="225"/>
      <c r="J121" s="226">
        <f>ROUND(I121*H121,2)</f>
        <v>0</v>
      </c>
      <c r="K121" s="222" t="s">
        <v>1</v>
      </c>
      <c r="L121" s="45"/>
      <c r="M121" s="227" t="s">
        <v>1</v>
      </c>
      <c r="N121" s="228" t="s">
        <v>41</v>
      </c>
      <c r="O121" s="92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190</v>
      </c>
      <c r="AT121" s="231" t="s">
        <v>185</v>
      </c>
      <c r="AU121" s="231" t="s">
        <v>84</v>
      </c>
      <c r="AY121" s="18" t="s">
        <v>183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84</v>
      </c>
      <c r="BK121" s="232">
        <f>ROUND(I121*H121,2)</f>
        <v>0</v>
      </c>
      <c r="BL121" s="18" t="s">
        <v>190</v>
      </c>
      <c r="BM121" s="231" t="s">
        <v>190</v>
      </c>
    </row>
    <row r="122" s="2" customFormat="1">
      <c r="A122" s="39"/>
      <c r="B122" s="40"/>
      <c r="C122" s="41"/>
      <c r="D122" s="233" t="s">
        <v>192</v>
      </c>
      <c r="E122" s="41"/>
      <c r="F122" s="234" t="s">
        <v>2650</v>
      </c>
      <c r="G122" s="41"/>
      <c r="H122" s="41"/>
      <c r="I122" s="235"/>
      <c r="J122" s="41"/>
      <c r="K122" s="41"/>
      <c r="L122" s="45"/>
      <c r="M122" s="236"/>
      <c r="N122" s="237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192</v>
      </c>
      <c r="AU122" s="18" t="s">
        <v>84</v>
      </c>
    </row>
    <row r="123" s="2" customFormat="1" ht="21.75" customHeight="1">
      <c r="A123" s="39"/>
      <c r="B123" s="40"/>
      <c r="C123" s="220" t="s">
        <v>114</v>
      </c>
      <c r="D123" s="220" t="s">
        <v>185</v>
      </c>
      <c r="E123" s="221" t="s">
        <v>2651</v>
      </c>
      <c r="F123" s="222" t="s">
        <v>2652</v>
      </c>
      <c r="G123" s="223" t="s">
        <v>1124</v>
      </c>
      <c r="H123" s="224">
        <v>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41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190</v>
      </c>
      <c r="AT123" s="231" t="s">
        <v>185</v>
      </c>
      <c r="AU123" s="231" t="s">
        <v>84</v>
      </c>
      <c r="AY123" s="18" t="s">
        <v>183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84</v>
      </c>
      <c r="BK123" s="232">
        <f>ROUND(I123*H123,2)</f>
        <v>0</v>
      </c>
      <c r="BL123" s="18" t="s">
        <v>190</v>
      </c>
      <c r="BM123" s="231" t="s">
        <v>227</v>
      </c>
    </row>
    <row r="124" s="2" customFormat="1">
      <c r="A124" s="39"/>
      <c r="B124" s="40"/>
      <c r="C124" s="41"/>
      <c r="D124" s="233" t="s">
        <v>192</v>
      </c>
      <c r="E124" s="41"/>
      <c r="F124" s="234" t="s">
        <v>2652</v>
      </c>
      <c r="G124" s="41"/>
      <c r="H124" s="41"/>
      <c r="I124" s="235"/>
      <c r="J124" s="41"/>
      <c r="K124" s="41"/>
      <c r="L124" s="45"/>
      <c r="M124" s="236"/>
      <c r="N124" s="237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192</v>
      </c>
      <c r="AU124" s="18" t="s">
        <v>84</v>
      </c>
    </row>
    <row r="125" s="2" customFormat="1" ht="24.15" customHeight="1">
      <c r="A125" s="39"/>
      <c r="B125" s="40"/>
      <c r="C125" s="220" t="s">
        <v>190</v>
      </c>
      <c r="D125" s="220" t="s">
        <v>185</v>
      </c>
      <c r="E125" s="221" t="s">
        <v>2653</v>
      </c>
      <c r="F125" s="222" t="s">
        <v>2654</v>
      </c>
      <c r="G125" s="223" t="s">
        <v>1124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41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190</v>
      </c>
      <c r="AT125" s="231" t="s">
        <v>185</v>
      </c>
      <c r="AU125" s="231" t="s">
        <v>84</v>
      </c>
      <c r="AY125" s="18" t="s">
        <v>183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84</v>
      </c>
      <c r="BK125" s="232">
        <f>ROUND(I125*H125,2)</f>
        <v>0</v>
      </c>
      <c r="BL125" s="18" t="s">
        <v>190</v>
      </c>
      <c r="BM125" s="231" t="s">
        <v>243</v>
      </c>
    </row>
    <row r="126" s="2" customFormat="1">
      <c r="A126" s="39"/>
      <c r="B126" s="40"/>
      <c r="C126" s="41"/>
      <c r="D126" s="233" t="s">
        <v>192</v>
      </c>
      <c r="E126" s="41"/>
      <c r="F126" s="234" t="s">
        <v>2654</v>
      </c>
      <c r="G126" s="41"/>
      <c r="H126" s="41"/>
      <c r="I126" s="235"/>
      <c r="J126" s="41"/>
      <c r="K126" s="41"/>
      <c r="L126" s="45"/>
      <c r="M126" s="236"/>
      <c r="N126" s="237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192</v>
      </c>
      <c r="AU126" s="18" t="s">
        <v>84</v>
      </c>
    </row>
    <row r="127" s="2" customFormat="1" ht="21.75" customHeight="1">
      <c r="A127" s="39"/>
      <c r="B127" s="40"/>
      <c r="C127" s="220" t="s">
        <v>217</v>
      </c>
      <c r="D127" s="220" t="s">
        <v>185</v>
      </c>
      <c r="E127" s="221" t="s">
        <v>2655</v>
      </c>
      <c r="F127" s="222" t="s">
        <v>2656</v>
      </c>
      <c r="G127" s="223" t="s">
        <v>1124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190</v>
      </c>
      <c r="AT127" s="231" t="s">
        <v>185</v>
      </c>
      <c r="AU127" s="231" t="s">
        <v>84</v>
      </c>
      <c r="AY127" s="18" t="s">
        <v>183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84</v>
      </c>
      <c r="BK127" s="232">
        <f>ROUND(I127*H127,2)</f>
        <v>0</v>
      </c>
      <c r="BL127" s="18" t="s">
        <v>190</v>
      </c>
      <c r="BM127" s="231" t="s">
        <v>258</v>
      </c>
    </row>
    <row r="128" s="2" customFormat="1">
      <c r="A128" s="39"/>
      <c r="B128" s="40"/>
      <c r="C128" s="41"/>
      <c r="D128" s="233" t="s">
        <v>192</v>
      </c>
      <c r="E128" s="41"/>
      <c r="F128" s="234" t="s">
        <v>2656</v>
      </c>
      <c r="G128" s="41"/>
      <c r="H128" s="41"/>
      <c r="I128" s="235"/>
      <c r="J128" s="41"/>
      <c r="K128" s="41"/>
      <c r="L128" s="45"/>
      <c r="M128" s="236"/>
      <c r="N128" s="23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192</v>
      </c>
      <c r="AU128" s="18" t="s">
        <v>84</v>
      </c>
    </row>
    <row r="129" s="2" customFormat="1" ht="21.75" customHeight="1">
      <c r="A129" s="39"/>
      <c r="B129" s="40"/>
      <c r="C129" s="220" t="s">
        <v>227</v>
      </c>
      <c r="D129" s="220" t="s">
        <v>185</v>
      </c>
      <c r="E129" s="221" t="s">
        <v>2657</v>
      </c>
      <c r="F129" s="222" t="s">
        <v>2658</v>
      </c>
      <c r="G129" s="223" t="s">
        <v>1124</v>
      </c>
      <c r="H129" s="224">
        <v>1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190</v>
      </c>
      <c r="AT129" s="231" t="s">
        <v>185</v>
      </c>
      <c r="AU129" s="231" t="s">
        <v>84</v>
      </c>
      <c r="AY129" s="18" t="s">
        <v>183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84</v>
      </c>
      <c r="BK129" s="232">
        <f>ROUND(I129*H129,2)</f>
        <v>0</v>
      </c>
      <c r="BL129" s="18" t="s">
        <v>190</v>
      </c>
      <c r="BM129" s="231" t="s">
        <v>14</v>
      </c>
    </row>
    <row r="130" s="2" customFormat="1">
      <c r="A130" s="39"/>
      <c r="B130" s="40"/>
      <c r="C130" s="41"/>
      <c r="D130" s="233" t="s">
        <v>192</v>
      </c>
      <c r="E130" s="41"/>
      <c r="F130" s="234" t="s">
        <v>2658</v>
      </c>
      <c r="G130" s="41"/>
      <c r="H130" s="41"/>
      <c r="I130" s="235"/>
      <c r="J130" s="41"/>
      <c r="K130" s="41"/>
      <c r="L130" s="45"/>
      <c r="M130" s="236"/>
      <c r="N130" s="237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192</v>
      </c>
      <c r="AU130" s="18" t="s">
        <v>84</v>
      </c>
    </row>
    <row r="131" s="2" customFormat="1" ht="16.5" customHeight="1">
      <c r="A131" s="39"/>
      <c r="B131" s="40"/>
      <c r="C131" s="220" t="s">
        <v>237</v>
      </c>
      <c r="D131" s="220" t="s">
        <v>185</v>
      </c>
      <c r="E131" s="221" t="s">
        <v>2659</v>
      </c>
      <c r="F131" s="222" t="s">
        <v>2660</v>
      </c>
      <c r="G131" s="223" t="s">
        <v>1124</v>
      </c>
      <c r="H131" s="224">
        <v>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190</v>
      </c>
      <c r="AT131" s="231" t="s">
        <v>185</v>
      </c>
      <c r="AU131" s="231" t="s">
        <v>84</v>
      </c>
      <c r="AY131" s="18" t="s">
        <v>183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84</v>
      </c>
      <c r="BK131" s="232">
        <f>ROUND(I131*H131,2)</f>
        <v>0</v>
      </c>
      <c r="BL131" s="18" t="s">
        <v>190</v>
      </c>
      <c r="BM131" s="231" t="s">
        <v>299</v>
      </c>
    </row>
    <row r="132" s="2" customFormat="1">
      <c r="A132" s="39"/>
      <c r="B132" s="40"/>
      <c r="C132" s="41"/>
      <c r="D132" s="233" t="s">
        <v>192</v>
      </c>
      <c r="E132" s="41"/>
      <c r="F132" s="234" t="s">
        <v>2660</v>
      </c>
      <c r="G132" s="41"/>
      <c r="H132" s="41"/>
      <c r="I132" s="235"/>
      <c r="J132" s="41"/>
      <c r="K132" s="41"/>
      <c r="L132" s="45"/>
      <c r="M132" s="236"/>
      <c r="N132" s="237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192</v>
      </c>
      <c r="AU132" s="18" t="s">
        <v>84</v>
      </c>
    </row>
    <row r="133" s="2" customFormat="1" ht="24.15" customHeight="1">
      <c r="A133" s="39"/>
      <c r="B133" s="40"/>
      <c r="C133" s="220" t="s">
        <v>243</v>
      </c>
      <c r="D133" s="220" t="s">
        <v>185</v>
      </c>
      <c r="E133" s="221" t="s">
        <v>2661</v>
      </c>
      <c r="F133" s="222" t="s">
        <v>2662</v>
      </c>
      <c r="G133" s="223" t="s">
        <v>1124</v>
      </c>
      <c r="H133" s="224">
        <v>1</v>
      </c>
      <c r="I133" s="225"/>
      <c r="J133" s="226">
        <f>ROUND(I133*H133,2)</f>
        <v>0</v>
      </c>
      <c r="K133" s="222" t="s">
        <v>1</v>
      </c>
      <c r="L133" s="45"/>
      <c r="M133" s="227" t="s">
        <v>1</v>
      </c>
      <c r="N133" s="228" t="s">
        <v>41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190</v>
      </c>
      <c r="AT133" s="231" t="s">
        <v>185</v>
      </c>
      <c r="AU133" s="231" t="s">
        <v>84</v>
      </c>
      <c r="AY133" s="18" t="s">
        <v>183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84</v>
      </c>
      <c r="BK133" s="232">
        <f>ROUND(I133*H133,2)</f>
        <v>0</v>
      </c>
      <c r="BL133" s="18" t="s">
        <v>190</v>
      </c>
      <c r="BM133" s="231" t="s">
        <v>319</v>
      </c>
    </row>
    <row r="134" s="2" customFormat="1">
      <c r="A134" s="39"/>
      <c r="B134" s="40"/>
      <c r="C134" s="41"/>
      <c r="D134" s="233" t="s">
        <v>192</v>
      </c>
      <c r="E134" s="41"/>
      <c r="F134" s="234" t="s">
        <v>2662</v>
      </c>
      <c r="G134" s="41"/>
      <c r="H134" s="41"/>
      <c r="I134" s="235"/>
      <c r="J134" s="41"/>
      <c r="K134" s="41"/>
      <c r="L134" s="45"/>
      <c r="M134" s="236"/>
      <c r="N134" s="237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192</v>
      </c>
      <c r="AU134" s="18" t="s">
        <v>84</v>
      </c>
    </row>
    <row r="135" s="2" customFormat="1" ht="16.5" customHeight="1">
      <c r="A135" s="39"/>
      <c r="B135" s="40"/>
      <c r="C135" s="220" t="s">
        <v>249</v>
      </c>
      <c r="D135" s="220" t="s">
        <v>185</v>
      </c>
      <c r="E135" s="221" t="s">
        <v>2663</v>
      </c>
      <c r="F135" s="222" t="s">
        <v>2664</v>
      </c>
      <c r="G135" s="223" t="s">
        <v>1124</v>
      </c>
      <c r="H135" s="224">
        <v>1</v>
      </c>
      <c r="I135" s="225"/>
      <c r="J135" s="226">
        <f>ROUND(I135*H135,2)</f>
        <v>0</v>
      </c>
      <c r="K135" s="222" t="s">
        <v>1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190</v>
      </c>
      <c r="AT135" s="231" t="s">
        <v>185</v>
      </c>
      <c r="AU135" s="231" t="s">
        <v>84</v>
      </c>
      <c r="AY135" s="18" t="s">
        <v>183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84</v>
      </c>
      <c r="BK135" s="232">
        <f>ROUND(I135*H135,2)</f>
        <v>0</v>
      </c>
      <c r="BL135" s="18" t="s">
        <v>190</v>
      </c>
      <c r="BM135" s="231" t="s">
        <v>332</v>
      </c>
    </row>
    <row r="136" s="2" customFormat="1">
      <c r="A136" s="39"/>
      <c r="B136" s="40"/>
      <c r="C136" s="41"/>
      <c r="D136" s="233" t="s">
        <v>192</v>
      </c>
      <c r="E136" s="41"/>
      <c r="F136" s="234" t="s">
        <v>2664</v>
      </c>
      <c r="G136" s="41"/>
      <c r="H136" s="41"/>
      <c r="I136" s="235"/>
      <c r="J136" s="41"/>
      <c r="K136" s="41"/>
      <c r="L136" s="45"/>
      <c r="M136" s="236"/>
      <c r="N136" s="23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192</v>
      </c>
      <c r="AU136" s="18" t="s">
        <v>84</v>
      </c>
    </row>
    <row r="137" s="2" customFormat="1" ht="21.75" customHeight="1">
      <c r="A137" s="39"/>
      <c r="B137" s="40"/>
      <c r="C137" s="220" t="s">
        <v>258</v>
      </c>
      <c r="D137" s="220" t="s">
        <v>185</v>
      </c>
      <c r="E137" s="221" t="s">
        <v>2665</v>
      </c>
      <c r="F137" s="222" t="s">
        <v>2666</v>
      </c>
      <c r="G137" s="223" t="s">
        <v>1124</v>
      </c>
      <c r="H137" s="224">
        <v>1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41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190</v>
      </c>
      <c r="AT137" s="231" t="s">
        <v>185</v>
      </c>
      <c r="AU137" s="231" t="s">
        <v>84</v>
      </c>
      <c r="AY137" s="18" t="s">
        <v>183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84</v>
      </c>
      <c r="BK137" s="232">
        <f>ROUND(I137*H137,2)</f>
        <v>0</v>
      </c>
      <c r="BL137" s="18" t="s">
        <v>190</v>
      </c>
      <c r="BM137" s="231" t="s">
        <v>347</v>
      </c>
    </row>
    <row r="138" s="2" customFormat="1">
      <c r="A138" s="39"/>
      <c r="B138" s="40"/>
      <c r="C138" s="41"/>
      <c r="D138" s="233" t="s">
        <v>192</v>
      </c>
      <c r="E138" s="41"/>
      <c r="F138" s="234" t="s">
        <v>2666</v>
      </c>
      <c r="G138" s="41"/>
      <c r="H138" s="41"/>
      <c r="I138" s="235"/>
      <c r="J138" s="41"/>
      <c r="K138" s="41"/>
      <c r="L138" s="45"/>
      <c r="M138" s="236"/>
      <c r="N138" s="23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192</v>
      </c>
      <c r="AU138" s="18" t="s">
        <v>84</v>
      </c>
    </row>
    <row r="139" s="2" customFormat="1" ht="21.75" customHeight="1">
      <c r="A139" s="39"/>
      <c r="B139" s="40"/>
      <c r="C139" s="220" t="s">
        <v>268</v>
      </c>
      <c r="D139" s="220" t="s">
        <v>185</v>
      </c>
      <c r="E139" s="221" t="s">
        <v>2667</v>
      </c>
      <c r="F139" s="222" t="s">
        <v>2668</v>
      </c>
      <c r="G139" s="223" t="s">
        <v>1124</v>
      </c>
      <c r="H139" s="224">
        <v>1</v>
      </c>
      <c r="I139" s="225"/>
      <c r="J139" s="226">
        <f>ROUND(I139*H139,2)</f>
        <v>0</v>
      </c>
      <c r="K139" s="222" t="s">
        <v>1</v>
      </c>
      <c r="L139" s="45"/>
      <c r="M139" s="227" t="s">
        <v>1</v>
      </c>
      <c r="N139" s="228" t="s">
        <v>41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190</v>
      </c>
      <c r="AT139" s="231" t="s">
        <v>185</v>
      </c>
      <c r="AU139" s="231" t="s">
        <v>84</v>
      </c>
      <c r="AY139" s="18" t="s">
        <v>183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84</v>
      </c>
      <c r="BK139" s="232">
        <f>ROUND(I139*H139,2)</f>
        <v>0</v>
      </c>
      <c r="BL139" s="18" t="s">
        <v>190</v>
      </c>
      <c r="BM139" s="231" t="s">
        <v>356</v>
      </c>
    </row>
    <row r="140" s="2" customFormat="1">
      <c r="A140" s="39"/>
      <c r="B140" s="40"/>
      <c r="C140" s="41"/>
      <c r="D140" s="233" t="s">
        <v>192</v>
      </c>
      <c r="E140" s="41"/>
      <c r="F140" s="234" t="s">
        <v>2668</v>
      </c>
      <c r="G140" s="41"/>
      <c r="H140" s="41"/>
      <c r="I140" s="235"/>
      <c r="J140" s="41"/>
      <c r="K140" s="41"/>
      <c r="L140" s="45"/>
      <c r="M140" s="236"/>
      <c r="N140" s="23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192</v>
      </c>
      <c r="AU140" s="18" t="s">
        <v>84</v>
      </c>
    </row>
    <row r="141" s="2" customFormat="1" ht="16.5" customHeight="1">
      <c r="A141" s="39"/>
      <c r="B141" s="40"/>
      <c r="C141" s="220" t="s">
        <v>14</v>
      </c>
      <c r="D141" s="220" t="s">
        <v>185</v>
      </c>
      <c r="E141" s="221" t="s">
        <v>2669</v>
      </c>
      <c r="F141" s="222" t="s">
        <v>2670</v>
      </c>
      <c r="G141" s="223" t="s">
        <v>1124</v>
      </c>
      <c r="H141" s="224">
        <v>1</v>
      </c>
      <c r="I141" s="225"/>
      <c r="J141" s="226">
        <f>ROUND(I141*H141,2)</f>
        <v>0</v>
      </c>
      <c r="K141" s="222" t="s">
        <v>1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190</v>
      </c>
      <c r="AT141" s="231" t="s">
        <v>185</v>
      </c>
      <c r="AU141" s="231" t="s">
        <v>84</v>
      </c>
      <c r="AY141" s="18" t="s">
        <v>183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84</v>
      </c>
      <c r="BK141" s="232">
        <f>ROUND(I141*H141,2)</f>
        <v>0</v>
      </c>
      <c r="BL141" s="18" t="s">
        <v>190</v>
      </c>
      <c r="BM141" s="231" t="s">
        <v>370</v>
      </c>
    </row>
    <row r="142" s="2" customFormat="1">
      <c r="A142" s="39"/>
      <c r="B142" s="40"/>
      <c r="C142" s="41"/>
      <c r="D142" s="233" t="s">
        <v>192</v>
      </c>
      <c r="E142" s="41"/>
      <c r="F142" s="234" t="s">
        <v>2670</v>
      </c>
      <c r="G142" s="41"/>
      <c r="H142" s="41"/>
      <c r="I142" s="235"/>
      <c r="J142" s="41"/>
      <c r="K142" s="41"/>
      <c r="L142" s="45"/>
      <c r="M142" s="236"/>
      <c r="N142" s="237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192</v>
      </c>
      <c r="AU142" s="18" t="s">
        <v>84</v>
      </c>
    </row>
    <row r="143" s="2" customFormat="1" ht="21.75" customHeight="1">
      <c r="A143" s="39"/>
      <c r="B143" s="40"/>
      <c r="C143" s="220" t="s">
        <v>293</v>
      </c>
      <c r="D143" s="220" t="s">
        <v>185</v>
      </c>
      <c r="E143" s="221" t="s">
        <v>2671</v>
      </c>
      <c r="F143" s="222" t="s">
        <v>2672</v>
      </c>
      <c r="G143" s="223" t="s">
        <v>1124</v>
      </c>
      <c r="H143" s="224">
        <v>1</v>
      </c>
      <c r="I143" s="225"/>
      <c r="J143" s="226">
        <f>ROUND(I143*H143,2)</f>
        <v>0</v>
      </c>
      <c r="K143" s="222" t="s">
        <v>1</v>
      </c>
      <c r="L143" s="45"/>
      <c r="M143" s="227" t="s">
        <v>1</v>
      </c>
      <c r="N143" s="228" t="s">
        <v>41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190</v>
      </c>
      <c r="AT143" s="231" t="s">
        <v>185</v>
      </c>
      <c r="AU143" s="231" t="s">
        <v>84</v>
      </c>
      <c r="AY143" s="18" t="s">
        <v>183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84</v>
      </c>
      <c r="BK143" s="232">
        <f>ROUND(I143*H143,2)</f>
        <v>0</v>
      </c>
      <c r="BL143" s="18" t="s">
        <v>190</v>
      </c>
      <c r="BM143" s="231" t="s">
        <v>383</v>
      </c>
    </row>
    <row r="144" s="2" customFormat="1">
      <c r="A144" s="39"/>
      <c r="B144" s="40"/>
      <c r="C144" s="41"/>
      <c r="D144" s="233" t="s">
        <v>192</v>
      </c>
      <c r="E144" s="41"/>
      <c r="F144" s="234" t="s">
        <v>2672</v>
      </c>
      <c r="G144" s="41"/>
      <c r="H144" s="41"/>
      <c r="I144" s="235"/>
      <c r="J144" s="41"/>
      <c r="K144" s="41"/>
      <c r="L144" s="45"/>
      <c r="M144" s="236"/>
      <c r="N144" s="23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192</v>
      </c>
      <c r="AU144" s="18" t="s">
        <v>84</v>
      </c>
    </row>
    <row r="145" s="2" customFormat="1" ht="16.5" customHeight="1">
      <c r="A145" s="39"/>
      <c r="B145" s="40"/>
      <c r="C145" s="220" t="s">
        <v>299</v>
      </c>
      <c r="D145" s="220" t="s">
        <v>185</v>
      </c>
      <c r="E145" s="221" t="s">
        <v>2673</v>
      </c>
      <c r="F145" s="222" t="s">
        <v>2674</v>
      </c>
      <c r="G145" s="223" t="s">
        <v>1124</v>
      </c>
      <c r="H145" s="224">
        <v>4</v>
      </c>
      <c r="I145" s="225"/>
      <c r="J145" s="226">
        <f>ROUND(I145*H145,2)</f>
        <v>0</v>
      </c>
      <c r="K145" s="222" t="s">
        <v>1</v>
      </c>
      <c r="L145" s="45"/>
      <c r="M145" s="227" t="s">
        <v>1</v>
      </c>
      <c r="N145" s="228" t="s">
        <v>41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190</v>
      </c>
      <c r="AT145" s="231" t="s">
        <v>185</v>
      </c>
      <c r="AU145" s="231" t="s">
        <v>84</v>
      </c>
      <c r="AY145" s="18" t="s">
        <v>183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84</v>
      </c>
      <c r="BK145" s="232">
        <f>ROUND(I145*H145,2)</f>
        <v>0</v>
      </c>
      <c r="BL145" s="18" t="s">
        <v>190</v>
      </c>
      <c r="BM145" s="231" t="s">
        <v>398</v>
      </c>
    </row>
    <row r="146" s="2" customFormat="1">
      <c r="A146" s="39"/>
      <c r="B146" s="40"/>
      <c r="C146" s="41"/>
      <c r="D146" s="233" t="s">
        <v>192</v>
      </c>
      <c r="E146" s="41"/>
      <c r="F146" s="234" t="s">
        <v>2674</v>
      </c>
      <c r="G146" s="41"/>
      <c r="H146" s="41"/>
      <c r="I146" s="235"/>
      <c r="J146" s="41"/>
      <c r="K146" s="41"/>
      <c r="L146" s="45"/>
      <c r="M146" s="236"/>
      <c r="N146" s="237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192</v>
      </c>
      <c r="AU146" s="18" t="s">
        <v>84</v>
      </c>
    </row>
    <row r="147" s="2" customFormat="1" ht="16.5" customHeight="1">
      <c r="A147" s="39"/>
      <c r="B147" s="40"/>
      <c r="C147" s="220" t="s">
        <v>8</v>
      </c>
      <c r="D147" s="220" t="s">
        <v>185</v>
      </c>
      <c r="E147" s="221" t="s">
        <v>2675</v>
      </c>
      <c r="F147" s="222" t="s">
        <v>2676</v>
      </c>
      <c r="G147" s="223" t="s">
        <v>1124</v>
      </c>
      <c r="H147" s="224">
        <v>4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190</v>
      </c>
      <c r="AT147" s="231" t="s">
        <v>185</v>
      </c>
      <c r="AU147" s="231" t="s">
        <v>84</v>
      </c>
      <c r="AY147" s="18" t="s">
        <v>183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84</v>
      </c>
      <c r="BK147" s="232">
        <f>ROUND(I147*H147,2)</f>
        <v>0</v>
      </c>
      <c r="BL147" s="18" t="s">
        <v>190</v>
      </c>
      <c r="BM147" s="231" t="s">
        <v>408</v>
      </c>
    </row>
    <row r="148" s="2" customFormat="1">
      <c r="A148" s="39"/>
      <c r="B148" s="40"/>
      <c r="C148" s="41"/>
      <c r="D148" s="233" t="s">
        <v>192</v>
      </c>
      <c r="E148" s="41"/>
      <c r="F148" s="234" t="s">
        <v>2676</v>
      </c>
      <c r="G148" s="41"/>
      <c r="H148" s="41"/>
      <c r="I148" s="235"/>
      <c r="J148" s="41"/>
      <c r="K148" s="41"/>
      <c r="L148" s="45"/>
      <c r="M148" s="236"/>
      <c r="N148" s="23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192</v>
      </c>
      <c r="AU148" s="18" t="s">
        <v>84</v>
      </c>
    </row>
    <row r="149" s="2" customFormat="1" ht="16.5" customHeight="1">
      <c r="A149" s="39"/>
      <c r="B149" s="40"/>
      <c r="C149" s="220" t="s">
        <v>319</v>
      </c>
      <c r="D149" s="220" t="s">
        <v>185</v>
      </c>
      <c r="E149" s="221" t="s">
        <v>2677</v>
      </c>
      <c r="F149" s="222" t="s">
        <v>2676</v>
      </c>
      <c r="G149" s="223" t="s">
        <v>1124</v>
      </c>
      <c r="H149" s="224">
        <v>5</v>
      </c>
      <c r="I149" s="225"/>
      <c r="J149" s="226">
        <f>ROUND(I149*H149,2)</f>
        <v>0</v>
      </c>
      <c r="K149" s="222" t="s">
        <v>1</v>
      </c>
      <c r="L149" s="45"/>
      <c r="M149" s="227" t="s">
        <v>1</v>
      </c>
      <c r="N149" s="228" t="s">
        <v>41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190</v>
      </c>
      <c r="AT149" s="231" t="s">
        <v>185</v>
      </c>
      <c r="AU149" s="231" t="s">
        <v>84</v>
      </c>
      <c r="AY149" s="18" t="s">
        <v>183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84</v>
      </c>
      <c r="BK149" s="232">
        <f>ROUND(I149*H149,2)</f>
        <v>0</v>
      </c>
      <c r="BL149" s="18" t="s">
        <v>190</v>
      </c>
      <c r="BM149" s="231" t="s">
        <v>436</v>
      </c>
    </row>
    <row r="150" s="2" customFormat="1">
      <c r="A150" s="39"/>
      <c r="B150" s="40"/>
      <c r="C150" s="41"/>
      <c r="D150" s="233" t="s">
        <v>192</v>
      </c>
      <c r="E150" s="41"/>
      <c r="F150" s="234" t="s">
        <v>2676</v>
      </c>
      <c r="G150" s="41"/>
      <c r="H150" s="41"/>
      <c r="I150" s="235"/>
      <c r="J150" s="41"/>
      <c r="K150" s="41"/>
      <c r="L150" s="45"/>
      <c r="M150" s="236"/>
      <c r="N150" s="23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192</v>
      </c>
      <c r="AU150" s="18" t="s">
        <v>84</v>
      </c>
    </row>
    <row r="151" s="2" customFormat="1" ht="66.75" customHeight="1">
      <c r="A151" s="39"/>
      <c r="B151" s="40"/>
      <c r="C151" s="220" t="s">
        <v>326</v>
      </c>
      <c r="D151" s="220" t="s">
        <v>185</v>
      </c>
      <c r="E151" s="221" t="s">
        <v>2678</v>
      </c>
      <c r="F151" s="222" t="s">
        <v>2679</v>
      </c>
      <c r="G151" s="223" t="s">
        <v>1124</v>
      </c>
      <c r="H151" s="224">
        <v>1</v>
      </c>
      <c r="I151" s="225"/>
      <c r="J151" s="226">
        <f>ROUND(I151*H151,2)</f>
        <v>0</v>
      </c>
      <c r="K151" s="222" t="s">
        <v>1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190</v>
      </c>
      <c r="AT151" s="231" t="s">
        <v>185</v>
      </c>
      <c r="AU151" s="231" t="s">
        <v>84</v>
      </c>
      <c r="AY151" s="18" t="s">
        <v>183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84</v>
      </c>
      <c r="BK151" s="232">
        <f>ROUND(I151*H151,2)</f>
        <v>0</v>
      </c>
      <c r="BL151" s="18" t="s">
        <v>190</v>
      </c>
      <c r="BM151" s="231" t="s">
        <v>446</v>
      </c>
    </row>
    <row r="152" s="2" customFormat="1">
      <c r="A152" s="39"/>
      <c r="B152" s="40"/>
      <c r="C152" s="41"/>
      <c r="D152" s="233" t="s">
        <v>192</v>
      </c>
      <c r="E152" s="41"/>
      <c r="F152" s="234" t="s">
        <v>2679</v>
      </c>
      <c r="G152" s="41"/>
      <c r="H152" s="41"/>
      <c r="I152" s="235"/>
      <c r="J152" s="41"/>
      <c r="K152" s="41"/>
      <c r="L152" s="45"/>
      <c r="M152" s="236"/>
      <c r="N152" s="23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192</v>
      </c>
      <c r="AU152" s="18" t="s">
        <v>84</v>
      </c>
    </row>
    <row r="153" s="2" customFormat="1" ht="24.15" customHeight="1">
      <c r="A153" s="39"/>
      <c r="B153" s="40"/>
      <c r="C153" s="220" t="s">
        <v>332</v>
      </c>
      <c r="D153" s="220" t="s">
        <v>185</v>
      </c>
      <c r="E153" s="221" t="s">
        <v>2680</v>
      </c>
      <c r="F153" s="222" t="s">
        <v>2681</v>
      </c>
      <c r="G153" s="223" t="s">
        <v>1124</v>
      </c>
      <c r="H153" s="224">
        <v>1</v>
      </c>
      <c r="I153" s="225"/>
      <c r="J153" s="226">
        <f>ROUND(I153*H153,2)</f>
        <v>0</v>
      </c>
      <c r="K153" s="222" t="s">
        <v>1</v>
      </c>
      <c r="L153" s="45"/>
      <c r="M153" s="227" t="s">
        <v>1</v>
      </c>
      <c r="N153" s="228" t="s">
        <v>41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190</v>
      </c>
      <c r="AT153" s="231" t="s">
        <v>185</v>
      </c>
      <c r="AU153" s="231" t="s">
        <v>84</v>
      </c>
      <c r="AY153" s="18" t="s">
        <v>183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84</v>
      </c>
      <c r="BK153" s="232">
        <f>ROUND(I153*H153,2)</f>
        <v>0</v>
      </c>
      <c r="BL153" s="18" t="s">
        <v>190</v>
      </c>
      <c r="BM153" s="231" t="s">
        <v>456</v>
      </c>
    </row>
    <row r="154" s="2" customFormat="1">
      <c r="A154" s="39"/>
      <c r="B154" s="40"/>
      <c r="C154" s="41"/>
      <c r="D154" s="233" t="s">
        <v>192</v>
      </c>
      <c r="E154" s="41"/>
      <c r="F154" s="234" t="s">
        <v>2681</v>
      </c>
      <c r="G154" s="41"/>
      <c r="H154" s="41"/>
      <c r="I154" s="235"/>
      <c r="J154" s="41"/>
      <c r="K154" s="41"/>
      <c r="L154" s="45"/>
      <c r="M154" s="236"/>
      <c r="N154" s="23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192</v>
      </c>
      <c r="AU154" s="18" t="s">
        <v>84</v>
      </c>
    </row>
    <row r="155" s="2" customFormat="1" ht="76.35" customHeight="1">
      <c r="A155" s="39"/>
      <c r="B155" s="40"/>
      <c r="C155" s="220" t="s">
        <v>339</v>
      </c>
      <c r="D155" s="220" t="s">
        <v>185</v>
      </c>
      <c r="E155" s="221" t="s">
        <v>2682</v>
      </c>
      <c r="F155" s="222" t="s">
        <v>2683</v>
      </c>
      <c r="G155" s="223" t="s">
        <v>1124</v>
      </c>
      <c r="H155" s="224">
        <v>1</v>
      </c>
      <c r="I155" s="225"/>
      <c r="J155" s="226">
        <f>ROUND(I155*H155,2)</f>
        <v>0</v>
      </c>
      <c r="K155" s="222" t="s">
        <v>1</v>
      </c>
      <c r="L155" s="45"/>
      <c r="M155" s="227" t="s">
        <v>1</v>
      </c>
      <c r="N155" s="228" t="s">
        <v>41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190</v>
      </c>
      <c r="AT155" s="231" t="s">
        <v>185</v>
      </c>
      <c r="AU155" s="231" t="s">
        <v>84</v>
      </c>
      <c r="AY155" s="18" t="s">
        <v>183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84</v>
      </c>
      <c r="BK155" s="232">
        <f>ROUND(I155*H155,2)</f>
        <v>0</v>
      </c>
      <c r="BL155" s="18" t="s">
        <v>190</v>
      </c>
      <c r="BM155" s="231" t="s">
        <v>466</v>
      </c>
    </row>
    <row r="156" s="2" customFormat="1">
      <c r="A156" s="39"/>
      <c r="B156" s="40"/>
      <c r="C156" s="41"/>
      <c r="D156" s="233" t="s">
        <v>192</v>
      </c>
      <c r="E156" s="41"/>
      <c r="F156" s="234" t="s">
        <v>2684</v>
      </c>
      <c r="G156" s="41"/>
      <c r="H156" s="41"/>
      <c r="I156" s="235"/>
      <c r="J156" s="41"/>
      <c r="K156" s="41"/>
      <c r="L156" s="45"/>
      <c r="M156" s="236"/>
      <c r="N156" s="23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192</v>
      </c>
      <c r="AU156" s="18" t="s">
        <v>84</v>
      </c>
    </row>
    <row r="157" s="2" customFormat="1" ht="49.05" customHeight="1">
      <c r="A157" s="39"/>
      <c r="B157" s="40"/>
      <c r="C157" s="220" t="s">
        <v>347</v>
      </c>
      <c r="D157" s="220" t="s">
        <v>185</v>
      </c>
      <c r="E157" s="221" t="s">
        <v>2685</v>
      </c>
      <c r="F157" s="222" t="s">
        <v>2686</v>
      </c>
      <c r="G157" s="223" t="s">
        <v>1124</v>
      </c>
      <c r="H157" s="224">
        <v>1</v>
      </c>
      <c r="I157" s="225"/>
      <c r="J157" s="226">
        <f>ROUND(I157*H157,2)</f>
        <v>0</v>
      </c>
      <c r="K157" s="222" t="s">
        <v>1</v>
      </c>
      <c r="L157" s="45"/>
      <c r="M157" s="227" t="s">
        <v>1</v>
      </c>
      <c r="N157" s="228" t="s">
        <v>41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190</v>
      </c>
      <c r="AT157" s="231" t="s">
        <v>185</v>
      </c>
      <c r="AU157" s="231" t="s">
        <v>84</v>
      </c>
      <c r="AY157" s="18" t="s">
        <v>183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84</v>
      </c>
      <c r="BK157" s="232">
        <f>ROUND(I157*H157,2)</f>
        <v>0</v>
      </c>
      <c r="BL157" s="18" t="s">
        <v>190</v>
      </c>
      <c r="BM157" s="231" t="s">
        <v>485</v>
      </c>
    </row>
    <row r="158" s="2" customFormat="1">
      <c r="A158" s="39"/>
      <c r="B158" s="40"/>
      <c r="C158" s="41"/>
      <c r="D158" s="233" t="s">
        <v>192</v>
      </c>
      <c r="E158" s="41"/>
      <c r="F158" s="234" t="s">
        <v>2686</v>
      </c>
      <c r="G158" s="41"/>
      <c r="H158" s="41"/>
      <c r="I158" s="235"/>
      <c r="J158" s="41"/>
      <c r="K158" s="41"/>
      <c r="L158" s="45"/>
      <c r="M158" s="236"/>
      <c r="N158" s="237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192</v>
      </c>
      <c r="AU158" s="18" t="s">
        <v>84</v>
      </c>
    </row>
    <row r="159" s="2" customFormat="1" ht="66.75" customHeight="1">
      <c r="A159" s="39"/>
      <c r="B159" s="40"/>
      <c r="C159" s="220" t="s">
        <v>7</v>
      </c>
      <c r="D159" s="220" t="s">
        <v>185</v>
      </c>
      <c r="E159" s="221" t="s">
        <v>2687</v>
      </c>
      <c r="F159" s="222" t="s">
        <v>2688</v>
      </c>
      <c r="G159" s="223" t="s">
        <v>1124</v>
      </c>
      <c r="H159" s="224">
        <v>1</v>
      </c>
      <c r="I159" s="225"/>
      <c r="J159" s="226">
        <f>ROUND(I159*H159,2)</f>
        <v>0</v>
      </c>
      <c r="K159" s="222" t="s">
        <v>1</v>
      </c>
      <c r="L159" s="45"/>
      <c r="M159" s="227" t="s">
        <v>1</v>
      </c>
      <c r="N159" s="228" t="s">
        <v>41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190</v>
      </c>
      <c r="AT159" s="231" t="s">
        <v>185</v>
      </c>
      <c r="AU159" s="231" t="s">
        <v>84</v>
      </c>
      <c r="AY159" s="18" t="s">
        <v>183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84</v>
      </c>
      <c r="BK159" s="232">
        <f>ROUND(I159*H159,2)</f>
        <v>0</v>
      </c>
      <c r="BL159" s="18" t="s">
        <v>190</v>
      </c>
      <c r="BM159" s="231" t="s">
        <v>496</v>
      </c>
    </row>
    <row r="160" s="2" customFormat="1">
      <c r="A160" s="39"/>
      <c r="B160" s="40"/>
      <c r="C160" s="41"/>
      <c r="D160" s="233" t="s">
        <v>192</v>
      </c>
      <c r="E160" s="41"/>
      <c r="F160" s="234" t="s">
        <v>2689</v>
      </c>
      <c r="G160" s="41"/>
      <c r="H160" s="41"/>
      <c r="I160" s="235"/>
      <c r="J160" s="41"/>
      <c r="K160" s="41"/>
      <c r="L160" s="45"/>
      <c r="M160" s="236"/>
      <c r="N160" s="237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192</v>
      </c>
      <c r="AU160" s="18" t="s">
        <v>84</v>
      </c>
    </row>
    <row r="161" s="2" customFormat="1" ht="76.35" customHeight="1">
      <c r="A161" s="39"/>
      <c r="B161" s="40"/>
      <c r="C161" s="220" t="s">
        <v>356</v>
      </c>
      <c r="D161" s="220" t="s">
        <v>185</v>
      </c>
      <c r="E161" s="221" t="s">
        <v>2690</v>
      </c>
      <c r="F161" s="222" t="s">
        <v>2691</v>
      </c>
      <c r="G161" s="223" t="s">
        <v>1124</v>
      </c>
      <c r="H161" s="224">
        <v>7</v>
      </c>
      <c r="I161" s="225"/>
      <c r="J161" s="226">
        <f>ROUND(I161*H161,2)</f>
        <v>0</v>
      </c>
      <c r="K161" s="222" t="s">
        <v>1</v>
      </c>
      <c r="L161" s="45"/>
      <c r="M161" s="227" t="s">
        <v>1</v>
      </c>
      <c r="N161" s="228" t="s">
        <v>41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190</v>
      </c>
      <c r="AT161" s="231" t="s">
        <v>185</v>
      </c>
      <c r="AU161" s="231" t="s">
        <v>84</v>
      </c>
      <c r="AY161" s="18" t="s">
        <v>183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84</v>
      </c>
      <c r="BK161" s="232">
        <f>ROUND(I161*H161,2)</f>
        <v>0</v>
      </c>
      <c r="BL161" s="18" t="s">
        <v>190</v>
      </c>
      <c r="BM161" s="231" t="s">
        <v>508</v>
      </c>
    </row>
    <row r="162" s="2" customFormat="1">
      <c r="A162" s="39"/>
      <c r="B162" s="40"/>
      <c r="C162" s="41"/>
      <c r="D162" s="233" t="s">
        <v>192</v>
      </c>
      <c r="E162" s="41"/>
      <c r="F162" s="234" t="s">
        <v>2692</v>
      </c>
      <c r="G162" s="41"/>
      <c r="H162" s="41"/>
      <c r="I162" s="235"/>
      <c r="J162" s="41"/>
      <c r="K162" s="41"/>
      <c r="L162" s="45"/>
      <c r="M162" s="236"/>
      <c r="N162" s="237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192</v>
      </c>
      <c r="AU162" s="18" t="s">
        <v>84</v>
      </c>
    </row>
    <row r="163" s="2" customFormat="1" ht="37.8" customHeight="1">
      <c r="A163" s="39"/>
      <c r="B163" s="40"/>
      <c r="C163" s="220" t="s">
        <v>365</v>
      </c>
      <c r="D163" s="220" t="s">
        <v>185</v>
      </c>
      <c r="E163" s="221" t="s">
        <v>2693</v>
      </c>
      <c r="F163" s="222" t="s">
        <v>2694</v>
      </c>
      <c r="G163" s="223" t="s">
        <v>1124</v>
      </c>
      <c r="H163" s="224">
        <v>0</v>
      </c>
      <c r="I163" s="225"/>
      <c r="J163" s="226">
        <f>ROUND(I163*H163,2)</f>
        <v>0</v>
      </c>
      <c r="K163" s="222" t="s">
        <v>1</v>
      </c>
      <c r="L163" s="45"/>
      <c r="M163" s="227" t="s">
        <v>1</v>
      </c>
      <c r="N163" s="228" t="s">
        <v>41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190</v>
      </c>
      <c r="AT163" s="231" t="s">
        <v>185</v>
      </c>
      <c r="AU163" s="231" t="s">
        <v>84</v>
      </c>
      <c r="AY163" s="18" t="s">
        <v>183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84</v>
      </c>
      <c r="BK163" s="232">
        <f>ROUND(I163*H163,2)</f>
        <v>0</v>
      </c>
      <c r="BL163" s="18" t="s">
        <v>190</v>
      </c>
      <c r="BM163" s="231" t="s">
        <v>522</v>
      </c>
    </row>
    <row r="164" s="2" customFormat="1">
      <c r="A164" s="39"/>
      <c r="B164" s="40"/>
      <c r="C164" s="41"/>
      <c r="D164" s="233" t="s">
        <v>192</v>
      </c>
      <c r="E164" s="41"/>
      <c r="F164" s="234" t="s">
        <v>2694</v>
      </c>
      <c r="G164" s="41"/>
      <c r="H164" s="41"/>
      <c r="I164" s="235"/>
      <c r="J164" s="41"/>
      <c r="K164" s="41"/>
      <c r="L164" s="45"/>
      <c r="M164" s="236"/>
      <c r="N164" s="237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192</v>
      </c>
      <c r="AU164" s="18" t="s">
        <v>84</v>
      </c>
    </row>
    <row r="165" s="2" customFormat="1" ht="24.15" customHeight="1">
      <c r="A165" s="39"/>
      <c r="B165" s="40"/>
      <c r="C165" s="220" t="s">
        <v>370</v>
      </c>
      <c r="D165" s="220" t="s">
        <v>185</v>
      </c>
      <c r="E165" s="221" t="s">
        <v>2695</v>
      </c>
      <c r="F165" s="222" t="s">
        <v>2696</v>
      </c>
      <c r="G165" s="223" t="s">
        <v>1124</v>
      </c>
      <c r="H165" s="224">
        <v>12</v>
      </c>
      <c r="I165" s="225"/>
      <c r="J165" s="226">
        <f>ROUND(I165*H165,2)</f>
        <v>0</v>
      </c>
      <c r="K165" s="222" t="s">
        <v>1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190</v>
      </c>
      <c r="AT165" s="231" t="s">
        <v>185</v>
      </c>
      <c r="AU165" s="231" t="s">
        <v>84</v>
      </c>
      <c r="AY165" s="18" t="s">
        <v>183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84</v>
      </c>
      <c r="BK165" s="232">
        <f>ROUND(I165*H165,2)</f>
        <v>0</v>
      </c>
      <c r="BL165" s="18" t="s">
        <v>190</v>
      </c>
      <c r="BM165" s="231" t="s">
        <v>533</v>
      </c>
    </row>
    <row r="166" s="2" customFormat="1">
      <c r="A166" s="39"/>
      <c r="B166" s="40"/>
      <c r="C166" s="41"/>
      <c r="D166" s="233" t="s">
        <v>192</v>
      </c>
      <c r="E166" s="41"/>
      <c r="F166" s="234" t="s">
        <v>2696</v>
      </c>
      <c r="G166" s="41"/>
      <c r="H166" s="41"/>
      <c r="I166" s="235"/>
      <c r="J166" s="41"/>
      <c r="K166" s="41"/>
      <c r="L166" s="45"/>
      <c r="M166" s="236"/>
      <c r="N166" s="237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192</v>
      </c>
      <c r="AU166" s="18" t="s">
        <v>84</v>
      </c>
    </row>
    <row r="167" s="2" customFormat="1" ht="33" customHeight="1">
      <c r="A167" s="39"/>
      <c r="B167" s="40"/>
      <c r="C167" s="220" t="s">
        <v>378</v>
      </c>
      <c r="D167" s="220" t="s">
        <v>185</v>
      </c>
      <c r="E167" s="221" t="s">
        <v>2697</v>
      </c>
      <c r="F167" s="222" t="s">
        <v>2698</v>
      </c>
      <c r="G167" s="223" t="s">
        <v>1124</v>
      </c>
      <c r="H167" s="224">
        <v>12</v>
      </c>
      <c r="I167" s="225"/>
      <c r="J167" s="226">
        <f>ROUND(I167*H167,2)</f>
        <v>0</v>
      </c>
      <c r="K167" s="222" t="s">
        <v>1</v>
      </c>
      <c r="L167" s="45"/>
      <c r="M167" s="227" t="s">
        <v>1</v>
      </c>
      <c r="N167" s="228" t="s">
        <v>41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190</v>
      </c>
      <c r="AT167" s="231" t="s">
        <v>185</v>
      </c>
      <c r="AU167" s="231" t="s">
        <v>84</v>
      </c>
      <c r="AY167" s="18" t="s">
        <v>183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84</v>
      </c>
      <c r="BK167" s="232">
        <f>ROUND(I167*H167,2)</f>
        <v>0</v>
      </c>
      <c r="BL167" s="18" t="s">
        <v>190</v>
      </c>
      <c r="BM167" s="231" t="s">
        <v>547</v>
      </c>
    </row>
    <row r="168" s="2" customFormat="1">
      <c r="A168" s="39"/>
      <c r="B168" s="40"/>
      <c r="C168" s="41"/>
      <c r="D168" s="233" t="s">
        <v>192</v>
      </c>
      <c r="E168" s="41"/>
      <c r="F168" s="234" t="s">
        <v>2698</v>
      </c>
      <c r="G168" s="41"/>
      <c r="H168" s="41"/>
      <c r="I168" s="235"/>
      <c r="J168" s="41"/>
      <c r="K168" s="41"/>
      <c r="L168" s="45"/>
      <c r="M168" s="236"/>
      <c r="N168" s="237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192</v>
      </c>
      <c r="AU168" s="18" t="s">
        <v>84</v>
      </c>
    </row>
    <row r="169" s="2" customFormat="1" ht="16.5" customHeight="1">
      <c r="A169" s="39"/>
      <c r="B169" s="40"/>
      <c r="C169" s="220" t="s">
        <v>383</v>
      </c>
      <c r="D169" s="220" t="s">
        <v>185</v>
      </c>
      <c r="E169" s="221" t="s">
        <v>2699</v>
      </c>
      <c r="F169" s="222" t="s">
        <v>2700</v>
      </c>
      <c r="G169" s="223" t="s">
        <v>252</v>
      </c>
      <c r="H169" s="224">
        <v>1850</v>
      </c>
      <c r="I169" s="225"/>
      <c r="J169" s="226">
        <f>ROUND(I169*H169,2)</f>
        <v>0</v>
      </c>
      <c r="K169" s="222" t="s">
        <v>1</v>
      </c>
      <c r="L169" s="45"/>
      <c r="M169" s="227" t="s">
        <v>1</v>
      </c>
      <c r="N169" s="228" t="s">
        <v>41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190</v>
      </c>
      <c r="AT169" s="231" t="s">
        <v>185</v>
      </c>
      <c r="AU169" s="231" t="s">
        <v>84</v>
      </c>
      <c r="AY169" s="18" t="s">
        <v>183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84</v>
      </c>
      <c r="BK169" s="232">
        <f>ROUND(I169*H169,2)</f>
        <v>0</v>
      </c>
      <c r="BL169" s="18" t="s">
        <v>190</v>
      </c>
      <c r="BM169" s="231" t="s">
        <v>575</v>
      </c>
    </row>
    <row r="170" s="2" customFormat="1">
      <c r="A170" s="39"/>
      <c r="B170" s="40"/>
      <c r="C170" s="41"/>
      <c r="D170" s="233" t="s">
        <v>192</v>
      </c>
      <c r="E170" s="41"/>
      <c r="F170" s="234" t="s">
        <v>2700</v>
      </c>
      <c r="G170" s="41"/>
      <c r="H170" s="41"/>
      <c r="I170" s="235"/>
      <c r="J170" s="41"/>
      <c r="K170" s="41"/>
      <c r="L170" s="45"/>
      <c r="M170" s="236"/>
      <c r="N170" s="237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192</v>
      </c>
      <c r="AU170" s="18" t="s">
        <v>84</v>
      </c>
    </row>
    <row r="171" s="2" customFormat="1" ht="21.75" customHeight="1">
      <c r="A171" s="39"/>
      <c r="B171" s="40"/>
      <c r="C171" s="220" t="s">
        <v>393</v>
      </c>
      <c r="D171" s="220" t="s">
        <v>185</v>
      </c>
      <c r="E171" s="221" t="s">
        <v>2701</v>
      </c>
      <c r="F171" s="222" t="s">
        <v>2702</v>
      </c>
      <c r="G171" s="223" t="s">
        <v>252</v>
      </c>
      <c r="H171" s="224">
        <v>800</v>
      </c>
      <c r="I171" s="225"/>
      <c r="J171" s="226">
        <f>ROUND(I171*H171,2)</f>
        <v>0</v>
      </c>
      <c r="K171" s="222" t="s">
        <v>1</v>
      </c>
      <c r="L171" s="45"/>
      <c r="M171" s="227" t="s">
        <v>1</v>
      </c>
      <c r="N171" s="228" t="s">
        <v>41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190</v>
      </c>
      <c r="AT171" s="231" t="s">
        <v>185</v>
      </c>
      <c r="AU171" s="231" t="s">
        <v>84</v>
      </c>
      <c r="AY171" s="18" t="s">
        <v>183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84</v>
      </c>
      <c r="BK171" s="232">
        <f>ROUND(I171*H171,2)</f>
        <v>0</v>
      </c>
      <c r="BL171" s="18" t="s">
        <v>190</v>
      </c>
      <c r="BM171" s="231" t="s">
        <v>589</v>
      </c>
    </row>
    <row r="172" s="2" customFormat="1">
      <c r="A172" s="39"/>
      <c r="B172" s="40"/>
      <c r="C172" s="41"/>
      <c r="D172" s="233" t="s">
        <v>192</v>
      </c>
      <c r="E172" s="41"/>
      <c r="F172" s="234" t="s">
        <v>2702</v>
      </c>
      <c r="G172" s="41"/>
      <c r="H172" s="41"/>
      <c r="I172" s="235"/>
      <c r="J172" s="41"/>
      <c r="K172" s="41"/>
      <c r="L172" s="45"/>
      <c r="M172" s="236"/>
      <c r="N172" s="237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192</v>
      </c>
      <c r="AU172" s="18" t="s">
        <v>84</v>
      </c>
    </row>
    <row r="173" s="2" customFormat="1" ht="21.75" customHeight="1">
      <c r="A173" s="39"/>
      <c r="B173" s="40"/>
      <c r="C173" s="220" t="s">
        <v>398</v>
      </c>
      <c r="D173" s="220" t="s">
        <v>185</v>
      </c>
      <c r="E173" s="221" t="s">
        <v>2703</v>
      </c>
      <c r="F173" s="222" t="s">
        <v>2704</v>
      </c>
      <c r="G173" s="223" t="s">
        <v>252</v>
      </c>
      <c r="H173" s="224">
        <v>100</v>
      </c>
      <c r="I173" s="225"/>
      <c r="J173" s="226">
        <f>ROUND(I173*H173,2)</f>
        <v>0</v>
      </c>
      <c r="K173" s="222" t="s">
        <v>1</v>
      </c>
      <c r="L173" s="45"/>
      <c r="M173" s="227" t="s">
        <v>1</v>
      </c>
      <c r="N173" s="228" t="s">
        <v>41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190</v>
      </c>
      <c r="AT173" s="231" t="s">
        <v>185</v>
      </c>
      <c r="AU173" s="231" t="s">
        <v>84</v>
      </c>
      <c r="AY173" s="18" t="s">
        <v>183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84</v>
      </c>
      <c r="BK173" s="232">
        <f>ROUND(I173*H173,2)</f>
        <v>0</v>
      </c>
      <c r="BL173" s="18" t="s">
        <v>190</v>
      </c>
      <c r="BM173" s="231" t="s">
        <v>606</v>
      </c>
    </row>
    <row r="174" s="2" customFormat="1">
      <c r="A174" s="39"/>
      <c r="B174" s="40"/>
      <c r="C174" s="41"/>
      <c r="D174" s="233" t="s">
        <v>192</v>
      </c>
      <c r="E174" s="41"/>
      <c r="F174" s="234" t="s">
        <v>2704</v>
      </c>
      <c r="G174" s="41"/>
      <c r="H174" s="41"/>
      <c r="I174" s="235"/>
      <c r="J174" s="41"/>
      <c r="K174" s="41"/>
      <c r="L174" s="45"/>
      <c r="M174" s="236"/>
      <c r="N174" s="237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192</v>
      </c>
      <c r="AU174" s="18" t="s">
        <v>84</v>
      </c>
    </row>
    <row r="175" s="2" customFormat="1" ht="21.75" customHeight="1">
      <c r="A175" s="39"/>
      <c r="B175" s="40"/>
      <c r="C175" s="220" t="s">
        <v>402</v>
      </c>
      <c r="D175" s="220" t="s">
        <v>185</v>
      </c>
      <c r="E175" s="221" t="s">
        <v>2705</v>
      </c>
      <c r="F175" s="222" t="s">
        <v>2706</v>
      </c>
      <c r="G175" s="223" t="s">
        <v>252</v>
      </c>
      <c r="H175" s="224">
        <v>200</v>
      </c>
      <c r="I175" s="225"/>
      <c r="J175" s="226">
        <f>ROUND(I175*H175,2)</f>
        <v>0</v>
      </c>
      <c r="K175" s="222" t="s">
        <v>1</v>
      </c>
      <c r="L175" s="45"/>
      <c r="M175" s="227" t="s">
        <v>1</v>
      </c>
      <c r="N175" s="228" t="s">
        <v>41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190</v>
      </c>
      <c r="AT175" s="231" t="s">
        <v>185</v>
      </c>
      <c r="AU175" s="231" t="s">
        <v>84</v>
      </c>
      <c r="AY175" s="18" t="s">
        <v>183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84</v>
      </c>
      <c r="BK175" s="232">
        <f>ROUND(I175*H175,2)</f>
        <v>0</v>
      </c>
      <c r="BL175" s="18" t="s">
        <v>190</v>
      </c>
      <c r="BM175" s="231" t="s">
        <v>619</v>
      </c>
    </row>
    <row r="176" s="2" customFormat="1">
      <c r="A176" s="39"/>
      <c r="B176" s="40"/>
      <c r="C176" s="41"/>
      <c r="D176" s="233" t="s">
        <v>192</v>
      </c>
      <c r="E176" s="41"/>
      <c r="F176" s="234" t="s">
        <v>2706</v>
      </c>
      <c r="G176" s="41"/>
      <c r="H176" s="41"/>
      <c r="I176" s="235"/>
      <c r="J176" s="41"/>
      <c r="K176" s="41"/>
      <c r="L176" s="45"/>
      <c r="M176" s="236"/>
      <c r="N176" s="237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192</v>
      </c>
      <c r="AU176" s="18" t="s">
        <v>84</v>
      </c>
    </row>
    <row r="177" s="2" customFormat="1" ht="16.5" customHeight="1">
      <c r="A177" s="39"/>
      <c r="B177" s="40"/>
      <c r="C177" s="220" t="s">
        <v>408</v>
      </c>
      <c r="D177" s="220" t="s">
        <v>185</v>
      </c>
      <c r="E177" s="221" t="s">
        <v>2707</v>
      </c>
      <c r="F177" s="222" t="s">
        <v>2708</v>
      </c>
      <c r="G177" s="223" t="s">
        <v>1124</v>
      </c>
      <c r="H177" s="224">
        <v>0</v>
      </c>
      <c r="I177" s="225"/>
      <c r="J177" s="226">
        <f>ROUND(I177*H177,2)</f>
        <v>0</v>
      </c>
      <c r="K177" s="222" t="s">
        <v>1</v>
      </c>
      <c r="L177" s="45"/>
      <c r="M177" s="227" t="s">
        <v>1</v>
      </c>
      <c r="N177" s="228" t="s">
        <v>41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190</v>
      </c>
      <c r="AT177" s="231" t="s">
        <v>185</v>
      </c>
      <c r="AU177" s="231" t="s">
        <v>84</v>
      </c>
      <c r="AY177" s="18" t="s">
        <v>183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84</v>
      </c>
      <c r="BK177" s="232">
        <f>ROUND(I177*H177,2)</f>
        <v>0</v>
      </c>
      <c r="BL177" s="18" t="s">
        <v>190</v>
      </c>
      <c r="BM177" s="231" t="s">
        <v>640</v>
      </c>
    </row>
    <row r="178" s="2" customFormat="1">
      <c r="A178" s="39"/>
      <c r="B178" s="40"/>
      <c r="C178" s="41"/>
      <c r="D178" s="233" t="s">
        <v>192</v>
      </c>
      <c r="E178" s="41"/>
      <c r="F178" s="234" t="s">
        <v>2708</v>
      </c>
      <c r="G178" s="41"/>
      <c r="H178" s="41"/>
      <c r="I178" s="235"/>
      <c r="J178" s="41"/>
      <c r="K178" s="41"/>
      <c r="L178" s="45"/>
      <c r="M178" s="236"/>
      <c r="N178" s="237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192</v>
      </c>
      <c r="AU178" s="18" t="s">
        <v>84</v>
      </c>
    </row>
    <row r="179" s="2" customFormat="1" ht="16.5" customHeight="1">
      <c r="A179" s="39"/>
      <c r="B179" s="40"/>
      <c r="C179" s="220" t="s">
        <v>413</v>
      </c>
      <c r="D179" s="220" t="s">
        <v>185</v>
      </c>
      <c r="E179" s="221" t="s">
        <v>2709</v>
      </c>
      <c r="F179" s="222" t="s">
        <v>2710</v>
      </c>
      <c r="G179" s="223" t="s">
        <v>1124</v>
      </c>
      <c r="H179" s="224">
        <v>6</v>
      </c>
      <c r="I179" s="225"/>
      <c r="J179" s="226">
        <f>ROUND(I179*H179,2)</f>
        <v>0</v>
      </c>
      <c r="K179" s="222" t="s">
        <v>1</v>
      </c>
      <c r="L179" s="45"/>
      <c r="M179" s="227" t="s">
        <v>1</v>
      </c>
      <c r="N179" s="228" t="s">
        <v>41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190</v>
      </c>
      <c r="AT179" s="231" t="s">
        <v>185</v>
      </c>
      <c r="AU179" s="231" t="s">
        <v>84</v>
      </c>
      <c r="AY179" s="18" t="s">
        <v>183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84</v>
      </c>
      <c r="BK179" s="232">
        <f>ROUND(I179*H179,2)</f>
        <v>0</v>
      </c>
      <c r="BL179" s="18" t="s">
        <v>190</v>
      </c>
      <c r="BM179" s="231" t="s">
        <v>652</v>
      </c>
    </row>
    <row r="180" s="2" customFormat="1">
      <c r="A180" s="39"/>
      <c r="B180" s="40"/>
      <c r="C180" s="41"/>
      <c r="D180" s="233" t="s">
        <v>192</v>
      </c>
      <c r="E180" s="41"/>
      <c r="F180" s="234" t="s">
        <v>2710</v>
      </c>
      <c r="G180" s="41"/>
      <c r="H180" s="41"/>
      <c r="I180" s="235"/>
      <c r="J180" s="41"/>
      <c r="K180" s="41"/>
      <c r="L180" s="45"/>
      <c r="M180" s="236"/>
      <c r="N180" s="237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192</v>
      </c>
      <c r="AU180" s="18" t="s">
        <v>84</v>
      </c>
    </row>
    <row r="181" s="2" customFormat="1" ht="24.15" customHeight="1">
      <c r="A181" s="39"/>
      <c r="B181" s="40"/>
      <c r="C181" s="220" t="s">
        <v>436</v>
      </c>
      <c r="D181" s="220" t="s">
        <v>185</v>
      </c>
      <c r="E181" s="221" t="s">
        <v>2711</v>
      </c>
      <c r="F181" s="222" t="s">
        <v>2712</v>
      </c>
      <c r="G181" s="223" t="s">
        <v>1124</v>
      </c>
      <c r="H181" s="224">
        <v>12</v>
      </c>
      <c r="I181" s="225"/>
      <c r="J181" s="226">
        <f>ROUND(I181*H181,2)</f>
        <v>0</v>
      </c>
      <c r="K181" s="222" t="s">
        <v>1</v>
      </c>
      <c r="L181" s="45"/>
      <c r="M181" s="227" t="s">
        <v>1</v>
      </c>
      <c r="N181" s="228" t="s">
        <v>41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190</v>
      </c>
      <c r="AT181" s="231" t="s">
        <v>185</v>
      </c>
      <c r="AU181" s="231" t="s">
        <v>84</v>
      </c>
      <c r="AY181" s="18" t="s">
        <v>183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84</v>
      </c>
      <c r="BK181" s="232">
        <f>ROUND(I181*H181,2)</f>
        <v>0</v>
      </c>
      <c r="BL181" s="18" t="s">
        <v>190</v>
      </c>
      <c r="BM181" s="231" t="s">
        <v>662</v>
      </c>
    </row>
    <row r="182" s="2" customFormat="1">
      <c r="A182" s="39"/>
      <c r="B182" s="40"/>
      <c r="C182" s="41"/>
      <c r="D182" s="233" t="s">
        <v>192</v>
      </c>
      <c r="E182" s="41"/>
      <c r="F182" s="234" t="s">
        <v>2712</v>
      </c>
      <c r="G182" s="41"/>
      <c r="H182" s="41"/>
      <c r="I182" s="235"/>
      <c r="J182" s="41"/>
      <c r="K182" s="41"/>
      <c r="L182" s="45"/>
      <c r="M182" s="236"/>
      <c r="N182" s="237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192</v>
      </c>
      <c r="AU182" s="18" t="s">
        <v>84</v>
      </c>
    </row>
    <row r="183" s="2" customFormat="1" ht="16.5" customHeight="1">
      <c r="A183" s="39"/>
      <c r="B183" s="40"/>
      <c r="C183" s="220" t="s">
        <v>441</v>
      </c>
      <c r="D183" s="220" t="s">
        <v>185</v>
      </c>
      <c r="E183" s="221" t="s">
        <v>2713</v>
      </c>
      <c r="F183" s="222" t="s">
        <v>2714</v>
      </c>
      <c r="G183" s="223" t="s">
        <v>252</v>
      </c>
      <c r="H183" s="224">
        <v>800</v>
      </c>
      <c r="I183" s="225"/>
      <c r="J183" s="226">
        <f>ROUND(I183*H183,2)</f>
        <v>0</v>
      </c>
      <c r="K183" s="222" t="s">
        <v>1</v>
      </c>
      <c r="L183" s="45"/>
      <c r="M183" s="227" t="s">
        <v>1</v>
      </c>
      <c r="N183" s="228" t="s">
        <v>41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190</v>
      </c>
      <c r="AT183" s="231" t="s">
        <v>185</v>
      </c>
      <c r="AU183" s="231" t="s">
        <v>84</v>
      </c>
      <c r="AY183" s="18" t="s">
        <v>183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84</v>
      </c>
      <c r="BK183" s="232">
        <f>ROUND(I183*H183,2)</f>
        <v>0</v>
      </c>
      <c r="BL183" s="18" t="s">
        <v>190</v>
      </c>
      <c r="BM183" s="231" t="s">
        <v>676</v>
      </c>
    </row>
    <row r="184" s="2" customFormat="1">
      <c r="A184" s="39"/>
      <c r="B184" s="40"/>
      <c r="C184" s="41"/>
      <c r="D184" s="233" t="s">
        <v>192</v>
      </c>
      <c r="E184" s="41"/>
      <c r="F184" s="234" t="s">
        <v>2714</v>
      </c>
      <c r="G184" s="41"/>
      <c r="H184" s="41"/>
      <c r="I184" s="235"/>
      <c r="J184" s="41"/>
      <c r="K184" s="41"/>
      <c r="L184" s="45"/>
      <c r="M184" s="236"/>
      <c r="N184" s="237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192</v>
      </c>
      <c r="AU184" s="18" t="s">
        <v>84</v>
      </c>
    </row>
    <row r="185" s="2" customFormat="1" ht="16.5" customHeight="1">
      <c r="A185" s="39"/>
      <c r="B185" s="40"/>
      <c r="C185" s="220" t="s">
        <v>446</v>
      </c>
      <c r="D185" s="220" t="s">
        <v>185</v>
      </c>
      <c r="E185" s="221" t="s">
        <v>2715</v>
      </c>
      <c r="F185" s="222" t="s">
        <v>2716</v>
      </c>
      <c r="G185" s="223" t="s">
        <v>252</v>
      </c>
      <c r="H185" s="224">
        <v>100</v>
      </c>
      <c r="I185" s="225"/>
      <c r="J185" s="226">
        <f>ROUND(I185*H185,2)</f>
        <v>0</v>
      </c>
      <c r="K185" s="222" t="s">
        <v>1</v>
      </c>
      <c r="L185" s="45"/>
      <c r="M185" s="227" t="s">
        <v>1</v>
      </c>
      <c r="N185" s="228" t="s">
        <v>41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190</v>
      </c>
      <c r="AT185" s="231" t="s">
        <v>185</v>
      </c>
      <c r="AU185" s="231" t="s">
        <v>84</v>
      </c>
      <c r="AY185" s="18" t="s">
        <v>183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84</v>
      </c>
      <c r="BK185" s="232">
        <f>ROUND(I185*H185,2)</f>
        <v>0</v>
      </c>
      <c r="BL185" s="18" t="s">
        <v>190</v>
      </c>
      <c r="BM185" s="231" t="s">
        <v>688</v>
      </c>
    </row>
    <row r="186" s="2" customFormat="1">
      <c r="A186" s="39"/>
      <c r="B186" s="40"/>
      <c r="C186" s="41"/>
      <c r="D186" s="233" t="s">
        <v>192</v>
      </c>
      <c r="E186" s="41"/>
      <c r="F186" s="234" t="s">
        <v>2716</v>
      </c>
      <c r="G186" s="41"/>
      <c r="H186" s="41"/>
      <c r="I186" s="235"/>
      <c r="J186" s="41"/>
      <c r="K186" s="41"/>
      <c r="L186" s="45"/>
      <c r="M186" s="236"/>
      <c r="N186" s="237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192</v>
      </c>
      <c r="AU186" s="18" t="s">
        <v>84</v>
      </c>
    </row>
    <row r="187" s="2" customFormat="1" ht="16.5" customHeight="1">
      <c r="A187" s="39"/>
      <c r="B187" s="40"/>
      <c r="C187" s="220" t="s">
        <v>451</v>
      </c>
      <c r="D187" s="220" t="s">
        <v>185</v>
      </c>
      <c r="E187" s="221" t="s">
        <v>2717</v>
      </c>
      <c r="F187" s="222" t="s">
        <v>2718</v>
      </c>
      <c r="G187" s="223" t="s">
        <v>252</v>
      </c>
      <c r="H187" s="224">
        <v>200</v>
      </c>
      <c r="I187" s="225"/>
      <c r="J187" s="226">
        <f>ROUND(I187*H187,2)</f>
        <v>0</v>
      </c>
      <c r="K187" s="222" t="s">
        <v>1</v>
      </c>
      <c r="L187" s="45"/>
      <c r="M187" s="227" t="s">
        <v>1</v>
      </c>
      <c r="N187" s="228" t="s">
        <v>41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190</v>
      </c>
      <c r="AT187" s="231" t="s">
        <v>185</v>
      </c>
      <c r="AU187" s="231" t="s">
        <v>84</v>
      </c>
      <c r="AY187" s="18" t="s">
        <v>183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84</v>
      </c>
      <c r="BK187" s="232">
        <f>ROUND(I187*H187,2)</f>
        <v>0</v>
      </c>
      <c r="BL187" s="18" t="s">
        <v>190</v>
      </c>
      <c r="BM187" s="231" t="s">
        <v>699</v>
      </c>
    </row>
    <row r="188" s="2" customFormat="1">
      <c r="A188" s="39"/>
      <c r="B188" s="40"/>
      <c r="C188" s="41"/>
      <c r="D188" s="233" t="s">
        <v>192</v>
      </c>
      <c r="E188" s="41"/>
      <c r="F188" s="234" t="s">
        <v>2718</v>
      </c>
      <c r="G188" s="41"/>
      <c r="H188" s="41"/>
      <c r="I188" s="235"/>
      <c r="J188" s="41"/>
      <c r="K188" s="41"/>
      <c r="L188" s="45"/>
      <c r="M188" s="236"/>
      <c r="N188" s="237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192</v>
      </c>
      <c r="AU188" s="18" t="s">
        <v>84</v>
      </c>
    </row>
    <row r="189" s="2" customFormat="1" ht="21.75" customHeight="1">
      <c r="A189" s="39"/>
      <c r="B189" s="40"/>
      <c r="C189" s="220" t="s">
        <v>456</v>
      </c>
      <c r="D189" s="220" t="s">
        <v>185</v>
      </c>
      <c r="E189" s="221" t="s">
        <v>2719</v>
      </c>
      <c r="F189" s="222" t="s">
        <v>2720</v>
      </c>
      <c r="G189" s="223" t="s">
        <v>1124</v>
      </c>
      <c r="H189" s="224">
        <v>40</v>
      </c>
      <c r="I189" s="225"/>
      <c r="J189" s="226">
        <f>ROUND(I189*H189,2)</f>
        <v>0</v>
      </c>
      <c r="K189" s="222" t="s">
        <v>1</v>
      </c>
      <c r="L189" s="45"/>
      <c r="M189" s="227" t="s">
        <v>1</v>
      </c>
      <c r="N189" s="228" t="s">
        <v>41</v>
      </c>
      <c r="O189" s="92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190</v>
      </c>
      <c r="AT189" s="231" t="s">
        <v>185</v>
      </c>
      <c r="AU189" s="231" t="s">
        <v>84</v>
      </c>
      <c r="AY189" s="18" t="s">
        <v>183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84</v>
      </c>
      <c r="BK189" s="232">
        <f>ROUND(I189*H189,2)</f>
        <v>0</v>
      </c>
      <c r="BL189" s="18" t="s">
        <v>190</v>
      </c>
      <c r="BM189" s="231" t="s">
        <v>709</v>
      </c>
    </row>
    <row r="190" s="2" customFormat="1">
      <c r="A190" s="39"/>
      <c r="B190" s="40"/>
      <c r="C190" s="41"/>
      <c r="D190" s="233" t="s">
        <v>192</v>
      </c>
      <c r="E190" s="41"/>
      <c r="F190" s="234" t="s">
        <v>2720</v>
      </c>
      <c r="G190" s="41"/>
      <c r="H190" s="41"/>
      <c r="I190" s="235"/>
      <c r="J190" s="41"/>
      <c r="K190" s="41"/>
      <c r="L190" s="45"/>
      <c r="M190" s="236"/>
      <c r="N190" s="237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192</v>
      </c>
      <c r="AU190" s="18" t="s">
        <v>84</v>
      </c>
    </row>
    <row r="191" s="2" customFormat="1" ht="55.5" customHeight="1">
      <c r="A191" s="39"/>
      <c r="B191" s="40"/>
      <c r="C191" s="220" t="s">
        <v>460</v>
      </c>
      <c r="D191" s="220" t="s">
        <v>185</v>
      </c>
      <c r="E191" s="221" t="s">
        <v>2721</v>
      </c>
      <c r="F191" s="222" t="s">
        <v>2722</v>
      </c>
      <c r="G191" s="223" t="s">
        <v>2723</v>
      </c>
      <c r="H191" s="224">
        <v>15</v>
      </c>
      <c r="I191" s="225"/>
      <c r="J191" s="226">
        <f>ROUND(I191*H191,2)</f>
        <v>0</v>
      </c>
      <c r="K191" s="222" t="s">
        <v>1</v>
      </c>
      <c r="L191" s="45"/>
      <c r="M191" s="227" t="s">
        <v>1</v>
      </c>
      <c r="N191" s="228" t="s">
        <v>41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190</v>
      </c>
      <c r="AT191" s="231" t="s">
        <v>185</v>
      </c>
      <c r="AU191" s="231" t="s">
        <v>84</v>
      </c>
      <c r="AY191" s="18" t="s">
        <v>183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84</v>
      </c>
      <c r="BK191" s="232">
        <f>ROUND(I191*H191,2)</f>
        <v>0</v>
      </c>
      <c r="BL191" s="18" t="s">
        <v>190</v>
      </c>
      <c r="BM191" s="231" t="s">
        <v>720</v>
      </c>
    </row>
    <row r="192" s="2" customFormat="1">
      <c r="A192" s="39"/>
      <c r="B192" s="40"/>
      <c r="C192" s="41"/>
      <c r="D192" s="233" t="s">
        <v>192</v>
      </c>
      <c r="E192" s="41"/>
      <c r="F192" s="234" t="s">
        <v>2722</v>
      </c>
      <c r="G192" s="41"/>
      <c r="H192" s="41"/>
      <c r="I192" s="235"/>
      <c r="J192" s="41"/>
      <c r="K192" s="41"/>
      <c r="L192" s="45"/>
      <c r="M192" s="236"/>
      <c r="N192" s="237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192</v>
      </c>
      <c r="AU192" s="18" t="s">
        <v>84</v>
      </c>
    </row>
    <row r="193" s="2" customFormat="1" ht="16.5" customHeight="1">
      <c r="A193" s="39"/>
      <c r="B193" s="40"/>
      <c r="C193" s="220" t="s">
        <v>466</v>
      </c>
      <c r="D193" s="220" t="s">
        <v>185</v>
      </c>
      <c r="E193" s="221" t="s">
        <v>2724</v>
      </c>
      <c r="F193" s="222" t="s">
        <v>2725</v>
      </c>
      <c r="G193" s="223" t="s">
        <v>1124</v>
      </c>
      <c r="H193" s="224">
        <v>1</v>
      </c>
      <c r="I193" s="225"/>
      <c r="J193" s="226">
        <f>ROUND(I193*H193,2)</f>
        <v>0</v>
      </c>
      <c r="K193" s="222" t="s">
        <v>1</v>
      </c>
      <c r="L193" s="45"/>
      <c r="M193" s="227" t="s">
        <v>1</v>
      </c>
      <c r="N193" s="228" t="s">
        <v>41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190</v>
      </c>
      <c r="AT193" s="231" t="s">
        <v>185</v>
      </c>
      <c r="AU193" s="231" t="s">
        <v>84</v>
      </c>
      <c r="AY193" s="18" t="s">
        <v>183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84</v>
      </c>
      <c r="BK193" s="232">
        <f>ROUND(I193*H193,2)</f>
        <v>0</v>
      </c>
      <c r="BL193" s="18" t="s">
        <v>190</v>
      </c>
      <c r="BM193" s="231" t="s">
        <v>730</v>
      </c>
    </row>
    <row r="194" s="2" customFormat="1">
      <c r="A194" s="39"/>
      <c r="B194" s="40"/>
      <c r="C194" s="41"/>
      <c r="D194" s="233" t="s">
        <v>192</v>
      </c>
      <c r="E194" s="41"/>
      <c r="F194" s="234" t="s">
        <v>2725</v>
      </c>
      <c r="G194" s="41"/>
      <c r="H194" s="41"/>
      <c r="I194" s="235"/>
      <c r="J194" s="41"/>
      <c r="K194" s="41"/>
      <c r="L194" s="45"/>
      <c r="M194" s="236"/>
      <c r="N194" s="23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192</v>
      </c>
      <c r="AU194" s="18" t="s">
        <v>84</v>
      </c>
    </row>
    <row r="195" s="2" customFormat="1" ht="55.5" customHeight="1">
      <c r="A195" s="39"/>
      <c r="B195" s="40"/>
      <c r="C195" s="220" t="s">
        <v>475</v>
      </c>
      <c r="D195" s="220" t="s">
        <v>185</v>
      </c>
      <c r="E195" s="221" t="s">
        <v>2726</v>
      </c>
      <c r="F195" s="222" t="s">
        <v>2727</v>
      </c>
      <c r="G195" s="223" t="s">
        <v>1124</v>
      </c>
      <c r="H195" s="224">
        <v>1</v>
      </c>
      <c r="I195" s="225"/>
      <c r="J195" s="226">
        <f>ROUND(I195*H195,2)</f>
        <v>0</v>
      </c>
      <c r="K195" s="222" t="s">
        <v>1</v>
      </c>
      <c r="L195" s="45"/>
      <c r="M195" s="227" t="s">
        <v>1</v>
      </c>
      <c r="N195" s="228" t="s">
        <v>41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190</v>
      </c>
      <c r="AT195" s="231" t="s">
        <v>185</v>
      </c>
      <c r="AU195" s="231" t="s">
        <v>84</v>
      </c>
      <c r="AY195" s="18" t="s">
        <v>183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84</v>
      </c>
      <c r="BK195" s="232">
        <f>ROUND(I195*H195,2)</f>
        <v>0</v>
      </c>
      <c r="BL195" s="18" t="s">
        <v>190</v>
      </c>
      <c r="BM195" s="231" t="s">
        <v>740</v>
      </c>
    </row>
    <row r="196" s="2" customFormat="1">
      <c r="A196" s="39"/>
      <c r="B196" s="40"/>
      <c r="C196" s="41"/>
      <c r="D196" s="233" t="s">
        <v>192</v>
      </c>
      <c r="E196" s="41"/>
      <c r="F196" s="234" t="s">
        <v>2727</v>
      </c>
      <c r="G196" s="41"/>
      <c r="H196" s="41"/>
      <c r="I196" s="235"/>
      <c r="J196" s="41"/>
      <c r="K196" s="41"/>
      <c r="L196" s="45"/>
      <c r="M196" s="236"/>
      <c r="N196" s="237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192</v>
      </c>
      <c r="AU196" s="18" t="s">
        <v>84</v>
      </c>
    </row>
    <row r="197" s="2" customFormat="1" ht="66.75" customHeight="1">
      <c r="A197" s="39"/>
      <c r="B197" s="40"/>
      <c r="C197" s="220" t="s">
        <v>485</v>
      </c>
      <c r="D197" s="220" t="s">
        <v>185</v>
      </c>
      <c r="E197" s="221" t="s">
        <v>2728</v>
      </c>
      <c r="F197" s="222" t="s">
        <v>2729</v>
      </c>
      <c r="G197" s="223" t="s">
        <v>1124</v>
      </c>
      <c r="H197" s="224">
        <v>1</v>
      </c>
      <c r="I197" s="225"/>
      <c r="J197" s="226">
        <f>ROUND(I197*H197,2)</f>
        <v>0</v>
      </c>
      <c r="K197" s="222" t="s">
        <v>1</v>
      </c>
      <c r="L197" s="45"/>
      <c r="M197" s="227" t="s">
        <v>1</v>
      </c>
      <c r="N197" s="228" t="s">
        <v>41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190</v>
      </c>
      <c r="AT197" s="231" t="s">
        <v>185</v>
      </c>
      <c r="AU197" s="231" t="s">
        <v>84</v>
      </c>
      <c r="AY197" s="18" t="s">
        <v>183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84</v>
      </c>
      <c r="BK197" s="232">
        <f>ROUND(I197*H197,2)</f>
        <v>0</v>
      </c>
      <c r="BL197" s="18" t="s">
        <v>190</v>
      </c>
      <c r="BM197" s="231" t="s">
        <v>750</v>
      </c>
    </row>
    <row r="198" s="2" customFormat="1">
      <c r="A198" s="39"/>
      <c r="B198" s="40"/>
      <c r="C198" s="41"/>
      <c r="D198" s="233" t="s">
        <v>192</v>
      </c>
      <c r="E198" s="41"/>
      <c r="F198" s="234" t="s">
        <v>2729</v>
      </c>
      <c r="G198" s="41"/>
      <c r="H198" s="41"/>
      <c r="I198" s="235"/>
      <c r="J198" s="41"/>
      <c r="K198" s="41"/>
      <c r="L198" s="45"/>
      <c r="M198" s="236"/>
      <c r="N198" s="237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192</v>
      </c>
      <c r="AU198" s="18" t="s">
        <v>84</v>
      </c>
    </row>
    <row r="199" s="2" customFormat="1" ht="24.15" customHeight="1">
      <c r="A199" s="39"/>
      <c r="B199" s="40"/>
      <c r="C199" s="220" t="s">
        <v>490</v>
      </c>
      <c r="D199" s="220" t="s">
        <v>185</v>
      </c>
      <c r="E199" s="221" t="s">
        <v>2730</v>
      </c>
      <c r="F199" s="222" t="s">
        <v>2731</v>
      </c>
      <c r="G199" s="223" t="s">
        <v>1124</v>
      </c>
      <c r="H199" s="224">
        <v>11</v>
      </c>
      <c r="I199" s="225"/>
      <c r="J199" s="226">
        <f>ROUND(I199*H199,2)</f>
        <v>0</v>
      </c>
      <c r="K199" s="222" t="s">
        <v>1</v>
      </c>
      <c r="L199" s="45"/>
      <c r="M199" s="227" t="s">
        <v>1</v>
      </c>
      <c r="N199" s="228" t="s">
        <v>41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190</v>
      </c>
      <c r="AT199" s="231" t="s">
        <v>185</v>
      </c>
      <c r="AU199" s="231" t="s">
        <v>84</v>
      </c>
      <c r="AY199" s="18" t="s">
        <v>183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84</v>
      </c>
      <c r="BK199" s="232">
        <f>ROUND(I199*H199,2)</f>
        <v>0</v>
      </c>
      <c r="BL199" s="18" t="s">
        <v>190</v>
      </c>
      <c r="BM199" s="231" t="s">
        <v>760</v>
      </c>
    </row>
    <row r="200" s="2" customFormat="1">
      <c r="A200" s="39"/>
      <c r="B200" s="40"/>
      <c r="C200" s="41"/>
      <c r="D200" s="233" t="s">
        <v>192</v>
      </c>
      <c r="E200" s="41"/>
      <c r="F200" s="234" t="s">
        <v>2731</v>
      </c>
      <c r="G200" s="41"/>
      <c r="H200" s="41"/>
      <c r="I200" s="235"/>
      <c r="J200" s="41"/>
      <c r="K200" s="41"/>
      <c r="L200" s="45"/>
      <c r="M200" s="236"/>
      <c r="N200" s="237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192</v>
      </c>
      <c r="AU200" s="18" t="s">
        <v>84</v>
      </c>
    </row>
    <row r="201" s="2" customFormat="1" ht="33" customHeight="1">
      <c r="A201" s="39"/>
      <c r="B201" s="40"/>
      <c r="C201" s="220" t="s">
        <v>496</v>
      </c>
      <c r="D201" s="220" t="s">
        <v>185</v>
      </c>
      <c r="E201" s="221" t="s">
        <v>2732</v>
      </c>
      <c r="F201" s="222" t="s">
        <v>2733</v>
      </c>
      <c r="G201" s="223" t="s">
        <v>1124</v>
      </c>
      <c r="H201" s="224">
        <v>1</v>
      </c>
      <c r="I201" s="225"/>
      <c r="J201" s="226">
        <f>ROUND(I201*H201,2)</f>
        <v>0</v>
      </c>
      <c r="K201" s="222" t="s">
        <v>1</v>
      </c>
      <c r="L201" s="45"/>
      <c r="M201" s="227" t="s">
        <v>1</v>
      </c>
      <c r="N201" s="228" t="s">
        <v>41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190</v>
      </c>
      <c r="AT201" s="231" t="s">
        <v>185</v>
      </c>
      <c r="AU201" s="231" t="s">
        <v>84</v>
      </c>
      <c r="AY201" s="18" t="s">
        <v>183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84</v>
      </c>
      <c r="BK201" s="232">
        <f>ROUND(I201*H201,2)</f>
        <v>0</v>
      </c>
      <c r="BL201" s="18" t="s">
        <v>190</v>
      </c>
      <c r="BM201" s="231" t="s">
        <v>775</v>
      </c>
    </row>
    <row r="202" s="2" customFormat="1">
      <c r="A202" s="39"/>
      <c r="B202" s="40"/>
      <c r="C202" s="41"/>
      <c r="D202" s="233" t="s">
        <v>192</v>
      </c>
      <c r="E202" s="41"/>
      <c r="F202" s="234" t="s">
        <v>2733</v>
      </c>
      <c r="G202" s="41"/>
      <c r="H202" s="41"/>
      <c r="I202" s="235"/>
      <c r="J202" s="41"/>
      <c r="K202" s="41"/>
      <c r="L202" s="45"/>
      <c r="M202" s="236"/>
      <c r="N202" s="237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192</v>
      </c>
      <c r="AU202" s="18" t="s">
        <v>84</v>
      </c>
    </row>
    <row r="203" s="2" customFormat="1" ht="24.15" customHeight="1">
      <c r="A203" s="39"/>
      <c r="B203" s="40"/>
      <c r="C203" s="220" t="s">
        <v>502</v>
      </c>
      <c r="D203" s="220" t="s">
        <v>185</v>
      </c>
      <c r="E203" s="221" t="s">
        <v>2734</v>
      </c>
      <c r="F203" s="222" t="s">
        <v>2735</v>
      </c>
      <c r="G203" s="223" t="s">
        <v>1124</v>
      </c>
      <c r="H203" s="224">
        <v>0</v>
      </c>
      <c r="I203" s="225"/>
      <c r="J203" s="226">
        <f>ROUND(I203*H203,2)</f>
        <v>0</v>
      </c>
      <c r="K203" s="222" t="s">
        <v>1</v>
      </c>
      <c r="L203" s="45"/>
      <c r="M203" s="227" t="s">
        <v>1</v>
      </c>
      <c r="N203" s="228" t="s">
        <v>41</v>
      </c>
      <c r="O203" s="92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190</v>
      </c>
      <c r="AT203" s="231" t="s">
        <v>185</v>
      </c>
      <c r="AU203" s="231" t="s">
        <v>84</v>
      </c>
      <c r="AY203" s="18" t="s">
        <v>183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84</v>
      </c>
      <c r="BK203" s="232">
        <f>ROUND(I203*H203,2)</f>
        <v>0</v>
      </c>
      <c r="BL203" s="18" t="s">
        <v>190</v>
      </c>
      <c r="BM203" s="231" t="s">
        <v>790</v>
      </c>
    </row>
    <row r="204" s="2" customFormat="1">
      <c r="A204" s="39"/>
      <c r="B204" s="40"/>
      <c r="C204" s="41"/>
      <c r="D204" s="233" t="s">
        <v>192</v>
      </c>
      <c r="E204" s="41"/>
      <c r="F204" s="234" t="s">
        <v>2735</v>
      </c>
      <c r="G204" s="41"/>
      <c r="H204" s="41"/>
      <c r="I204" s="235"/>
      <c r="J204" s="41"/>
      <c r="K204" s="41"/>
      <c r="L204" s="45"/>
      <c r="M204" s="236"/>
      <c r="N204" s="237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192</v>
      </c>
      <c r="AU204" s="18" t="s">
        <v>84</v>
      </c>
    </row>
    <row r="205" s="2" customFormat="1" ht="16.5" customHeight="1">
      <c r="A205" s="39"/>
      <c r="B205" s="40"/>
      <c r="C205" s="220" t="s">
        <v>508</v>
      </c>
      <c r="D205" s="220" t="s">
        <v>185</v>
      </c>
      <c r="E205" s="221" t="s">
        <v>2736</v>
      </c>
      <c r="F205" s="222" t="s">
        <v>2737</v>
      </c>
      <c r="G205" s="223" t="s">
        <v>1124</v>
      </c>
      <c r="H205" s="224">
        <v>3</v>
      </c>
      <c r="I205" s="225"/>
      <c r="J205" s="226">
        <f>ROUND(I205*H205,2)</f>
        <v>0</v>
      </c>
      <c r="K205" s="222" t="s">
        <v>1</v>
      </c>
      <c r="L205" s="45"/>
      <c r="M205" s="227" t="s">
        <v>1</v>
      </c>
      <c r="N205" s="228" t="s">
        <v>41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190</v>
      </c>
      <c r="AT205" s="231" t="s">
        <v>185</v>
      </c>
      <c r="AU205" s="231" t="s">
        <v>84</v>
      </c>
      <c r="AY205" s="18" t="s">
        <v>183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84</v>
      </c>
      <c r="BK205" s="232">
        <f>ROUND(I205*H205,2)</f>
        <v>0</v>
      </c>
      <c r="BL205" s="18" t="s">
        <v>190</v>
      </c>
      <c r="BM205" s="231" t="s">
        <v>802</v>
      </c>
    </row>
    <row r="206" s="2" customFormat="1">
      <c r="A206" s="39"/>
      <c r="B206" s="40"/>
      <c r="C206" s="41"/>
      <c r="D206" s="233" t="s">
        <v>192</v>
      </c>
      <c r="E206" s="41"/>
      <c r="F206" s="234" t="s">
        <v>2737</v>
      </c>
      <c r="G206" s="41"/>
      <c r="H206" s="41"/>
      <c r="I206" s="235"/>
      <c r="J206" s="41"/>
      <c r="K206" s="41"/>
      <c r="L206" s="45"/>
      <c r="M206" s="236"/>
      <c r="N206" s="237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192</v>
      </c>
      <c r="AU206" s="18" t="s">
        <v>84</v>
      </c>
    </row>
    <row r="207" s="2" customFormat="1" ht="16.5" customHeight="1">
      <c r="A207" s="39"/>
      <c r="B207" s="40"/>
      <c r="C207" s="220" t="s">
        <v>516</v>
      </c>
      <c r="D207" s="220" t="s">
        <v>185</v>
      </c>
      <c r="E207" s="221" t="s">
        <v>2738</v>
      </c>
      <c r="F207" s="222" t="s">
        <v>2739</v>
      </c>
      <c r="G207" s="223" t="s">
        <v>252</v>
      </c>
      <c r="H207" s="224">
        <v>550</v>
      </c>
      <c r="I207" s="225"/>
      <c r="J207" s="226">
        <f>ROUND(I207*H207,2)</f>
        <v>0</v>
      </c>
      <c r="K207" s="222" t="s">
        <v>1</v>
      </c>
      <c r="L207" s="45"/>
      <c r="M207" s="227" t="s">
        <v>1</v>
      </c>
      <c r="N207" s="228" t="s">
        <v>41</v>
      </c>
      <c r="O207" s="92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1" t="s">
        <v>190</v>
      </c>
      <c r="AT207" s="231" t="s">
        <v>185</v>
      </c>
      <c r="AU207" s="231" t="s">
        <v>84</v>
      </c>
      <c r="AY207" s="18" t="s">
        <v>183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84</v>
      </c>
      <c r="BK207" s="232">
        <f>ROUND(I207*H207,2)</f>
        <v>0</v>
      </c>
      <c r="BL207" s="18" t="s">
        <v>190</v>
      </c>
      <c r="BM207" s="231" t="s">
        <v>811</v>
      </c>
    </row>
    <row r="208" s="2" customFormat="1">
      <c r="A208" s="39"/>
      <c r="B208" s="40"/>
      <c r="C208" s="41"/>
      <c r="D208" s="233" t="s">
        <v>192</v>
      </c>
      <c r="E208" s="41"/>
      <c r="F208" s="234" t="s">
        <v>2739</v>
      </c>
      <c r="G208" s="41"/>
      <c r="H208" s="41"/>
      <c r="I208" s="235"/>
      <c r="J208" s="41"/>
      <c r="K208" s="41"/>
      <c r="L208" s="45"/>
      <c r="M208" s="236"/>
      <c r="N208" s="237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192</v>
      </c>
      <c r="AU208" s="18" t="s">
        <v>84</v>
      </c>
    </row>
    <row r="209" s="2" customFormat="1" ht="16.5" customHeight="1">
      <c r="A209" s="39"/>
      <c r="B209" s="40"/>
      <c r="C209" s="220" t="s">
        <v>522</v>
      </c>
      <c r="D209" s="220" t="s">
        <v>185</v>
      </c>
      <c r="E209" s="221" t="s">
        <v>2740</v>
      </c>
      <c r="F209" s="222" t="s">
        <v>2741</v>
      </c>
      <c r="G209" s="223" t="s">
        <v>252</v>
      </c>
      <c r="H209" s="224">
        <v>230</v>
      </c>
      <c r="I209" s="225"/>
      <c r="J209" s="226">
        <f>ROUND(I209*H209,2)</f>
        <v>0</v>
      </c>
      <c r="K209" s="222" t="s">
        <v>1</v>
      </c>
      <c r="L209" s="45"/>
      <c r="M209" s="227" t="s">
        <v>1</v>
      </c>
      <c r="N209" s="228" t="s">
        <v>41</v>
      </c>
      <c r="O209" s="92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1" t="s">
        <v>190</v>
      </c>
      <c r="AT209" s="231" t="s">
        <v>185</v>
      </c>
      <c r="AU209" s="231" t="s">
        <v>84</v>
      </c>
      <c r="AY209" s="18" t="s">
        <v>183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84</v>
      </c>
      <c r="BK209" s="232">
        <f>ROUND(I209*H209,2)</f>
        <v>0</v>
      </c>
      <c r="BL209" s="18" t="s">
        <v>190</v>
      </c>
      <c r="BM209" s="231" t="s">
        <v>821</v>
      </c>
    </row>
    <row r="210" s="2" customFormat="1">
      <c r="A210" s="39"/>
      <c r="B210" s="40"/>
      <c r="C210" s="41"/>
      <c r="D210" s="233" t="s">
        <v>192</v>
      </c>
      <c r="E210" s="41"/>
      <c r="F210" s="234" t="s">
        <v>2741</v>
      </c>
      <c r="G210" s="41"/>
      <c r="H210" s="41"/>
      <c r="I210" s="235"/>
      <c r="J210" s="41"/>
      <c r="K210" s="41"/>
      <c r="L210" s="45"/>
      <c r="M210" s="236"/>
      <c r="N210" s="237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192</v>
      </c>
      <c r="AU210" s="18" t="s">
        <v>84</v>
      </c>
    </row>
    <row r="211" s="2" customFormat="1" ht="16.5" customHeight="1">
      <c r="A211" s="39"/>
      <c r="B211" s="40"/>
      <c r="C211" s="220" t="s">
        <v>528</v>
      </c>
      <c r="D211" s="220" t="s">
        <v>185</v>
      </c>
      <c r="E211" s="221" t="s">
        <v>2742</v>
      </c>
      <c r="F211" s="222" t="s">
        <v>2743</v>
      </c>
      <c r="G211" s="223" t="s">
        <v>252</v>
      </c>
      <c r="H211" s="224">
        <v>300</v>
      </c>
      <c r="I211" s="225"/>
      <c r="J211" s="226">
        <f>ROUND(I211*H211,2)</f>
        <v>0</v>
      </c>
      <c r="K211" s="222" t="s">
        <v>1</v>
      </c>
      <c r="L211" s="45"/>
      <c r="M211" s="227" t="s">
        <v>1</v>
      </c>
      <c r="N211" s="228" t="s">
        <v>41</v>
      </c>
      <c r="O211" s="92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1" t="s">
        <v>190</v>
      </c>
      <c r="AT211" s="231" t="s">
        <v>185</v>
      </c>
      <c r="AU211" s="231" t="s">
        <v>84</v>
      </c>
      <c r="AY211" s="18" t="s">
        <v>183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8" t="s">
        <v>84</v>
      </c>
      <c r="BK211" s="232">
        <f>ROUND(I211*H211,2)</f>
        <v>0</v>
      </c>
      <c r="BL211" s="18" t="s">
        <v>190</v>
      </c>
      <c r="BM211" s="231" t="s">
        <v>830</v>
      </c>
    </row>
    <row r="212" s="2" customFormat="1">
      <c r="A212" s="39"/>
      <c r="B212" s="40"/>
      <c r="C212" s="41"/>
      <c r="D212" s="233" t="s">
        <v>192</v>
      </c>
      <c r="E212" s="41"/>
      <c r="F212" s="234" t="s">
        <v>2743</v>
      </c>
      <c r="G212" s="41"/>
      <c r="H212" s="41"/>
      <c r="I212" s="235"/>
      <c r="J212" s="41"/>
      <c r="K212" s="41"/>
      <c r="L212" s="45"/>
      <c r="M212" s="236"/>
      <c r="N212" s="237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192</v>
      </c>
      <c r="AU212" s="18" t="s">
        <v>84</v>
      </c>
    </row>
    <row r="213" s="2" customFormat="1" ht="16.5" customHeight="1">
      <c r="A213" s="39"/>
      <c r="B213" s="40"/>
      <c r="C213" s="220" t="s">
        <v>533</v>
      </c>
      <c r="D213" s="220" t="s">
        <v>185</v>
      </c>
      <c r="E213" s="221" t="s">
        <v>2744</v>
      </c>
      <c r="F213" s="222" t="s">
        <v>2714</v>
      </c>
      <c r="G213" s="223" t="s">
        <v>252</v>
      </c>
      <c r="H213" s="224">
        <v>120</v>
      </c>
      <c r="I213" s="225"/>
      <c r="J213" s="226">
        <f>ROUND(I213*H213,2)</f>
        <v>0</v>
      </c>
      <c r="K213" s="222" t="s">
        <v>1</v>
      </c>
      <c r="L213" s="45"/>
      <c r="M213" s="227" t="s">
        <v>1</v>
      </c>
      <c r="N213" s="228" t="s">
        <v>41</v>
      </c>
      <c r="O213" s="92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190</v>
      </c>
      <c r="AT213" s="231" t="s">
        <v>185</v>
      </c>
      <c r="AU213" s="231" t="s">
        <v>84</v>
      </c>
      <c r="AY213" s="18" t="s">
        <v>183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84</v>
      </c>
      <c r="BK213" s="232">
        <f>ROUND(I213*H213,2)</f>
        <v>0</v>
      </c>
      <c r="BL213" s="18" t="s">
        <v>190</v>
      </c>
      <c r="BM213" s="231" t="s">
        <v>839</v>
      </c>
    </row>
    <row r="214" s="2" customFormat="1">
      <c r="A214" s="39"/>
      <c r="B214" s="40"/>
      <c r="C214" s="41"/>
      <c r="D214" s="233" t="s">
        <v>192</v>
      </c>
      <c r="E214" s="41"/>
      <c r="F214" s="234" t="s">
        <v>2714</v>
      </c>
      <c r="G214" s="41"/>
      <c r="H214" s="41"/>
      <c r="I214" s="235"/>
      <c r="J214" s="41"/>
      <c r="K214" s="41"/>
      <c r="L214" s="45"/>
      <c r="M214" s="236"/>
      <c r="N214" s="237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192</v>
      </c>
      <c r="AU214" s="18" t="s">
        <v>84</v>
      </c>
    </row>
    <row r="215" s="2" customFormat="1" ht="16.5" customHeight="1">
      <c r="A215" s="39"/>
      <c r="B215" s="40"/>
      <c r="C215" s="220" t="s">
        <v>540</v>
      </c>
      <c r="D215" s="220" t="s">
        <v>185</v>
      </c>
      <c r="E215" s="221" t="s">
        <v>2745</v>
      </c>
      <c r="F215" s="222" t="s">
        <v>2710</v>
      </c>
      <c r="G215" s="223" t="s">
        <v>1124</v>
      </c>
      <c r="H215" s="224">
        <v>14</v>
      </c>
      <c r="I215" s="225"/>
      <c r="J215" s="226">
        <f>ROUND(I215*H215,2)</f>
        <v>0</v>
      </c>
      <c r="K215" s="222" t="s">
        <v>1</v>
      </c>
      <c r="L215" s="45"/>
      <c r="M215" s="227" t="s">
        <v>1</v>
      </c>
      <c r="N215" s="228" t="s">
        <v>41</v>
      </c>
      <c r="O215" s="92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190</v>
      </c>
      <c r="AT215" s="231" t="s">
        <v>185</v>
      </c>
      <c r="AU215" s="231" t="s">
        <v>84</v>
      </c>
      <c r="AY215" s="18" t="s">
        <v>183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84</v>
      </c>
      <c r="BK215" s="232">
        <f>ROUND(I215*H215,2)</f>
        <v>0</v>
      </c>
      <c r="BL215" s="18" t="s">
        <v>190</v>
      </c>
      <c r="BM215" s="231" t="s">
        <v>851</v>
      </c>
    </row>
    <row r="216" s="2" customFormat="1">
      <c r="A216" s="39"/>
      <c r="B216" s="40"/>
      <c r="C216" s="41"/>
      <c r="D216" s="233" t="s">
        <v>192</v>
      </c>
      <c r="E216" s="41"/>
      <c r="F216" s="234" t="s">
        <v>2710</v>
      </c>
      <c r="G216" s="41"/>
      <c r="H216" s="41"/>
      <c r="I216" s="235"/>
      <c r="J216" s="41"/>
      <c r="K216" s="41"/>
      <c r="L216" s="45"/>
      <c r="M216" s="236"/>
      <c r="N216" s="237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192</v>
      </c>
      <c r="AU216" s="18" t="s">
        <v>84</v>
      </c>
    </row>
    <row r="217" s="2" customFormat="1" ht="24.15" customHeight="1">
      <c r="A217" s="39"/>
      <c r="B217" s="40"/>
      <c r="C217" s="220" t="s">
        <v>547</v>
      </c>
      <c r="D217" s="220" t="s">
        <v>185</v>
      </c>
      <c r="E217" s="221" t="s">
        <v>2746</v>
      </c>
      <c r="F217" s="222" t="s">
        <v>2712</v>
      </c>
      <c r="G217" s="223" t="s">
        <v>1124</v>
      </c>
      <c r="H217" s="224">
        <v>10</v>
      </c>
      <c r="I217" s="225"/>
      <c r="J217" s="226">
        <f>ROUND(I217*H217,2)</f>
        <v>0</v>
      </c>
      <c r="K217" s="222" t="s">
        <v>1</v>
      </c>
      <c r="L217" s="45"/>
      <c r="M217" s="227" t="s">
        <v>1</v>
      </c>
      <c r="N217" s="228" t="s">
        <v>41</v>
      </c>
      <c r="O217" s="92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190</v>
      </c>
      <c r="AT217" s="231" t="s">
        <v>185</v>
      </c>
      <c r="AU217" s="231" t="s">
        <v>84</v>
      </c>
      <c r="AY217" s="18" t="s">
        <v>183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84</v>
      </c>
      <c r="BK217" s="232">
        <f>ROUND(I217*H217,2)</f>
        <v>0</v>
      </c>
      <c r="BL217" s="18" t="s">
        <v>190</v>
      </c>
      <c r="BM217" s="231" t="s">
        <v>861</v>
      </c>
    </row>
    <row r="218" s="2" customFormat="1">
      <c r="A218" s="39"/>
      <c r="B218" s="40"/>
      <c r="C218" s="41"/>
      <c r="D218" s="233" t="s">
        <v>192</v>
      </c>
      <c r="E218" s="41"/>
      <c r="F218" s="234" t="s">
        <v>2712</v>
      </c>
      <c r="G218" s="41"/>
      <c r="H218" s="41"/>
      <c r="I218" s="235"/>
      <c r="J218" s="41"/>
      <c r="K218" s="41"/>
      <c r="L218" s="45"/>
      <c r="M218" s="236"/>
      <c r="N218" s="237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192</v>
      </c>
      <c r="AU218" s="18" t="s">
        <v>84</v>
      </c>
    </row>
    <row r="219" s="2" customFormat="1" ht="16.5" customHeight="1">
      <c r="A219" s="39"/>
      <c r="B219" s="40"/>
      <c r="C219" s="220" t="s">
        <v>566</v>
      </c>
      <c r="D219" s="220" t="s">
        <v>185</v>
      </c>
      <c r="E219" s="221" t="s">
        <v>2747</v>
      </c>
      <c r="F219" s="222" t="s">
        <v>2748</v>
      </c>
      <c r="G219" s="223" t="s">
        <v>252</v>
      </c>
      <c r="H219" s="224">
        <v>60</v>
      </c>
      <c r="I219" s="225"/>
      <c r="J219" s="226">
        <f>ROUND(I219*H219,2)</f>
        <v>0</v>
      </c>
      <c r="K219" s="222" t="s">
        <v>1</v>
      </c>
      <c r="L219" s="45"/>
      <c r="M219" s="227" t="s">
        <v>1</v>
      </c>
      <c r="N219" s="228" t="s">
        <v>41</v>
      </c>
      <c r="O219" s="92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1" t="s">
        <v>190</v>
      </c>
      <c r="AT219" s="231" t="s">
        <v>185</v>
      </c>
      <c r="AU219" s="231" t="s">
        <v>84</v>
      </c>
      <c r="AY219" s="18" t="s">
        <v>183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84</v>
      </c>
      <c r="BK219" s="232">
        <f>ROUND(I219*H219,2)</f>
        <v>0</v>
      </c>
      <c r="BL219" s="18" t="s">
        <v>190</v>
      </c>
      <c r="BM219" s="231" t="s">
        <v>874</v>
      </c>
    </row>
    <row r="220" s="2" customFormat="1">
      <c r="A220" s="39"/>
      <c r="B220" s="40"/>
      <c r="C220" s="41"/>
      <c r="D220" s="233" t="s">
        <v>192</v>
      </c>
      <c r="E220" s="41"/>
      <c r="F220" s="234" t="s">
        <v>2748</v>
      </c>
      <c r="G220" s="41"/>
      <c r="H220" s="41"/>
      <c r="I220" s="235"/>
      <c r="J220" s="41"/>
      <c r="K220" s="41"/>
      <c r="L220" s="45"/>
      <c r="M220" s="236"/>
      <c r="N220" s="237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192</v>
      </c>
      <c r="AU220" s="18" t="s">
        <v>84</v>
      </c>
    </row>
    <row r="221" s="2" customFormat="1" ht="55.5" customHeight="1">
      <c r="A221" s="39"/>
      <c r="B221" s="40"/>
      <c r="C221" s="220" t="s">
        <v>575</v>
      </c>
      <c r="D221" s="220" t="s">
        <v>185</v>
      </c>
      <c r="E221" s="221" t="s">
        <v>2749</v>
      </c>
      <c r="F221" s="222" t="s">
        <v>2722</v>
      </c>
      <c r="G221" s="223" t="s">
        <v>2723</v>
      </c>
      <c r="H221" s="224">
        <v>10</v>
      </c>
      <c r="I221" s="225"/>
      <c r="J221" s="226">
        <f>ROUND(I221*H221,2)</f>
        <v>0</v>
      </c>
      <c r="K221" s="222" t="s">
        <v>1</v>
      </c>
      <c r="L221" s="45"/>
      <c r="M221" s="227" t="s">
        <v>1</v>
      </c>
      <c r="N221" s="228" t="s">
        <v>41</v>
      </c>
      <c r="O221" s="92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190</v>
      </c>
      <c r="AT221" s="231" t="s">
        <v>185</v>
      </c>
      <c r="AU221" s="231" t="s">
        <v>84</v>
      </c>
      <c r="AY221" s="18" t="s">
        <v>183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84</v>
      </c>
      <c r="BK221" s="232">
        <f>ROUND(I221*H221,2)</f>
        <v>0</v>
      </c>
      <c r="BL221" s="18" t="s">
        <v>190</v>
      </c>
      <c r="BM221" s="231" t="s">
        <v>886</v>
      </c>
    </row>
    <row r="222" s="2" customFormat="1">
      <c r="A222" s="39"/>
      <c r="B222" s="40"/>
      <c r="C222" s="41"/>
      <c r="D222" s="233" t="s">
        <v>192</v>
      </c>
      <c r="E222" s="41"/>
      <c r="F222" s="234" t="s">
        <v>2722</v>
      </c>
      <c r="G222" s="41"/>
      <c r="H222" s="41"/>
      <c r="I222" s="235"/>
      <c r="J222" s="41"/>
      <c r="K222" s="41"/>
      <c r="L222" s="45"/>
      <c r="M222" s="236"/>
      <c r="N222" s="237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192</v>
      </c>
      <c r="AU222" s="18" t="s">
        <v>84</v>
      </c>
    </row>
    <row r="223" s="2" customFormat="1" ht="16.5" customHeight="1">
      <c r="A223" s="39"/>
      <c r="B223" s="40"/>
      <c r="C223" s="220" t="s">
        <v>580</v>
      </c>
      <c r="D223" s="220" t="s">
        <v>185</v>
      </c>
      <c r="E223" s="221" t="s">
        <v>2750</v>
      </c>
      <c r="F223" s="222" t="s">
        <v>2725</v>
      </c>
      <c r="G223" s="223" t="s">
        <v>1124</v>
      </c>
      <c r="H223" s="224">
        <v>1</v>
      </c>
      <c r="I223" s="225"/>
      <c r="J223" s="226">
        <f>ROUND(I223*H223,2)</f>
        <v>0</v>
      </c>
      <c r="K223" s="222" t="s">
        <v>1</v>
      </c>
      <c r="L223" s="45"/>
      <c r="M223" s="227" t="s">
        <v>1</v>
      </c>
      <c r="N223" s="228" t="s">
        <v>41</v>
      </c>
      <c r="O223" s="92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190</v>
      </c>
      <c r="AT223" s="231" t="s">
        <v>185</v>
      </c>
      <c r="AU223" s="231" t="s">
        <v>84</v>
      </c>
      <c r="AY223" s="18" t="s">
        <v>183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84</v>
      </c>
      <c r="BK223" s="232">
        <f>ROUND(I223*H223,2)</f>
        <v>0</v>
      </c>
      <c r="BL223" s="18" t="s">
        <v>190</v>
      </c>
      <c r="BM223" s="231" t="s">
        <v>904</v>
      </c>
    </row>
    <row r="224" s="2" customFormat="1">
      <c r="A224" s="39"/>
      <c r="B224" s="40"/>
      <c r="C224" s="41"/>
      <c r="D224" s="233" t="s">
        <v>192</v>
      </c>
      <c r="E224" s="41"/>
      <c r="F224" s="234" t="s">
        <v>2725</v>
      </c>
      <c r="G224" s="41"/>
      <c r="H224" s="41"/>
      <c r="I224" s="235"/>
      <c r="J224" s="41"/>
      <c r="K224" s="41"/>
      <c r="L224" s="45"/>
      <c r="M224" s="236"/>
      <c r="N224" s="237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192</v>
      </c>
      <c r="AU224" s="18" t="s">
        <v>84</v>
      </c>
    </row>
    <row r="225" s="2" customFormat="1" ht="55.5" customHeight="1">
      <c r="A225" s="39"/>
      <c r="B225" s="40"/>
      <c r="C225" s="220" t="s">
        <v>589</v>
      </c>
      <c r="D225" s="220" t="s">
        <v>185</v>
      </c>
      <c r="E225" s="221" t="s">
        <v>2751</v>
      </c>
      <c r="F225" s="222" t="s">
        <v>2752</v>
      </c>
      <c r="G225" s="223" t="s">
        <v>1124</v>
      </c>
      <c r="H225" s="224">
        <v>1</v>
      </c>
      <c r="I225" s="225"/>
      <c r="J225" s="226">
        <f>ROUND(I225*H225,2)</f>
        <v>0</v>
      </c>
      <c r="K225" s="222" t="s">
        <v>1</v>
      </c>
      <c r="L225" s="45"/>
      <c r="M225" s="227" t="s">
        <v>1</v>
      </c>
      <c r="N225" s="228" t="s">
        <v>41</v>
      </c>
      <c r="O225" s="92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190</v>
      </c>
      <c r="AT225" s="231" t="s">
        <v>185</v>
      </c>
      <c r="AU225" s="231" t="s">
        <v>84</v>
      </c>
      <c r="AY225" s="18" t="s">
        <v>183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84</v>
      </c>
      <c r="BK225" s="232">
        <f>ROUND(I225*H225,2)</f>
        <v>0</v>
      </c>
      <c r="BL225" s="18" t="s">
        <v>190</v>
      </c>
      <c r="BM225" s="231" t="s">
        <v>618</v>
      </c>
    </row>
    <row r="226" s="2" customFormat="1">
      <c r="A226" s="39"/>
      <c r="B226" s="40"/>
      <c r="C226" s="41"/>
      <c r="D226" s="233" t="s">
        <v>192</v>
      </c>
      <c r="E226" s="41"/>
      <c r="F226" s="234" t="s">
        <v>2752</v>
      </c>
      <c r="G226" s="41"/>
      <c r="H226" s="41"/>
      <c r="I226" s="235"/>
      <c r="J226" s="41"/>
      <c r="K226" s="41"/>
      <c r="L226" s="45"/>
      <c r="M226" s="236"/>
      <c r="N226" s="237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192</v>
      </c>
      <c r="AU226" s="18" t="s">
        <v>84</v>
      </c>
    </row>
    <row r="227" s="2" customFormat="1" ht="76.35" customHeight="1">
      <c r="A227" s="39"/>
      <c r="B227" s="40"/>
      <c r="C227" s="220" t="s">
        <v>599</v>
      </c>
      <c r="D227" s="220" t="s">
        <v>185</v>
      </c>
      <c r="E227" s="221" t="s">
        <v>2753</v>
      </c>
      <c r="F227" s="222" t="s">
        <v>2754</v>
      </c>
      <c r="G227" s="223" t="s">
        <v>1124</v>
      </c>
      <c r="H227" s="224">
        <v>1</v>
      </c>
      <c r="I227" s="225"/>
      <c r="J227" s="226">
        <f>ROUND(I227*H227,2)</f>
        <v>0</v>
      </c>
      <c r="K227" s="222" t="s">
        <v>1</v>
      </c>
      <c r="L227" s="45"/>
      <c r="M227" s="227" t="s">
        <v>1</v>
      </c>
      <c r="N227" s="228" t="s">
        <v>41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190</v>
      </c>
      <c r="AT227" s="231" t="s">
        <v>185</v>
      </c>
      <c r="AU227" s="231" t="s">
        <v>84</v>
      </c>
      <c r="AY227" s="18" t="s">
        <v>183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84</v>
      </c>
      <c r="BK227" s="232">
        <f>ROUND(I227*H227,2)</f>
        <v>0</v>
      </c>
      <c r="BL227" s="18" t="s">
        <v>190</v>
      </c>
      <c r="BM227" s="231" t="s">
        <v>934</v>
      </c>
    </row>
    <row r="228" s="2" customFormat="1">
      <c r="A228" s="39"/>
      <c r="B228" s="40"/>
      <c r="C228" s="41"/>
      <c r="D228" s="233" t="s">
        <v>192</v>
      </c>
      <c r="E228" s="41"/>
      <c r="F228" s="234" t="s">
        <v>2755</v>
      </c>
      <c r="G228" s="41"/>
      <c r="H228" s="41"/>
      <c r="I228" s="235"/>
      <c r="J228" s="41"/>
      <c r="K228" s="41"/>
      <c r="L228" s="45"/>
      <c r="M228" s="236"/>
      <c r="N228" s="237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192</v>
      </c>
      <c r="AU228" s="18" t="s">
        <v>84</v>
      </c>
    </row>
    <row r="229" s="2" customFormat="1" ht="37.8" customHeight="1">
      <c r="A229" s="39"/>
      <c r="B229" s="40"/>
      <c r="C229" s="220" t="s">
        <v>606</v>
      </c>
      <c r="D229" s="220" t="s">
        <v>185</v>
      </c>
      <c r="E229" s="221" t="s">
        <v>2756</v>
      </c>
      <c r="F229" s="222" t="s">
        <v>2757</v>
      </c>
      <c r="G229" s="223" t="s">
        <v>1124</v>
      </c>
      <c r="H229" s="224">
        <v>1</v>
      </c>
      <c r="I229" s="225"/>
      <c r="J229" s="226">
        <f>ROUND(I229*H229,2)</f>
        <v>0</v>
      </c>
      <c r="K229" s="222" t="s">
        <v>1</v>
      </c>
      <c r="L229" s="45"/>
      <c r="M229" s="227" t="s">
        <v>1</v>
      </c>
      <c r="N229" s="228" t="s">
        <v>41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190</v>
      </c>
      <c r="AT229" s="231" t="s">
        <v>185</v>
      </c>
      <c r="AU229" s="231" t="s">
        <v>84</v>
      </c>
      <c r="AY229" s="18" t="s">
        <v>183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84</v>
      </c>
      <c r="BK229" s="232">
        <f>ROUND(I229*H229,2)</f>
        <v>0</v>
      </c>
      <c r="BL229" s="18" t="s">
        <v>190</v>
      </c>
      <c r="BM229" s="231" t="s">
        <v>950</v>
      </c>
    </row>
    <row r="230" s="2" customFormat="1">
      <c r="A230" s="39"/>
      <c r="B230" s="40"/>
      <c r="C230" s="41"/>
      <c r="D230" s="233" t="s">
        <v>192</v>
      </c>
      <c r="E230" s="41"/>
      <c r="F230" s="234" t="s">
        <v>2757</v>
      </c>
      <c r="G230" s="41"/>
      <c r="H230" s="41"/>
      <c r="I230" s="235"/>
      <c r="J230" s="41"/>
      <c r="K230" s="41"/>
      <c r="L230" s="45"/>
      <c r="M230" s="236"/>
      <c r="N230" s="237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192</v>
      </c>
      <c r="AU230" s="18" t="s">
        <v>84</v>
      </c>
    </row>
    <row r="231" s="2" customFormat="1" ht="16.5" customHeight="1">
      <c r="A231" s="39"/>
      <c r="B231" s="40"/>
      <c r="C231" s="220" t="s">
        <v>612</v>
      </c>
      <c r="D231" s="220" t="s">
        <v>185</v>
      </c>
      <c r="E231" s="221" t="s">
        <v>2758</v>
      </c>
      <c r="F231" s="222" t="s">
        <v>2759</v>
      </c>
      <c r="G231" s="223" t="s">
        <v>1124</v>
      </c>
      <c r="H231" s="224">
        <v>1</v>
      </c>
      <c r="I231" s="225"/>
      <c r="J231" s="226">
        <f>ROUND(I231*H231,2)</f>
        <v>0</v>
      </c>
      <c r="K231" s="222" t="s">
        <v>1</v>
      </c>
      <c r="L231" s="45"/>
      <c r="M231" s="227" t="s">
        <v>1</v>
      </c>
      <c r="N231" s="228" t="s">
        <v>41</v>
      </c>
      <c r="O231" s="92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190</v>
      </c>
      <c r="AT231" s="231" t="s">
        <v>185</v>
      </c>
      <c r="AU231" s="231" t="s">
        <v>84</v>
      </c>
      <c r="AY231" s="18" t="s">
        <v>183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84</v>
      </c>
      <c r="BK231" s="232">
        <f>ROUND(I231*H231,2)</f>
        <v>0</v>
      </c>
      <c r="BL231" s="18" t="s">
        <v>190</v>
      </c>
      <c r="BM231" s="231" t="s">
        <v>972</v>
      </c>
    </row>
    <row r="232" s="2" customFormat="1">
      <c r="A232" s="39"/>
      <c r="B232" s="40"/>
      <c r="C232" s="41"/>
      <c r="D232" s="233" t="s">
        <v>192</v>
      </c>
      <c r="E232" s="41"/>
      <c r="F232" s="234" t="s">
        <v>2759</v>
      </c>
      <c r="G232" s="41"/>
      <c r="H232" s="41"/>
      <c r="I232" s="235"/>
      <c r="J232" s="41"/>
      <c r="K232" s="41"/>
      <c r="L232" s="45"/>
      <c r="M232" s="236"/>
      <c r="N232" s="237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192</v>
      </c>
      <c r="AU232" s="18" t="s">
        <v>84</v>
      </c>
    </row>
    <row r="233" s="2" customFormat="1" ht="66.75" customHeight="1">
      <c r="A233" s="39"/>
      <c r="B233" s="40"/>
      <c r="C233" s="220" t="s">
        <v>619</v>
      </c>
      <c r="D233" s="220" t="s">
        <v>185</v>
      </c>
      <c r="E233" s="221" t="s">
        <v>2760</v>
      </c>
      <c r="F233" s="222" t="s">
        <v>2761</v>
      </c>
      <c r="G233" s="223" t="s">
        <v>1124</v>
      </c>
      <c r="H233" s="224">
        <v>1</v>
      </c>
      <c r="I233" s="225"/>
      <c r="J233" s="226">
        <f>ROUND(I233*H233,2)</f>
        <v>0</v>
      </c>
      <c r="K233" s="222" t="s">
        <v>1</v>
      </c>
      <c r="L233" s="45"/>
      <c r="M233" s="227" t="s">
        <v>1</v>
      </c>
      <c r="N233" s="228" t="s">
        <v>41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190</v>
      </c>
      <c r="AT233" s="231" t="s">
        <v>185</v>
      </c>
      <c r="AU233" s="231" t="s">
        <v>84</v>
      </c>
      <c r="AY233" s="18" t="s">
        <v>183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84</v>
      </c>
      <c r="BK233" s="232">
        <f>ROUND(I233*H233,2)</f>
        <v>0</v>
      </c>
      <c r="BL233" s="18" t="s">
        <v>190</v>
      </c>
      <c r="BM233" s="231" t="s">
        <v>984</v>
      </c>
    </row>
    <row r="234" s="2" customFormat="1">
      <c r="A234" s="39"/>
      <c r="B234" s="40"/>
      <c r="C234" s="41"/>
      <c r="D234" s="233" t="s">
        <v>192</v>
      </c>
      <c r="E234" s="41"/>
      <c r="F234" s="234" t="s">
        <v>2762</v>
      </c>
      <c r="G234" s="41"/>
      <c r="H234" s="41"/>
      <c r="I234" s="235"/>
      <c r="J234" s="41"/>
      <c r="K234" s="41"/>
      <c r="L234" s="45"/>
      <c r="M234" s="236"/>
      <c r="N234" s="237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192</v>
      </c>
      <c r="AU234" s="18" t="s">
        <v>84</v>
      </c>
    </row>
    <row r="235" s="2" customFormat="1" ht="66.75" customHeight="1">
      <c r="A235" s="39"/>
      <c r="B235" s="40"/>
      <c r="C235" s="220" t="s">
        <v>630</v>
      </c>
      <c r="D235" s="220" t="s">
        <v>185</v>
      </c>
      <c r="E235" s="221" t="s">
        <v>2763</v>
      </c>
      <c r="F235" s="222" t="s">
        <v>2764</v>
      </c>
      <c r="G235" s="223" t="s">
        <v>1124</v>
      </c>
      <c r="H235" s="224">
        <v>1</v>
      </c>
      <c r="I235" s="225"/>
      <c r="J235" s="226">
        <f>ROUND(I235*H235,2)</f>
        <v>0</v>
      </c>
      <c r="K235" s="222" t="s">
        <v>1</v>
      </c>
      <c r="L235" s="45"/>
      <c r="M235" s="227" t="s">
        <v>1</v>
      </c>
      <c r="N235" s="228" t="s">
        <v>41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190</v>
      </c>
      <c r="AT235" s="231" t="s">
        <v>185</v>
      </c>
      <c r="AU235" s="231" t="s">
        <v>84</v>
      </c>
      <c r="AY235" s="18" t="s">
        <v>183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84</v>
      </c>
      <c r="BK235" s="232">
        <f>ROUND(I235*H235,2)</f>
        <v>0</v>
      </c>
      <c r="BL235" s="18" t="s">
        <v>190</v>
      </c>
      <c r="BM235" s="231" t="s">
        <v>1009</v>
      </c>
    </row>
    <row r="236" s="2" customFormat="1">
      <c r="A236" s="39"/>
      <c r="B236" s="40"/>
      <c r="C236" s="41"/>
      <c r="D236" s="233" t="s">
        <v>192</v>
      </c>
      <c r="E236" s="41"/>
      <c r="F236" s="234" t="s">
        <v>2765</v>
      </c>
      <c r="G236" s="41"/>
      <c r="H236" s="41"/>
      <c r="I236" s="235"/>
      <c r="J236" s="41"/>
      <c r="K236" s="41"/>
      <c r="L236" s="45"/>
      <c r="M236" s="236"/>
      <c r="N236" s="237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192</v>
      </c>
      <c r="AU236" s="18" t="s">
        <v>84</v>
      </c>
    </row>
    <row r="237" s="2" customFormat="1" ht="24.15" customHeight="1">
      <c r="A237" s="39"/>
      <c r="B237" s="40"/>
      <c r="C237" s="220" t="s">
        <v>640</v>
      </c>
      <c r="D237" s="220" t="s">
        <v>185</v>
      </c>
      <c r="E237" s="221" t="s">
        <v>2766</v>
      </c>
      <c r="F237" s="222" t="s">
        <v>2767</v>
      </c>
      <c r="G237" s="223" t="s">
        <v>1124</v>
      </c>
      <c r="H237" s="224">
        <v>1</v>
      </c>
      <c r="I237" s="225"/>
      <c r="J237" s="226">
        <f>ROUND(I237*H237,2)</f>
        <v>0</v>
      </c>
      <c r="K237" s="222" t="s">
        <v>1</v>
      </c>
      <c r="L237" s="45"/>
      <c r="M237" s="227" t="s">
        <v>1</v>
      </c>
      <c r="N237" s="228" t="s">
        <v>41</v>
      </c>
      <c r="O237" s="92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190</v>
      </c>
      <c r="AT237" s="231" t="s">
        <v>185</v>
      </c>
      <c r="AU237" s="231" t="s">
        <v>84</v>
      </c>
      <c r="AY237" s="18" t="s">
        <v>183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84</v>
      </c>
      <c r="BK237" s="232">
        <f>ROUND(I237*H237,2)</f>
        <v>0</v>
      </c>
      <c r="BL237" s="18" t="s">
        <v>190</v>
      </c>
      <c r="BM237" s="231" t="s">
        <v>1023</v>
      </c>
    </row>
    <row r="238" s="2" customFormat="1">
      <c r="A238" s="39"/>
      <c r="B238" s="40"/>
      <c r="C238" s="41"/>
      <c r="D238" s="233" t="s">
        <v>192</v>
      </c>
      <c r="E238" s="41"/>
      <c r="F238" s="234" t="s">
        <v>2767</v>
      </c>
      <c r="G238" s="41"/>
      <c r="H238" s="41"/>
      <c r="I238" s="235"/>
      <c r="J238" s="41"/>
      <c r="K238" s="41"/>
      <c r="L238" s="45"/>
      <c r="M238" s="236"/>
      <c r="N238" s="237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192</v>
      </c>
      <c r="AU238" s="18" t="s">
        <v>84</v>
      </c>
    </row>
    <row r="239" s="2" customFormat="1" ht="21.75" customHeight="1">
      <c r="A239" s="39"/>
      <c r="B239" s="40"/>
      <c r="C239" s="220" t="s">
        <v>647</v>
      </c>
      <c r="D239" s="220" t="s">
        <v>185</v>
      </c>
      <c r="E239" s="221" t="s">
        <v>2768</v>
      </c>
      <c r="F239" s="222" t="s">
        <v>2769</v>
      </c>
      <c r="G239" s="223" t="s">
        <v>1124</v>
      </c>
      <c r="H239" s="224">
        <v>1</v>
      </c>
      <c r="I239" s="225"/>
      <c r="J239" s="226">
        <f>ROUND(I239*H239,2)</f>
        <v>0</v>
      </c>
      <c r="K239" s="222" t="s">
        <v>1</v>
      </c>
      <c r="L239" s="45"/>
      <c r="M239" s="227" t="s">
        <v>1</v>
      </c>
      <c r="N239" s="228" t="s">
        <v>41</v>
      </c>
      <c r="O239" s="92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190</v>
      </c>
      <c r="AT239" s="231" t="s">
        <v>185</v>
      </c>
      <c r="AU239" s="231" t="s">
        <v>84</v>
      </c>
      <c r="AY239" s="18" t="s">
        <v>183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84</v>
      </c>
      <c r="BK239" s="232">
        <f>ROUND(I239*H239,2)</f>
        <v>0</v>
      </c>
      <c r="BL239" s="18" t="s">
        <v>190</v>
      </c>
      <c r="BM239" s="231" t="s">
        <v>1036</v>
      </c>
    </row>
    <row r="240" s="2" customFormat="1">
      <c r="A240" s="39"/>
      <c r="B240" s="40"/>
      <c r="C240" s="41"/>
      <c r="D240" s="233" t="s">
        <v>192</v>
      </c>
      <c r="E240" s="41"/>
      <c r="F240" s="234" t="s">
        <v>2769</v>
      </c>
      <c r="G240" s="41"/>
      <c r="H240" s="41"/>
      <c r="I240" s="235"/>
      <c r="J240" s="41"/>
      <c r="K240" s="41"/>
      <c r="L240" s="45"/>
      <c r="M240" s="236"/>
      <c r="N240" s="237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192</v>
      </c>
      <c r="AU240" s="18" t="s">
        <v>84</v>
      </c>
    </row>
    <row r="241" s="2" customFormat="1" ht="21.75" customHeight="1">
      <c r="A241" s="39"/>
      <c r="B241" s="40"/>
      <c r="C241" s="220" t="s">
        <v>652</v>
      </c>
      <c r="D241" s="220" t="s">
        <v>185</v>
      </c>
      <c r="E241" s="221" t="s">
        <v>2770</v>
      </c>
      <c r="F241" s="222" t="s">
        <v>2656</v>
      </c>
      <c r="G241" s="223" t="s">
        <v>1124</v>
      </c>
      <c r="H241" s="224">
        <v>1</v>
      </c>
      <c r="I241" s="225"/>
      <c r="J241" s="226">
        <f>ROUND(I241*H241,2)</f>
        <v>0</v>
      </c>
      <c r="K241" s="222" t="s">
        <v>1</v>
      </c>
      <c r="L241" s="45"/>
      <c r="M241" s="227" t="s">
        <v>1</v>
      </c>
      <c r="N241" s="228" t="s">
        <v>41</v>
      </c>
      <c r="O241" s="92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190</v>
      </c>
      <c r="AT241" s="231" t="s">
        <v>185</v>
      </c>
      <c r="AU241" s="231" t="s">
        <v>84</v>
      </c>
      <c r="AY241" s="18" t="s">
        <v>183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84</v>
      </c>
      <c r="BK241" s="232">
        <f>ROUND(I241*H241,2)</f>
        <v>0</v>
      </c>
      <c r="BL241" s="18" t="s">
        <v>190</v>
      </c>
      <c r="BM241" s="231" t="s">
        <v>1063</v>
      </c>
    </row>
    <row r="242" s="2" customFormat="1">
      <c r="A242" s="39"/>
      <c r="B242" s="40"/>
      <c r="C242" s="41"/>
      <c r="D242" s="233" t="s">
        <v>192</v>
      </c>
      <c r="E242" s="41"/>
      <c r="F242" s="234" t="s">
        <v>2656</v>
      </c>
      <c r="G242" s="41"/>
      <c r="H242" s="41"/>
      <c r="I242" s="235"/>
      <c r="J242" s="41"/>
      <c r="K242" s="41"/>
      <c r="L242" s="45"/>
      <c r="M242" s="236"/>
      <c r="N242" s="237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192</v>
      </c>
      <c r="AU242" s="18" t="s">
        <v>84</v>
      </c>
    </row>
    <row r="243" s="2" customFormat="1" ht="33" customHeight="1">
      <c r="A243" s="39"/>
      <c r="B243" s="40"/>
      <c r="C243" s="220" t="s">
        <v>657</v>
      </c>
      <c r="D243" s="220" t="s">
        <v>185</v>
      </c>
      <c r="E243" s="221" t="s">
        <v>2771</v>
      </c>
      <c r="F243" s="222" t="s">
        <v>2772</v>
      </c>
      <c r="G243" s="223" t="s">
        <v>1124</v>
      </c>
      <c r="H243" s="224">
        <v>1</v>
      </c>
      <c r="I243" s="225"/>
      <c r="J243" s="226">
        <f>ROUND(I243*H243,2)</f>
        <v>0</v>
      </c>
      <c r="K243" s="222" t="s">
        <v>1</v>
      </c>
      <c r="L243" s="45"/>
      <c r="M243" s="227" t="s">
        <v>1</v>
      </c>
      <c r="N243" s="228" t="s">
        <v>41</v>
      </c>
      <c r="O243" s="92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190</v>
      </c>
      <c r="AT243" s="231" t="s">
        <v>185</v>
      </c>
      <c r="AU243" s="231" t="s">
        <v>84</v>
      </c>
      <c r="AY243" s="18" t="s">
        <v>183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84</v>
      </c>
      <c r="BK243" s="232">
        <f>ROUND(I243*H243,2)</f>
        <v>0</v>
      </c>
      <c r="BL243" s="18" t="s">
        <v>190</v>
      </c>
      <c r="BM243" s="231" t="s">
        <v>1087</v>
      </c>
    </row>
    <row r="244" s="2" customFormat="1">
      <c r="A244" s="39"/>
      <c r="B244" s="40"/>
      <c r="C244" s="41"/>
      <c r="D244" s="233" t="s">
        <v>192</v>
      </c>
      <c r="E244" s="41"/>
      <c r="F244" s="234" t="s">
        <v>2772</v>
      </c>
      <c r="G244" s="41"/>
      <c r="H244" s="41"/>
      <c r="I244" s="235"/>
      <c r="J244" s="41"/>
      <c r="K244" s="41"/>
      <c r="L244" s="45"/>
      <c r="M244" s="236"/>
      <c r="N244" s="237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192</v>
      </c>
      <c r="AU244" s="18" t="s">
        <v>84</v>
      </c>
    </row>
    <row r="245" s="2" customFormat="1" ht="21.75" customHeight="1">
      <c r="A245" s="39"/>
      <c r="B245" s="40"/>
      <c r="C245" s="220" t="s">
        <v>662</v>
      </c>
      <c r="D245" s="220" t="s">
        <v>185</v>
      </c>
      <c r="E245" s="221" t="s">
        <v>2773</v>
      </c>
      <c r="F245" s="222" t="s">
        <v>2774</v>
      </c>
      <c r="G245" s="223" t="s">
        <v>1124</v>
      </c>
      <c r="H245" s="224">
        <v>1</v>
      </c>
      <c r="I245" s="225"/>
      <c r="J245" s="226">
        <f>ROUND(I245*H245,2)</f>
        <v>0</v>
      </c>
      <c r="K245" s="222" t="s">
        <v>1</v>
      </c>
      <c r="L245" s="45"/>
      <c r="M245" s="227" t="s">
        <v>1</v>
      </c>
      <c r="N245" s="228" t="s">
        <v>41</v>
      </c>
      <c r="O245" s="92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190</v>
      </c>
      <c r="AT245" s="231" t="s">
        <v>185</v>
      </c>
      <c r="AU245" s="231" t="s">
        <v>84</v>
      </c>
      <c r="AY245" s="18" t="s">
        <v>183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84</v>
      </c>
      <c r="BK245" s="232">
        <f>ROUND(I245*H245,2)</f>
        <v>0</v>
      </c>
      <c r="BL245" s="18" t="s">
        <v>190</v>
      </c>
      <c r="BM245" s="231" t="s">
        <v>1100</v>
      </c>
    </row>
    <row r="246" s="2" customFormat="1">
      <c r="A246" s="39"/>
      <c r="B246" s="40"/>
      <c r="C246" s="41"/>
      <c r="D246" s="233" t="s">
        <v>192</v>
      </c>
      <c r="E246" s="41"/>
      <c r="F246" s="234" t="s">
        <v>2774</v>
      </c>
      <c r="G246" s="41"/>
      <c r="H246" s="41"/>
      <c r="I246" s="235"/>
      <c r="J246" s="41"/>
      <c r="K246" s="41"/>
      <c r="L246" s="45"/>
      <c r="M246" s="236"/>
      <c r="N246" s="237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192</v>
      </c>
      <c r="AU246" s="18" t="s">
        <v>84</v>
      </c>
    </row>
    <row r="247" s="2" customFormat="1" ht="16.5" customHeight="1">
      <c r="A247" s="39"/>
      <c r="B247" s="40"/>
      <c r="C247" s="220" t="s">
        <v>669</v>
      </c>
      <c r="D247" s="220" t="s">
        <v>185</v>
      </c>
      <c r="E247" s="221" t="s">
        <v>2775</v>
      </c>
      <c r="F247" s="222" t="s">
        <v>2776</v>
      </c>
      <c r="G247" s="223" t="s">
        <v>1124</v>
      </c>
      <c r="H247" s="224">
        <v>1</v>
      </c>
      <c r="I247" s="225"/>
      <c r="J247" s="226">
        <f>ROUND(I247*H247,2)</f>
        <v>0</v>
      </c>
      <c r="K247" s="222" t="s">
        <v>1</v>
      </c>
      <c r="L247" s="45"/>
      <c r="M247" s="227" t="s">
        <v>1</v>
      </c>
      <c r="N247" s="228" t="s">
        <v>41</v>
      </c>
      <c r="O247" s="92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1" t="s">
        <v>190</v>
      </c>
      <c r="AT247" s="231" t="s">
        <v>185</v>
      </c>
      <c r="AU247" s="231" t="s">
        <v>84</v>
      </c>
      <c r="AY247" s="18" t="s">
        <v>183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8" t="s">
        <v>84</v>
      </c>
      <c r="BK247" s="232">
        <f>ROUND(I247*H247,2)</f>
        <v>0</v>
      </c>
      <c r="BL247" s="18" t="s">
        <v>190</v>
      </c>
      <c r="BM247" s="231" t="s">
        <v>1114</v>
      </c>
    </row>
    <row r="248" s="2" customFormat="1">
      <c r="A248" s="39"/>
      <c r="B248" s="40"/>
      <c r="C248" s="41"/>
      <c r="D248" s="233" t="s">
        <v>192</v>
      </c>
      <c r="E248" s="41"/>
      <c r="F248" s="234" t="s">
        <v>2776</v>
      </c>
      <c r="G248" s="41"/>
      <c r="H248" s="41"/>
      <c r="I248" s="235"/>
      <c r="J248" s="41"/>
      <c r="K248" s="41"/>
      <c r="L248" s="45"/>
      <c r="M248" s="236"/>
      <c r="N248" s="237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192</v>
      </c>
      <c r="AU248" s="18" t="s">
        <v>84</v>
      </c>
    </row>
    <row r="249" s="2" customFormat="1" ht="24.15" customHeight="1">
      <c r="A249" s="39"/>
      <c r="B249" s="40"/>
      <c r="C249" s="220" t="s">
        <v>676</v>
      </c>
      <c r="D249" s="220" t="s">
        <v>185</v>
      </c>
      <c r="E249" s="221" t="s">
        <v>2777</v>
      </c>
      <c r="F249" s="222" t="s">
        <v>2778</v>
      </c>
      <c r="G249" s="223" t="s">
        <v>1124</v>
      </c>
      <c r="H249" s="224">
        <v>1</v>
      </c>
      <c r="I249" s="225"/>
      <c r="J249" s="226">
        <f>ROUND(I249*H249,2)</f>
        <v>0</v>
      </c>
      <c r="K249" s="222" t="s">
        <v>1</v>
      </c>
      <c r="L249" s="45"/>
      <c r="M249" s="227" t="s">
        <v>1</v>
      </c>
      <c r="N249" s="228" t="s">
        <v>41</v>
      </c>
      <c r="O249" s="92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190</v>
      </c>
      <c r="AT249" s="231" t="s">
        <v>185</v>
      </c>
      <c r="AU249" s="231" t="s">
        <v>84</v>
      </c>
      <c r="AY249" s="18" t="s">
        <v>183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84</v>
      </c>
      <c r="BK249" s="232">
        <f>ROUND(I249*H249,2)</f>
        <v>0</v>
      </c>
      <c r="BL249" s="18" t="s">
        <v>190</v>
      </c>
      <c r="BM249" s="231" t="s">
        <v>1127</v>
      </c>
    </row>
    <row r="250" s="2" customFormat="1">
      <c r="A250" s="39"/>
      <c r="B250" s="40"/>
      <c r="C250" s="41"/>
      <c r="D250" s="233" t="s">
        <v>192</v>
      </c>
      <c r="E250" s="41"/>
      <c r="F250" s="234" t="s">
        <v>2778</v>
      </c>
      <c r="G250" s="41"/>
      <c r="H250" s="41"/>
      <c r="I250" s="235"/>
      <c r="J250" s="41"/>
      <c r="K250" s="41"/>
      <c r="L250" s="45"/>
      <c r="M250" s="236"/>
      <c r="N250" s="237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192</v>
      </c>
      <c r="AU250" s="18" t="s">
        <v>84</v>
      </c>
    </row>
    <row r="251" s="2" customFormat="1" ht="16.5" customHeight="1">
      <c r="A251" s="39"/>
      <c r="B251" s="40"/>
      <c r="C251" s="220" t="s">
        <v>681</v>
      </c>
      <c r="D251" s="220" t="s">
        <v>185</v>
      </c>
      <c r="E251" s="221" t="s">
        <v>2779</v>
      </c>
      <c r="F251" s="222" t="s">
        <v>2780</v>
      </c>
      <c r="G251" s="223" t="s">
        <v>1124</v>
      </c>
      <c r="H251" s="224">
        <v>1</v>
      </c>
      <c r="I251" s="225"/>
      <c r="J251" s="226">
        <f>ROUND(I251*H251,2)</f>
        <v>0</v>
      </c>
      <c r="K251" s="222" t="s">
        <v>1</v>
      </c>
      <c r="L251" s="45"/>
      <c r="M251" s="227" t="s">
        <v>1</v>
      </c>
      <c r="N251" s="228" t="s">
        <v>41</v>
      </c>
      <c r="O251" s="92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190</v>
      </c>
      <c r="AT251" s="231" t="s">
        <v>185</v>
      </c>
      <c r="AU251" s="231" t="s">
        <v>84</v>
      </c>
      <c r="AY251" s="18" t="s">
        <v>183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84</v>
      </c>
      <c r="BK251" s="232">
        <f>ROUND(I251*H251,2)</f>
        <v>0</v>
      </c>
      <c r="BL251" s="18" t="s">
        <v>190</v>
      </c>
      <c r="BM251" s="231" t="s">
        <v>1135</v>
      </c>
    </row>
    <row r="252" s="2" customFormat="1">
      <c r="A252" s="39"/>
      <c r="B252" s="40"/>
      <c r="C252" s="41"/>
      <c r="D252" s="233" t="s">
        <v>192</v>
      </c>
      <c r="E252" s="41"/>
      <c r="F252" s="234" t="s">
        <v>2780</v>
      </c>
      <c r="G252" s="41"/>
      <c r="H252" s="41"/>
      <c r="I252" s="235"/>
      <c r="J252" s="41"/>
      <c r="K252" s="41"/>
      <c r="L252" s="45"/>
      <c r="M252" s="236"/>
      <c r="N252" s="237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192</v>
      </c>
      <c r="AU252" s="18" t="s">
        <v>84</v>
      </c>
    </row>
    <row r="253" s="2" customFormat="1" ht="44.25" customHeight="1">
      <c r="A253" s="39"/>
      <c r="B253" s="40"/>
      <c r="C253" s="220" t="s">
        <v>688</v>
      </c>
      <c r="D253" s="220" t="s">
        <v>185</v>
      </c>
      <c r="E253" s="221" t="s">
        <v>2781</v>
      </c>
      <c r="F253" s="222" t="s">
        <v>2782</v>
      </c>
      <c r="G253" s="223" t="s">
        <v>1124</v>
      </c>
      <c r="H253" s="224">
        <v>1</v>
      </c>
      <c r="I253" s="225"/>
      <c r="J253" s="226">
        <f>ROUND(I253*H253,2)</f>
        <v>0</v>
      </c>
      <c r="K253" s="222" t="s">
        <v>1</v>
      </c>
      <c r="L253" s="45"/>
      <c r="M253" s="227" t="s">
        <v>1</v>
      </c>
      <c r="N253" s="228" t="s">
        <v>41</v>
      </c>
      <c r="O253" s="92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190</v>
      </c>
      <c r="AT253" s="231" t="s">
        <v>185</v>
      </c>
      <c r="AU253" s="231" t="s">
        <v>84</v>
      </c>
      <c r="AY253" s="18" t="s">
        <v>183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84</v>
      </c>
      <c r="BK253" s="232">
        <f>ROUND(I253*H253,2)</f>
        <v>0</v>
      </c>
      <c r="BL253" s="18" t="s">
        <v>190</v>
      </c>
      <c r="BM253" s="231" t="s">
        <v>1143</v>
      </c>
    </row>
    <row r="254" s="2" customFormat="1">
      <c r="A254" s="39"/>
      <c r="B254" s="40"/>
      <c r="C254" s="41"/>
      <c r="D254" s="233" t="s">
        <v>192</v>
      </c>
      <c r="E254" s="41"/>
      <c r="F254" s="234" t="s">
        <v>2782</v>
      </c>
      <c r="G254" s="41"/>
      <c r="H254" s="41"/>
      <c r="I254" s="235"/>
      <c r="J254" s="41"/>
      <c r="K254" s="41"/>
      <c r="L254" s="45"/>
      <c r="M254" s="236"/>
      <c r="N254" s="237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192</v>
      </c>
      <c r="AU254" s="18" t="s">
        <v>84</v>
      </c>
    </row>
    <row r="255" s="2" customFormat="1" ht="37.8" customHeight="1">
      <c r="A255" s="39"/>
      <c r="B255" s="40"/>
      <c r="C255" s="220" t="s">
        <v>692</v>
      </c>
      <c r="D255" s="220" t="s">
        <v>185</v>
      </c>
      <c r="E255" s="221" t="s">
        <v>2783</v>
      </c>
      <c r="F255" s="222" t="s">
        <v>2784</v>
      </c>
      <c r="G255" s="223" t="s">
        <v>1124</v>
      </c>
      <c r="H255" s="224">
        <v>0</v>
      </c>
      <c r="I255" s="225"/>
      <c r="J255" s="226">
        <f>ROUND(I255*H255,2)</f>
        <v>0</v>
      </c>
      <c r="K255" s="222" t="s">
        <v>1</v>
      </c>
      <c r="L255" s="45"/>
      <c r="M255" s="227" t="s">
        <v>1</v>
      </c>
      <c r="N255" s="228" t="s">
        <v>41</v>
      </c>
      <c r="O255" s="92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190</v>
      </c>
      <c r="AT255" s="231" t="s">
        <v>185</v>
      </c>
      <c r="AU255" s="231" t="s">
        <v>84</v>
      </c>
      <c r="AY255" s="18" t="s">
        <v>183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84</v>
      </c>
      <c r="BK255" s="232">
        <f>ROUND(I255*H255,2)</f>
        <v>0</v>
      </c>
      <c r="BL255" s="18" t="s">
        <v>190</v>
      </c>
      <c r="BM255" s="231" t="s">
        <v>1152</v>
      </c>
    </row>
    <row r="256" s="2" customFormat="1">
      <c r="A256" s="39"/>
      <c r="B256" s="40"/>
      <c r="C256" s="41"/>
      <c r="D256" s="233" t="s">
        <v>192</v>
      </c>
      <c r="E256" s="41"/>
      <c r="F256" s="234" t="s">
        <v>2784</v>
      </c>
      <c r="G256" s="41"/>
      <c r="H256" s="41"/>
      <c r="I256" s="235"/>
      <c r="J256" s="41"/>
      <c r="K256" s="41"/>
      <c r="L256" s="45"/>
      <c r="M256" s="236"/>
      <c r="N256" s="237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192</v>
      </c>
      <c r="AU256" s="18" t="s">
        <v>84</v>
      </c>
    </row>
    <row r="257" s="2" customFormat="1" ht="55.5" customHeight="1">
      <c r="A257" s="39"/>
      <c r="B257" s="40"/>
      <c r="C257" s="220" t="s">
        <v>699</v>
      </c>
      <c r="D257" s="220" t="s">
        <v>185</v>
      </c>
      <c r="E257" s="221" t="s">
        <v>2785</v>
      </c>
      <c r="F257" s="222" t="s">
        <v>2786</v>
      </c>
      <c r="G257" s="223" t="s">
        <v>1124</v>
      </c>
      <c r="H257" s="224">
        <v>13</v>
      </c>
      <c r="I257" s="225"/>
      <c r="J257" s="226">
        <f>ROUND(I257*H257,2)</f>
        <v>0</v>
      </c>
      <c r="K257" s="222" t="s">
        <v>1</v>
      </c>
      <c r="L257" s="45"/>
      <c r="M257" s="227" t="s">
        <v>1</v>
      </c>
      <c r="N257" s="228" t="s">
        <v>41</v>
      </c>
      <c r="O257" s="92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190</v>
      </c>
      <c r="AT257" s="231" t="s">
        <v>185</v>
      </c>
      <c r="AU257" s="231" t="s">
        <v>84</v>
      </c>
      <c r="AY257" s="18" t="s">
        <v>183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84</v>
      </c>
      <c r="BK257" s="232">
        <f>ROUND(I257*H257,2)</f>
        <v>0</v>
      </c>
      <c r="BL257" s="18" t="s">
        <v>190</v>
      </c>
      <c r="BM257" s="231" t="s">
        <v>1160</v>
      </c>
    </row>
    <row r="258" s="2" customFormat="1">
      <c r="A258" s="39"/>
      <c r="B258" s="40"/>
      <c r="C258" s="41"/>
      <c r="D258" s="233" t="s">
        <v>192</v>
      </c>
      <c r="E258" s="41"/>
      <c r="F258" s="234" t="s">
        <v>2786</v>
      </c>
      <c r="G258" s="41"/>
      <c r="H258" s="41"/>
      <c r="I258" s="235"/>
      <c r="J258" s="41"/>
      <c r="K258" s="41"/>
      <c r="L258" s="45"/>
      <c r="M258" s="236"/>
      <c r="N258" s="237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192</v>
      </c>
      <c r="AU258" s="18" t="s">
        <v>84</v>
      </c>
    </row>
    <row r="259" s="2" customFormat="1" ht="33" customHeight="1">
      <c r="A259" s="39"/>
      <c r="B259" s="40"/>
      <c r="C259" s="220" t="s">
        <v>704</v>
      </c>
      <c r="D259" s="220" t="s">
        <v>185</v>
      </c>
      <c r="E259" s="221" t="s">
        <v>2787</v>
      </c>
      <c r="F259" s="222" t="s">
        <v>2788</v>
      </c>
      <c r="G259" s="223" t="s">
        <v>1124</v>
      </c>
      <c r="H259" s="224">
        <v>11</v>
      </c>
      <c r="I259" s="225"/>
      <c r="J259" s="226">
        <f>ROUND(I259*H259,2)</f>
        <v>0</v>
      </c>
      <c r="K259" s="222" t="s">
        <v>1</v>
      </c>
      <c r="L259" s="45"/>
      <c r="M259" s="227" t="s">
        <v>1</v>
      </c>
      <c r="N259" s="228" t="s">
        <v>41</v>
      </c>
      <c r="O259" s="92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190</v>
      </c>
      <c r="AT259" s="231" t="s">
        <v>185</v>
      </c>
      <c r="AU259" s="231" t="s">
        <v>84</v>
      </c>
      <c r="AY259" s="18" t="s">
        <v>183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84</v>
      </c>
      <c r="BK259" s="232">
        <f>ROUND(I259*H259,2)</f>
        <v>0</v>
      </c>
      <c r="BL259" s="18" t="s">
        <v>190</v>
      </c>
      <c r="BM259" s="231" t="s">
        <v>1168</v>
      </c>
    </row>
    <row r="260" s="2" customFormat="1">
      <c r="A260" s="39"/>
      <c r="B260" s="40"/>
      <c r="C260" s="41"/>
      <c r="D260" s="233" t="s">
        <v>192</v>
      </c>
      <c r="E260" s="41"/>
      <c r="F260" s="234" t="s">
        <v>2788</v>
      </c>
      <c r="G260" s="41"/>
      <c r="H260" s="41"/>
      <c r="I260" s="235"/>
      <c r="J260" s="41"/>
      <c r="K260" s="41"/>
      <c r="L260" s="45"/>
      <c r="M260" s="236"/>
      <c r="N260" s="237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192</v>
      </c>
      <c r="AU260" s="18" t="s">
        <v>84</v>
      </c>
    </row>
    <row r="261" s="2" customFormat="1" ht="33" customHeight="1">
      <c r="A261" s="39"/>
      <c r="B261" s="40"/>
      <c r="C261" s="220" t="s">
        <v>709</v>
      </c>
      <c r="D261" s="220" t="s">
        <v>185</v>
      </c>
      <c r="E261" s="221" t="s">
        <v>2789</v>
      </c>
      <c r="F261" s="222" t="s">
        <v>2790</v>
      </c>
      <c r="G261" s="223" t="s">
        <v>252</v>
      </c>
      <c r="H261" s="224">
        <v>1450</v>
      </c>
      <c r="I261" s="225"/>
      <c r="J261" s="226">
        <f>ROUND(I261*H261,2)</f>
        <v>0</v>
      </c>
      <c r="K261" s="222" t="s">
        <v>1</v>
      </c>
      <c r="L261" s="45"/>
      <c r="M261" s="227" t="s">
        <v>1</v>
      </c>
      <c r="N261" s="228" t="s">
        <v>41</v>
      </c>
      <c r="O261" s="92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190</v>
      </c>
      <c r="AT261" s="231" t="s">
        <v>185</v>
      </c>
      <c r="AU261" s="231" t="s">
        <v>84</v>
      </c>
      <c r="AY261" s="18" t="s">
        <v>183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84</v>
      </c>
      <c r="BK261" s="232">
        <f>ROUND(I261*H261,2)</f>
        <v>0</v>
      </c>
      <c r="BL261" s="18" t="s">
        <v>190</v>
      </c>
      <c r="BM261" s="231" t="s">
        <v>1177</v>
      </c>
    </row>
    <row r="262" s="2" customFormat="1">
      <c r="A262" s="39"/>
      <c r="B262" s="40"/>
      <c r="C262" s="41"/>
      <c r="D262" s="233" t="s">
        <v>192</v>
      </c>
      <c r="E262" s="41"/>
      <c r="F262" s="234" t="s">
        <v>2790</v>
      </c>
      <c r="G262" s="41"/>
      <c r="H262" s="41"/>
      <c r="I262" s="235"/>
      <c r="J262" s="41"/>
      <c r="K262" s="41"/>
      <c r="L262" s="45"/>
      <c r="M262" s="236"/>
      <c r="N262" s="237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192</v>
      </c>
      <c r="AU262" s="18" t="s">
        <v>84</v>
      </c>
    </row>
    <row r="263" s="2" customFormat="1" ht="33" customHeight="1">
      <c r="A263" s="39"/>
      <c r="B263" s="40"/>
      <c r="C263" s="220" t="s">
        <v>715</v>
      </c>
      <c r="D263" s="220" t="s">
        <v>185</v>
      </c>
      <c r="E263" s="221" t="s">
        <v>2791</v>
      </c>
      <c r="F263" s="222" t="s">
        <v>2792</v>
      </c>
      <c r="G263" s="223" t="s">
        <v>252</v>
      </c>
      <c r="H263" s="224">
        <v>520</v>
      </c>
      <c r="I263" s="225"/>
      <c r="J263" s="226">
        <f>ROUND(I263*H263,2)</f>
        <v>0</v>
      </c>
      <c r="K263" s="222" t="s">
        <v>1</v>
      </c>
      <c r="L263" s="45"/>
      <c r="M263" s="227" t="s">
        <v>1</v>
      </c>
      <c r="N263" s="228" t="s">
        <v>41</v>
      </c>
      <c r="O263" s="92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1" t="s">
        <v>190</v>
      </c>
      <c r="AT263" s="231" t="s">
        <v>185</v>
      </c>
      <c r="AU263" s="231" t="s">
        <v>84</v>
      </c>
      <c r="AY263" s="18" t="s">
        <v>183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8" t="s">
        <v>84</v>
      </c>
      <c r="BK263" s="232">
        <f>ROUND(I263*H263,2)</f>
        <v>0</v>
      </c>
      <c r="BL263" s="18" t="s">
        <v>190</v>
      </c>
      <c r="BM263" s="231" t="s">
        <v>1191</v>
      </c>
    </row>
    <row r="264" s="2" customFormat="1">
      <c r="A264" s="39"/>
      <c r="B264" s="40"/>
      <c r="C264" s="41"/>
      <c r="D264" s="233" t="s">
        <v>192</v>
      </c>
      <c r="E264" s="41"/>
      <c r="F264" s="234" t="s">
        <v>2792</v>
      </c>
      <c r="G264" s="41"/>
      <c r="H264" s="41"/>
      <c r="I264" s="235"/>
      <c r="J264" s="41"/>
      <c r="K264" s="41"/>
      <c r="L264" s="45"/>
      <c r="M264" s="236"/>
      <c r="N264" s="237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192</v>
      </c>
      <c r="AU264" s="18" t="s">
        <v>84</v>
      </c>
    </row>
    <row r="265" s="2" customFormat="1" ht="16.5" customHeight="1">
      <c r="A265" s="39"/>
      <c r="B265" s="40"/>
      <c r="C265" s="220" t="s">
        <v>720</v>
      </c>
      <c r="D265" s="220" t="s">
        <v>185</v>
      </c>
      <c r="E265" s="221" t="s">
        <v>2793</v>
      </c>
      <c r="F265" s="222" t="s">
        <v>2794</v>
      </c>
      <c r="G265" s="223" t="s">
        <v>252</v>
      </c>
      <c r="H265" s="224">
        <v>105</v>
      </c>
      <c r="I265" s="225"/>
      <c r="J265" s="226">
        <f>ROUND(I265*H265,2)</f>
        <v>0</v>
      </c>
      <c r="K265" s="222" t="s">
        <v>1</v>
      </c>
      <c r="L265" s="45"/>
      <c r="M265" s="227" t="s">
        <v>1</v>
      </c>
      <c r="N265" s="228" t="s">
        <v>41</v>
      </c>
      <c r="O265" s="92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190</v>
      </c>
      <c r="AT265" s="231" t="s">
        <v>185</v>
      </c>
      <c r="AU265" s="231" t="s">
        <v>84</v>
      </c>
      <c r="AY265" s="18" t="s">
        <v>183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84</v>
      </c>
      <c r="BK265" s="232">
        <f>ROUND(I265*H265,2)</f>
        <v>0</v>
      </c>
      <c r="BL265" s="18" t="s">
        <v>190</v>
      </c>
      <c r="BM265" s="231" t="s">
        <v>1208</v>
      </c>
    </row>
    <row r="266" s="2" customFormat="1">
      <c r="A266" s="39"/>
      <c r="B266" s="40"/>
      <c r="C266" s="41"/>
      <c r="D266" s="233" t="s">
        <v>192</v>
      </c>
      <c r="E266" s="41"/>
      <c r="F266" s="234" t="s">
        <v>2794</v>
      </c>
      <c r="G266" s="41"/>
      <c r="H266" s="41"/>
      <c r="I266" s="235"/>
      <c r="J266" s="41"/>
      <c r="K266" s="41"/>
      <c r="L266" s="45"/>
      <c r="M266" s="236"/>
      <c r="N266" s="237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192</v>
      </c>
      <c r="AU266" s="18" t="s">
        <v>84</v>
      </c>
    </row>
    <row r="267" s="2" customFormat="1" ht="21.75" customHeight="1">
      <c r="A267" s="39"/>
      <c r="B267" s="40"/>
      <c r="C267" s="220" t="s">
        <v>725</v>
      </c>
      <c r="D267" s="220" t="s">
        <v>185</v>
      </c>
      <c r="E267" s="221" t="s">
        <v>2795</v>
      </c>
      <c r="F267" s="222" t="s">
        <v>2796</v>
      </c>
      <c r="G267" s="223" t="s">
        <v>1124</v>
      </c>
      <c r="H267" s="224">
        <v>20</v>
      </c>
      <c r="I267" s="225"/>
      <c r="J267" s="226">
        <f>ROUND(I267*H267,2)</f>
        <v>0</v>
      </c>
      <c r="K267" s="222" t="s">
        <v>1</v>
      </c>
      <c r="L267" s="45"/>
      <c r="M267" s="227" t="s">
        <v>1</v>
      </c>
      <c r="N267" s="228" t="s">
        <v>41</v>
      </c>
      <c r="O267" s="92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190</v>
      </c>
      <c r="AT267" s="231" t="s">
        <v>185</v>
      </c>
      <c r="AU267" s="231" t="s">
        <v>84</v>
      </c>
      <c r="AY267" s="18" t="s">
        <v>183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84</v>
      </c>
      <c r="BK267" s="232">
        <f>ROUND(I267*H267,2)</f>
        <v>0</v>
      </c>
      <c r="BL267" s="18" t="s">
        <v>190</v>
      </c>
      <c r="BM267" s="231" t="s">
        <v>1221</v>
      </c>
    </row>
    <row r="268" s="2" customFormat="1">
      <c r="A268" s="39"/>
      <c r="B268" s="40"/>
      <c r="C268" s="41"/>
      <c r="D268" s="233" t="s">
        <v>192</v>
      </c>
      <c r="E268" s="41"/>
      <c r="F268" s="234" t="s">
        <v>2796</v>
      </c>
      <c r="G268" s="41"/>
      <c r="H268" s="41"/>
      <c r="I268" s="235"/>
      <c r="J268" s="41"/>
      <c r="K268" s="41"/>
      <c r="L268" s="45"/>
      <c r="M268" s="236"/>
      <c r="N268" s="237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192</v>
      </c>
      <c r="AU268" s="18" t="s">
        <v>84</v>
      </c>
    </row>
    <row r="269" s="2" customFormat="1" ht="24.15" customHeight="1">
      <c r="A269" s="39"/>
      <c r="B269" s="40"/>
      <c r="C269" s="220" t="s">
        <v>730</v>
      </c>
      <c r="D269" s="220" t="s">
        <v>185</v>
      </c>
      <c r="E269" s="221" t="s">
        <v>2797</v>
      </c>
      <c r="F269" s="222" t="s">
        <v>2798</v>
      </c>
      <c r="G269" s="223" t="s">
        <v>1124</v>
      </c>
      <c r="H269" s="224">
        <v>10</v>
      </c>
      <c r="I269" s="225"/>
      <c r="J269" s="226">
        <f>ROUND(I269*H269,2)</f>
        <v>0</v>
      </c>
      <c r="K269" s="222" t="s">
        <v>1</v>
      </c>
      <c r="L269" s="45"/>
      <c r="M269" s="227" t="s">
        <v>1</v>
      </c>
      <c r="N269" s="228" t="s">
        <v>41</v>
      </c>
      <c r="O269" s="92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1" t="s">
        <v>190</v>
      </c>
      <c r="AT269" s="231" t="s">
        <v>185</v>
      </c>
      <c r="AU269" s="231" t="s">
        <v>84</v>
      </c>
      <c r="AY269" s="18" t="s">
        <v>183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84</v>
      </c>
      <c r="BK269" s="232">
        <f>ROUND(I269*H269,2)</f>
        <v>0</v>
      </c>
      <c r="BL269" s="18" t="s">
        <v>190</v>
      </c>
      <c r="BM269" s="231" t="s">
        <v>1233</v>
      </c>
    </row>
    <row r="270" s="2" customFormat="1">
      <c r="A270" s="39"/>
      <c r="B270" s="40"/>
      <c r="C270" s="41"/>
      <c r="D270" s="233" t="s">
        <v>192</v>
      </c>
      <c r="E270" s="41"/>
      <c r="F270" s="234" t="s">
        <v>2798</v>
      </c>
      <c r="G270" s="41"/>
      <c r="H270" s="41"/>
      <c r="I270" s="235"/>
      <c r="J270" s="41"/>
      <c r="K270" s="41"/>
      <c r="L270" s="45"/>
      <c r="M270" s="236"/>
      <c r="N270" s="237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192</v>
      </c>
      <c r="AU270" s="18" t="s">
        <v>84</v>
      </c>
    </row>
    <row r="271" s="2" customFormat="1" ht="16.5" customHeight="1">
      <c r="A271" s="39"/>
      <c r="B271" s="40"/>
      <c r="C271" s="220" t="s">
        <v>735</v>
      </c>
      <c r="D271" s="220" t="s">
        <v>185</v>
      </c>
      <c r="E271" s="221" t="s">
        <v>2799</v>
      </c>
      <c r="F271" s="222" t="s">
        <v>2748</v>
      </c>
      <c r="G271" s="223" t="s">
        <v>252</v>
      </c>
      <c r="H271" s="224">
        <v>120</v>
      </c>
      <c r="I271" s="225"/>
      <c r="J271" s="226">
        <f>ROUND(I271*H271,2)</f>
        <v>0</v>
      </c>
      <c r="K271" s="222" t="s">
        <v>1</v>
      </c>
      <c r="L271" s="45"/>
      <c r="M271" s="227" t="s">
        <v>1</v>
      </c>
      <c r="N271" s="228" t="s">
        <v>41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190</v>
      </c>
      <c r="AT271" s="231" t="s">
        <v>185</v>
      </c>
      <c r="AU271" s="231" t="s">
        <v>84</v>
      </c>
      <c r="AY271" s="18" t="s">
        <v>183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84</v>
      </c>
      <c r="BK271" s="232">
        <f>ROUND(I271*H271,2)</f>
        <v>0</v>
      </c>
      <c r="BL271" s="18" t="s">
        <v>190</v>
      </c>
      <c r="BM271" s="231" t="s">
        <v>1242</v>
      </c>
    </row>
    <row r="272" s="2" customFormat="1">
      <c r="A272" s="39"/>
      <c r="B272" s="40"/>
      <c r="C272" s="41"/>
      <c r="D272" s="233" t="s">
        <v>192</v>
      </c>
      <c r="E272" s="41"/>
      <c r="F272" s="234" t="s">
        <v>2748</v>
      </c>
      <c r="G272" s="41"/>
      <c r="H272" s="41"/>
      <c r="I272" s="235"/>
      <c r="J272" s="41"/>
      <c r="K272" s="41"/>
      <c r="L272" s="45"/>
      <c r="M272" s="236"/>
      <c r="N272" s="237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192</v>
      </c>
      <c r="AU272" s="18" t="s">
        <v>84</v>
      </c>
    </row>
    <row r="273" s="2" customFormat="1" ht="55.5" customHeight="1">
      <c r="A273" s="39"/>
      <c r="B273" s="40"/>
      <c r="C273" s="220" t="s">
        <v>740</v>
      </c>
      <c r="D273" s="220" t="s">
        <v>185</v>
      </c>
      <c r="E273" s="221" t="s">
        <v>2800</v>
      </c>
      <c r="F273" s="222" t="s">
        <v>2722</v>
      </c>
      <c r="G273" s="223" t="s">
        <v>2723</v>
      </c>
      <c r="H273" s="224">
        <v>25</v>
      </c>
      <c r="I273" s="225"/>
      <c r="J273" s="226">
        <f>ROUND(I273*H273,2)</f>
        <v>0</v>
      </c>
      <c r="K273" s="222" t="s">
        <v>1</v>
      </c>
      <c r="L273" s="45"/>
      <c r="M273" s="227" t="s">
        <v>1</v>
      </c>
      <c r="N273" s="228" t="s">
        <v>41</v>
      </c>
      <c r="O273" s="92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190</v>
      </c>
      <c r="AT273" s="231" t="s">
        <v>185</v>
      </c>
      <c r="AU273" s="231" t="s">
        <v>84</v>
      </c>
      <c r="AY273" s="18" t="s">
        <v>183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84</v>
      </c>
      <c r="BK273" s="232">
        <f>ROUND(I273*H273,2)</f>
        <v>0</v>
      </c>
      <c r="BL273" s="18" t="s">
        <v>190</v>
      </c>
      <c r="BM273" s="231" t="s">
        <v>1255</v>
      </c>
    </row>
    <row r="274" s="2" customFormat="1">
      <c r="A274" s="39"/>
      <c r="B274" s="40"/>
      <c r="C274" s="41"/>
      <c r="D274" s="233" t="s">
        <v>192</v>
      </c>
      <c r="E274" s="41"/>
      <c r="F274" s="234" t="s">
        <v>2722</v>
      </c>
      <c r="G274" s="41"/>
      <c r="H274" s="41"/>
      <c r="I274" s="235"/>
      <c r="J274" s="41"/>
      <c r="K274" s="41"/>
      <c r="L274" s="45"/>
      <c r="M274" s="236"/>
      <c r="N274" s="237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192</v>
      </c>
      <c r="AU274" s="18" t="s">
        <v>84</v>
      </c>
    </row>
    <row r="275" s="2" customFormat="1" ht="16.5" customHeight="1">
      <c r="A275" s="39"/>
      <c r="B275" s="40"/>
      <c r="C275" s="220" t="s">
        <v>745</v>
      </c>
      <c r="D275" s="220" t="s">
        <v>185</v>
      </c>
      <c r="E275" s="221" t="s">
        <v>2801</v>
      </c>
      <c r="F275" s="222" t="s">
        <v>2725</v>
      </c>
      <c r="G275" s="223" t="s">
        <v>1124</v>
      </c>
      <c r="H275" s="224">
        <v>1</v>
      </c>
      <c r="I275" s="225"/>
      <c r="J275" s="226">
        <f>ROUND(I275*H275,2)</f>
        <v>0</v>
      </c>
      <c r="K275" s="222" t="s">
        <v>1</v>
      </c>
      <c r="L275" s="45"/>
      <c r="M275" s="227" t="s">
        <v>1</v>
      </c>
      <c r="N275" s="228" t="s">
        <v>41</v>
      </c>
      <c r="O275" s="92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1" t="s">
        <v>190</v>
      </c>
      <c r="AT275" s="231" t="s">
        <v>185</v>
      </c>
      <c r="AU275" s="231" t="s">
        <v>84</v>
      </c>
      <c r="AY275" s="18" t="s">
        <v>183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84</v>
      </c>
      <c r="BK275" s="232">
        <f>ROUND(I275*H275,2)</f>
        <v>0</v>
      </c>
      <c r="BL275" s="18" t="s">
        <v>190</v>
      </c>
      <c r="BM275" s="231" t="s">
        <v>1268</v>
      </c>
    </row>
    <row r="276" s="2" customFormat="1">
      <c r="A276" s="39"/>
      <c r="B276" s="40"/>
      <c r="C276" s="41"/>
      <c r="D276" s="233" t="s">
        <v>192</v>
      </c>
      <c r="E276" s="41"/>
      <c r="F276" s="234" t="s">
        <v>2725</v>
      </c>
      <c r="G276" s="41"/>
      <c r="H276" s="41"/>
      <c r="I276" s="235"/>
      <c r="J276" s="41"/>
      <c r="K276" s="41"/>
      <c r="L276" s="45"/>
      <c r="M276" s="236"/>
      <c r="N276" s="237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192</v>
      </c>
      <c r="AU276" s="18" t="s">
        <v>84</v>
      </c>
    </row>
    <row r="277" s="2" customFormat="1" ht="16.5" customHeight="1">
      <c r="A277" s="39"/>
      <c r="B277" s="40"/>
      <c r="C277" s="220" t="s">
        <v>750</v>
      </c>
      <c r="D277" s="220" t="s">
        <v>185</v>
      </c>
      <c r="E277" s="221" t="s">
        <v>2802</v>
      </c>
      <c r="F277" s="222" t="s">
        <v>2803</v>
      </c>
      <c r="G277" s="223" t="s">
        <v>2723</v>
      </c>
      <c r="H277" s="224">
        <v>28</v>
      </c>
      <c r="I277" s="225"/>
      <c r="J277" s="226">
        <f>ROUND(I277*H277,2)</f>
        <v>0</v>
      </c>
      <c r="K277" s="222" t="s">
        <v>1</v>
      </c>
      <c r="L277" s="45"/>
      <c r="M277" s="227" t="s">
        <v>1</v>
      </c>
      <c r="N277" s="228" t="s">
        <v>41</v>
      </c>
      <c r="O277" s="92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190</v>
      </c>
      <c r="AT277" s="231" t="s">
        <v>185</v>
      </c>
      <c r="AU277" s="231" t="s">
        <v>84</v>
      </c>
      <c r="AY277" s="18" t="s">
        <v>183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84</v>
      </c>
      <c r="BK277" s="232">
        <f>ROUND(I277*H277,2)</f>
        <v>0</v>
      </c>
      <c r="BL277" s="18" t="s">
        <v>190</v>
      </c>
      <c r="BM277" s="231" t="s">
        <v>1277</v>
      </c>
    </row>
    <row r="278" s="2" customFormat="1">
      <c r="A278" s="39"/>
      <c r="B278" s="40"/>
      <c r="C278" s="41"/>
      <c r="D278" s="233" t="s">
        <v>192</v>
      </c>
      <c r="E278" s="41"/>
      <c r="F278" s="234" t="s">
        <v>2803</v>
      </c>
      <c r="G278" s="41"/>
      <c r="H278" s="41"/>
      <c r="I278" s="235"/>
      <c r="J278" s="41"/>
      <c r="K278" s="41"/>
      <c r="L278" s="45"/>
      <c r="M278" s="236"/>
      <c r="N278" s="237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192</v>
      </c>
      <c r="AU278" s="18" t="s">
        <v>84</v>
      </c>
    </row>
    <row r="279" s="2" customFormat="1" ht="24.15" customHeight="1">
      <c r="A279" s="39"/>
      <c r="B279" s="40"/>
      <c r="C279" s="220" t="s">
        <v>755</v>
      </c>
      <c r="D279" s="220" t="s">
        <v>185</v>
      </c>
      <c r="E279" s="221" t="s">
        <v>1764</v>
      </c>
      <c r="F279" s="222" t="s">
        <v>2804</v>
      </c>
      <c r="G279" s="223" t="s">
        <v>1728</v>
      </c>
      <c r="H279" s="224">
        <v>1</v>
      </c>
      <c r="I279" s="225"/>
      <c r="J279" s="226">
        <f>ROUND(I279*H279,2)</f>
        <v>0</v>
      </c>
      <c r="K279" s="222" t="s">
        <v>1</v>
      </c>
      <c r="L279" s="45"/>
      <c r="M279" s="227" t="s">
        <v>1</v>
      </c>
      <c r="N279" s="228" t="s">
        <v>41</v>
      </c>
      <c r="O279" s="92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190</v>
      </c>
      <c r="AT279" s="231" t="s">
        <v>185</v>
      </c>
      <c r="AU279" s="231" t="s">
        <v>84</v>
      </c>
      <c r="AY279" s="18" t="s">
        <v>183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84</v>
      </c>
      <c r="BK279" s="232">
        <f>ROUND(I279*H279,2)</f>
        <v>0</v>
      </c>
      <c r="BL279" s="18" t="s">
        <v>190</v>
      </c>
      <c r="BM279" s="231" t="s">
        <v>1287</v>
      </c>
    </row>
    <row r="280" s="2" customFormat="1">
      <c r="A280" s="39"/>
      <c r="B280" s="40"/>
      <c r="C280" s="41"/>
      <c r="D280" s="233" t="s">
        <v>192</v>
      </c>
      <c r="E280" s="41"/>
      <c r="F280" s="234" t="s">
        <v>2805</v>
      </c>
      <c r="G280" s="41"/>
      <c r="H280" s="41"/>
      <c r="I280" s="235"/>
      <c r="J280" s="41"/>
      <c r="K280" s="41"/>
      <c r="L280" s="45"/>
      <c r="M280" s="296"/>
      <c r="N280" s="297"/>
      <c r="O280" s="298"/>
      <c r="P280" s="298"/>
      <c r="Q280" s="298"/>
      <c r="R280" s="298"/>
      <c r="S280" s="298"/>
      <c r="T280" s="29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192</v>
      </c>
      <c r="AU280" s="18" t="s">
        <v>84</v>
      </c>
    </row>
    <row r="281" s="2" customFormat="1" ht="6.96" customHeight="1">
      <c r="A281" s="39"/>
      <c r="B281" s="67"/>
      <c r="C281" s="68"/>
      <c r="D281" s="68"/>
      <c r="E281" s="68"/>
      <c r="F281" s="68"/>
      <c r="G281" s="68"/>
      <c r="H281" s="68"/>
      <c r="I281" s="68"/>
      <c r="J281" s="68"/>
      <c r="K281" s="68"/>
      <c r="L281" s="45"/>
      <c r="M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</row>
  </sheetData>
  <sheetProtection sheet="1" autoFilter="0" formatColumns="0" formatRows="0" objects="1" scenarios="1" spinCount="100000" saltValue="Q+a+WCEQqVe8014eovf0BxbhrQPDdhnf8A0QmxmCJO4eMwLHO9nz93t2UyuodoHBc/qG30pSbcc7wqSgHG0LHw==" hashValue="00Rj0bcEDxwKPrNSsjrIx65n348VQtXV/Q9snQgc2RSlPc7EGLnPyTtX1pvoy+cBeJpnLCtZUy9QktEqq5rR0g==" algorithmName="SHA-512" password="CC35"/>
  <autoFilter ref="C116:K28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86</v>
      </c>
    </row>
    <row r="4" hidden="1" s="1" customFormat="1" ht="24.96" customHeight="1">
      <c r="B4" s="21"/>
      <c r="D4" s="140" t="s">
        <v>117</v>
      </c>
      <c r="L4" s="21"/>
      <c r="M4" s="141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2" t="s">
        <v>16</v>
      </c>
      <c r="L6" s="21"/>
    </row>
    <row r="7" hidden="1" s="1" customFormat="1" ht="16.5" customHeight="1">
      <c r="B7" s="21"/>
      <c r="E7" s="143" t="str">
        <f>'Rekapitulace stavby'!K6</f>
        <v>ZŠ Švermova - přestavba bazénové vany</v>
      </c>
      <c r="F7" s="142"/>
      <c r="G7" s="142"/>
      <c r="H7" s="142"/>
      <c r="L7" s="21"/>
    </row>
    <row r="8" hidden="1" s="2" customFormat="1" ht="12" customHeight="1">
      <c r="A8" s="39"/>
      <c r="B8" s="45"/>
      <c r="C8" s="39"/>
      <c r="D8" s="142" t="s">
        <v>126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2806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34</v>
      </c>
      <c r="G12" s="39"/>
      <c r="H12" s="39"/>
      <c r="I12" s="142" t="s">
        <v>22</v>
      </c>
      <c r="J12" s="146" t="str">
        <f>'Rekapitulace stavby'!AN8</f>
        <v>2. 8. 2023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tr">
        <f>IF('Rekapitulace stavby'!E11="","",'Rekapitulace stavby'!E11)</f>
        <v>Město Liberec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tr">
        <f>IF('Rekapitulace stavby'!E17="","",'Rekapitulace stavby'!E17)</f>
        <v>DIGITRONIC CZ s.r.o.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ROUND((SUM(BE123:BE300)),  2)</f>
        <v>0</v>
      </c>
      <c r="G33" s="39"/>
      <c r="H33" s="39"/>
      <c r="I33" s="157">
        <v>0.20999999999999999</v>
      </c>
      <c r="J33" s="156">
        <f>ROUND(((SUM(BE123:BE300))*I33),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42</v>
      </c>
      <c r="F34" s="156">
        <f>ROUND((SUM(BF123:BF300)),  2)</f>
        <v>0</v>
      </c>
      <c r="G34" s="39"/>
      <c r="H34" s="39"/>
      <c r="I34" s="157">
        <v>0.14999999999999999</v>
      </c>
      <c r="J34" s="156">
        <f>ROUND(((SUM(BF123:BF300))*I34),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ROUND((SUM(BG123:BG300)),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ROUND((SUM(BH123:BH300)),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ROUND((SUM(BI123:BI300)),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ZŠ Švermova - přestavba bazénové vany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D.1.4.I - MaR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Liberec</v>
      </c>
      <c r="G91" s="41"/>
      <c r="H91" s="41"/>
      <c r="I91" s="33" t="s">
        <v>30</v>
      </c>
      <c r="J91" s="37" t="str">
        <f>E21</f>
        <v>DIGITRONIC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143</v>
      </c>
      <c r="D94" s="178"/>
      <c r="E94" s="178"/>
      <c r="F94" s="178"/>
      <c r="G94" s="178"/>
      <c r="H94" s="178"/>
      <c r="I94" s="178"/>
      <c r="J94" s="179" t="s">
        <v>144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145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146</v>
      </c>
    </row>
    <row r="97" s="9" customFormat="1" ht="24.96" customHeight="1">
      <c r="A97" s="9"/>
      <c r="B97" s="181"/>
      <c r="C97" s="182"/>
      <c r="D97" s="183" t="s">
        <v>2807</v>
      </c>
      <c r="E97" s="184"/>
      <c r="F97" s="184"/>
      <c r="G97" s="184"/>
      <c r="H97" s="184"/>
      <c r="I97" s="184"/>
      <c r="J97" s="185">
        <f>J124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1"/>
      <c r="C98" s="182"/>
      <c r="D98" s="183" t="s">
        <v>2808</v>
      </c>
      <c r="E98" s="184"/>
      <c r="F98" s="184"/>
      <c r="G98" s="184"/>
      <c r="H98" s="184"/>
      <c r="I98" s="184"/>
      <c r="J98" s="185">
        <f>J161</f>
        <v>0</v>
      </c>
      <c r="K98" s="182"/>
      <c r="L98" s="18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1"/>
      <c r="C99" s="182"/>
      <c r="D99" s="183" t="s">
        <v>2809</v>
      </c>
      <c r="E99" s="184"/>
      <c r="F99" s="184"/>
      <c r="G99" s="184"/>
      <c r="H99" s="184"/>
      <c r="I99" s="184"/>
      <c r="J99" s="185">
        <f>J184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1"/>
      <c r="C100" s="182"/>
      <c r="D100" s="183" t="s">
        <v>2810</v>
      </c>
      <c r="E100" s="184"/>
      <c r="F100" s="184"/>
      <c r="G100" s="184"/>
      <c r="H100" s="184"/>
      <c r="I100" s="184"/>
      <c r="J100" s="185">
        <f>J189</f>
        <v>0</v>
      </c>
      <c r="K100" s="182"/>
      <c r="L100" s="18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1"/>
      <c r="C101" s="182"/>
      <c r="D101" s="183" t="s">
        <v>2811</v>
      </c>
      <c r="E101" s="184"/>
      <c r="F101" s="184"/>
      <c r="G101" s="184"/>
      <c r="H101" s="184"/>
      <c r="I101" s="184"/>
      <c r="J101" s="185">
        <f>J230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1"/>
      <c r="C102" s="182"/>
      <c r="D102" s="183" t="s">
        <v>2812</v>
      </c>
      <c r="E102" s="184"/>
      <c r="F102" s="184"/>
      <c r="G102" s="184"/>
      <c r="H102" s="184"/>
      <c r="I102" s="184"/>
      <c r="J102" s="185">
        <f>J263</f>
        <v>0</v>
      </c>
      <c r="K102" s="182"/>
      <c r="L102" s="18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1"/>
      <c r="C103" s="182"/>
      <c r="D103" s="183" t="s">
        <v>2813</v>
      </c>
      <c r="E103" s="184"/>
      <c r="F103" s="184"/>
      <c r="G103" s="184"/>
      <c r="H103" s="184"/>
      <c r="I103" s="184"/>
      <c r="J103" s="185">
        <f>J282</f>
        <v>0</v>
      </c>
      <c r="K103" s="182"/>
      <c r="L103" s="18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168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6" t="str">
        <f>E7</f>
        <v>ZŠ Švermova - přestavba bazénové vany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D.1.4.I - MaR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2. 8. 2023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Město Liberec</v>
      </c>
      <c r="G119" s="41"/>
      <c r="H119" s="41"/>
      <c r="I119" s="33" t="s">
        <v>30</v>
      </c>
      <c r="J119" s="37" t="str">
        <f>E21</f>
        <v>DIGITRONIC CZ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3"/>
      <c r="B122" s="194"/>
      <c r="C122" s="195" t="s">
        <v>169</v>
      </c>
      <c r="D122" s="196" t="s">
        <v>61</v>
      </c>
      <c r="E122" s="196" t="s">
        <v>57</v>
      </c>
      <c r="F122" s="196" t="s">
        <v>58</v>
      </c>
      <c r="G122" s="196" t="s">
        <v>170</v>
      </c>
      <c r="H122" s="196" t="s">
        <v>171</v>
      </c>
      <c r="I122" s="196" t="s">
        <v>172</v>
      </c>
      <c r="J122" s="196" t="s">
        <v>144</v>
      </c>
      <c r="K122" s="197" t="s">
        <v>173</v>
      </c>
      <c r="L122" s="198"/>
      <c r="M122" s="101" t="s">
        <v>1</v>
      </c>
      <c r="N122" s="102" t="s">
        <v>40</v>
      </c>
      <c r="O122" s="102" t="s">
        <v>174</v>
      </c>
      <c r="P122" s="102" t="s">
        <v>175</v>
      </c>
      <c r="Q122" s="102" t="s">
        <v>176</v>
      </c>
      <c r="R122" s="102" t="s">
        <v>177</v>
      </c>
      <c r="S122" s="102" t="s">
        <v>178</v>
      </c>
      <c r="T122" s="103" t="s">
        <v>179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9"/>
      <c r="B123" s="40"/>
      <c r="C123" s="108" t="s">
        <v>180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P124+P161+P184+P189+P230+P263+P282</f>
        <v>0</v>
      </c>
      <c r="Q123" s="105"/>
      <c r="R123" s="201">
        <f>R124+R161+R184+R189+R230+R263+R282</f>
        <v>0</v>
      </c>
      <c r="S123" s="105"/>
      <c r="T123" s="202">
        <f>T124+T161+T184+T189+T230+T263+T282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146</v>
      </c>
      <c r="BK123" s="203">
        <f>BK124+BK161+BK184+BK189+BK230+BK263+BK282</f>
        <v>0</v>
      </c>
    </row>
    <row r="124" s="12" customFormat="1" ht="25.92" customHeight="1">
      <c r="A124" s="12"/>
      <c r="B124" s="204"/>
      <c r="C124" s="205"/>
      <c r="D124" s="206" t="s">
        <v>75</v>
      </c>
      <c r="E124" s="207" t="s">
        <v>2400</v>
      </c>
      <c r="F124" s="207" t="s">
        <v>2814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SUM(P125:P160)</f>
        <v>0</v>
      </c>
      <c r="Q124" s="212"/>
      <c r="R124" s="213">
        <f>SUM(R125:R160)</f>
        <v>0</v>
      </c>
      <c r="S124" s="212"/>
      <c r="T124" s="214">
        <f>SUM(T125:T160)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84</v>
      </c>
      <c r="AT124" s="216" t="s">
        <v>75</v>
      </c>
      <c r="AU124" s="216" t="s">
        <v>76</v>
      </c>
      <c r="AY124" s="215" t="s">
        <v>183</v>
      </c>
      <c r="BK124" s="217">
        <f>SUM(BK125:BK160)</f>
        <v>0</v>
      </c>
    </row>
    <row r="125" s="2" customFormat="1" ht="37.8" customHeight="1">
      <c r="A125" s="39"/>
      <c r="B125" s="40"/>
      <c r="C125" s="270" t="s">
        <v>84</v>
      </c>
      <c r="D125" s="270" t="s">
        <v>259</v>
      </c>
      <c r="E125" s="271" t="s">
        <v>2815</v>
      </c>
      <c r="F125" s="272" t="s">
        <v>2816</v>
      </c>
      <c r="G125" s="273" t="s">
        <v>1124</v>
      </c>
      <c r="H125" s="274">
        <v>1</v>
      </c>
      <c r="I125" s="275"/>
      <c r="J125" s="276">
        <f>ROUND(I125*H125,2)</f>
        <v>0</v>
      </c>
      <c r="K125" s="272" t="s">
        <v>1</v>
      </c>
      <c r="L125" s="277"/>
      <c r="M125" s="278" t="s">
        <v>1</v>
      </c>
      <c r="N125" s="279" t="s">
        <v>41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243</v>
      </c>
      <c r="AT125" s="231" t="s">
        <v>259</v>
      </c>
      <c r="AU125" s="231" t="s">
        <v>84</v>
      </c>
      <c r="AY125" s="18" t="s">
        <v>183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84</v>
      </c>
      <c r="BK125" s="232">
        <f>ROUND(I125*H125,2)</f>
        <v>0</v>
      </c>
      <c r="BL125" s="18" t="s">
        <v>190</v>
      </c>
      <c r="BM125" s="231" t="s">
        <v>86</v>
      </c>
    </row>
    <row r="126" s="2" customFormat="1">
      <c r="A126" s="39"/>
      <c r="B126" s="40"/>
      <c r="C126" s="41"/>
      <c r="D126" s="233" t="s">
        <v>192</v>
      </c>
      <c r="E126" s="41"/>
      <c r="F126" s="234" t="s">
        <v>2816</v>
      </c>
      <c r="G126" s="41"/>
      <c r="H126" s="41"/>
      <c r="I126" s="235"/>
      <c r="J126" s="41"/>
      <c r="K126" s="41"/>
      <c r="L126" s="45"/>
      <c r="M126" s="236"/>
      <c r="N126" s="237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192</v>
      </c>
      <c r="AU126" s="18" t="s">
        <v>84</v>
      </c>
    </row>
    <row r="127" s="2" customFormat="1" ht="37.8" customHeight="1">
      <c r="A127" s="39"/>
      <c r="B127" s="40"/>
      <c r="C127" s="220" t="s">
        <v>86</v>
      </c>
      <c r="D127" s="220" t="s">
        <v>185</v>
      </c>
      <c r="E127" s="221" t="s">
        <v>2817</v>
      </c>
      <c r="F127" s="222" t="s">
        <v>2818</v>
      </c>
      <c r="G127" s="223" t="s">
        <v>1124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190</v>
      </c>
      <c r="AT127" s="231" t="s">
        <v>185</v>
      </c>
      <c r="AU127" s="231" t="s">
        <v>84</v>
      </c>
      <c r="AY127" s="18" t="s">
        <v>183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84</v>
      </c>
      <c r="BK127" s="232">
        <f>ROUND(I127*H127,2)</f>
        <v>0</v>
      </c>
      <c r="BL127" s="18" t="s">
        <v>190</v>
      </c>
      <c r="BM127" s="231" t="s">
        <v>190</v>
      </c>
    </row>
    <row r="128" s="2" customFormat="1">
      <c r="A128" s="39"/>
      <c r="B128" s="40"/>
      <c r="C128" s="41"/>
      <c r="D128" s="233" t="s">
        <v>192</v>
      </c>
      <c r="E128" s="41"/>
      <c r="F128" s="234" t="s">
        <v>2818</v>
      </c>
      <c r="G128" s="41"/>
      <c r="H128" s="41"/>
      <c r="I128" s="235"/>
      <c r="J128" s="41"/>
      <c r="K128" s="41"/>
      <c r="L128" s="45"/>
      <c r="M128" s="236"/>
      <c r="N128" s="23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192</v>
      </c>
      <c r="AU128" s="18" t="s">
        <v>84</v>
      </c>
    </row>
    <row r="129" s="2" customFormat="1" ht="37.8" customHeight="1">
      <c r="A129" s="39"/>
      <c r="B129" s="40"/>
      <c r="C129" s="270" t="s">
        <v>114</v>
      </c>
      <c r="D129" s="270" t="s">
        <v>259</v>
      </c>
      <c r="E129" s="271" t="s">
        <v>2819</v>
      </c>
      <c r="F129" s="272" t="s">
        <v>2820</v>
      </c>
      <c r="G129" s="273" t="s">
        <v>1124</v>
      </c>
      <c r="H129" s="274">
        <v>1</v>
      </c>
      <c r="I129" s="275"/>
      <c r="J129" s="276">
        <f>ROUND(I129*H129,2)</f>
        <v>0</v>
      </c>
      <c r="K129" s="272" t="s">
        <v>1</v>
      </c>
      <c r="L129" s="277"/>
      <c r="M129" s="278" t="s">
        <v>1</v>
      </c>
      <c r="N129" s="279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243</v>
      </c>
      <c r="AT129" s="231" t="s">
        <v>259</v>
      </c>
      <c r="AU129" s="231" t="s">
        <v>84</v>
      </c>
      <c r="AY129" s="18" t="s">
        <v>183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84</v>
      </c>
      <c r="BK129" s="232">
        <f>ROUND(I129*H129,2)</f>
        <v>0</v>
      </c>
      <c r="BL129" s="18" t="s">
        <v>190</v>
      </c>
      <c r="BM129" s="231" t="s">
        <v>227</v>
      </c>
    </row>
    <row r="130" s="2" customFormat="1">
      <c r="A130" s="39"/>
      <c r="B130" s="40"/>
      <c r="C130" s="41"/>
      <c r="D130" s="233" t="s">
        <v>192</v>
      </c>
      <c r="E130" s="41"/>
      <c r="F130" s="234" t="s">
        <v>2820</v>
      </c>
      <c r="G130" s="41"/>
      <c r="H130" s="41"/>
      <c r="I130" s="235"/>
      <c r="J130" s="41"/>
      <c r="K130" s="41"/>
      <c r="L130" s="45"/>
      <c r="M130" s="236"/>
      <c r="N130" s="237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192</v>
      </c>
      <c r="AU130" s="18" t="s">
        <v>84</v>
      </c>
    </row>
    <row r="131" s="2" customFormat="1" ht="37.8" customHeight="1">
      <c r="A131" s="39"/>
      <c r="B131" s="40"/>
      <c r="C131" s="220" t="s">
        <v>190</v>
      </c>
      <c r="D131" s="220" t="s">
        <v>185</v>
      </c>
      <c r="E131" s="221" t="s">
        <v>2821</v>
      </c>
      <c r="F131" s="222" t="s">
        <v>2822</v>
      </c>
      <c r="G131" s="223" t="s">
        <v>1124</v>
      </c>
      <c r="H131" s="224">
        <v>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190</v>
      </c>
      <c r="AT131" s="231" t="s">
        <v>185</v>
      </c>
      <c r="AU131" s="231" t="s">
        <v>84</v>
      </c>
      <c r="AY131" s="18" t="s">
        <v>183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84</v>
      </c>
      <c r="BK131" s="232">
        <f>ROUND(I131*H131,2)</f>
        <v>0</v>
      </c>
      <c r="BL131" s="18" t="s">
        <v>190</v>
      </c>
      <c r="BM131" s="231" t="s">
        <v>243</v>
      </c>
    </row>
    <row r="132" s="2" customFormat="1">
      <c r="A132" s="39"/>
      <c r="B132" s="40"/>
      <c r="C132" s="41"/>
      <c r="D132" s="233" t="s">
        <v>192</v>
      </c>
      <c r="E132" s="41"/>
      <c r="F132" s="234" t="s">
        <v>2822</v>
      </c>
      <c r="G132" s="41"/>
      <c r="H132" s="41"/>
      <c r="I132" s="235"/>
      <c r="J132" s="41"/>
      <c r="K132" s="41"/>
      <c r="L132" s="45"/>
      <c r="M132" s="236"/>
      <c r="N132" s="237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192</v>
      </c>
      <c r="AU132" s="18" t="s">
        <v>84</v>
      </c>
    </row>
    <row r="133" s="2" customFormat="1" ht="37.8" customHeight="1">
      <c r="A133" s="39"/>
      <c r="B133" s="40"/>
      <c r="C133" s="270" t="s">
        <v>217</v>
      </c>
      <c r="D133" s="270" t="s">
        <v>259</v>
      </c>
      <c r="E133" s="271" t="s">
        <v>2823</v>
      </c>
      <c r="F133" s="272" t="s">
        <v>2824</v>
      </c>
      <c r="G133" s="273" t="s">
        <v>1124</v>
      </c>
      <c r="H133" s="274">
        <v>4</v>
      </c>
      <c r="I133" s="275"/>
      <c r="J133" s="276">
        <f>ROUND(I133*H133,2)</f>
        <v>0</v>
      </c>
      <c r="K133" s="272" t="s">
        <v>1</v>
      </c>
      <c r="L133" s="277"/>
      <c r="M133" s="278" t="s">
        <v>1</v>
      </c>
      <c r="N133" s="279" t="s">
        <v>41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243</v>
      </c>
      <c r="AT133" s="231" t="s">
        <v>259</v>
      </c>
      <c r="AU133" s="231" t="s">
        <v>84</v>
      </c>
      <c r="AY133" s="18" t="s">
        <v>183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84</v>
      </c>
      <c r="BK133" s="232">
        <f>ROUND(I133*H133,2)</f>
        <v>0</v>
      </c>
      <c r="BL133" s="18" t="s">
        <v>190</v>
      </c>
      <c r="BM133" s="231" t="s">
        <v>258</v>
      </c>
    </row>
    <row r="134" s="2" customFormat="1">
      <c r="A134" s="39"/>
      <c r="B134" s="40"/>
      <c r="C134" s="41"/>
      <c r="D134" s="233" t="s">
        <v>192</v>
      </c>
      <c r="E134" s="41"/>
      <c r="F134" s="234" t="s">
        <v>2824</v>
      </c>
      <c r="G134" s="41"/>
      <c r="H134" s="41"/>
      <c r="I134" s="235"/>
      <c r="J134" s="41"/>
      <c r="K134" s="41"/>
      <c r="L134" s="45"/>
      <c r="M134" s="236"/>
      <c r="N134" s="237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192</v>
      </c>
      <c r="AU134" s="18" t="s">
        <v>84</v>
      </c>
    </row>
    <row r="135" s="2" customFormat="1" ht="37.8" customHeight="1">
      <c r="A135" s="39"/>
      <c r="B135" s="40"/>
      <c r="C135" s="220" t="s">
        <v>227</v>
      </c>
      <c r="D135" s="220" t="s">
        <v>185</v>
      </c>
      <c r="E135" s="221" t="s">
        <v>2825</v>
      </c>
      <c r="F135" s="222" t="s">
        <v>2826</v>
      </c>
      <c r="G135" s="223" t="s">
        <v>1124</v>
      </c>
      <c r="H135" s="224">
        <v>4</v>
      </c>
      <c r="I135" s="225"/>
      <c r="J135" s="226">
        <f>ROUND(I135*H135,2)</f>
        <v>0</v>
      </c>
      <c r="K135" s="222" t="s">
        <v>1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190</v>
      </c>
      <c r="AT135" s="231" t="s">
        <v>185</v>
      </c>
      <c r="AU135" s="231" t="s">
        <v>84</v>
      </c>
      <c r="AY135" s="18" t="s">
        <v>183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84</v>
      </c>
      <c r="BK135" s="232">
        <f>ROUND(I135*H135,2)</f>
        <v>0</v>
      </c>
      <c r="BL135" s="18" t="s">
        <v>190</v>
      </c>
      <c r="BM135" s="231" t="s">
        <v>14</v>
      </c>
    </row>
    <row r="136" s="2" customFormat="1">
      <c r="A136" s="39"/>
      <c r="B136" s="40"/>
      <c r="C136" s="41"/>
      <c r="D136" s="233" t="s">
        <v>192</v>
      </c>
      <c r="E136" s="41"/>
      <c r="F136" s="234" t="s">
        <v>2826</v>
      </c>
      <c r="G136" s="41"/>
      <c r="H136" s="41"/>
      <c r="I136" s="235"/>
      <c r="J136" s="41"/>
      <c r="K136" s="41"/>
      <c r="L136" s="45"/>
      <c r="M136" s="236"/>
      <c r="N136" s="23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192</v>
      </c>
      <c r="AU136" s="18" t="s">
        <v>84</v>
      </c>
    </row>
    <row r="137" s="2" customFormat="1" ht="24.15" customHeight="1">
      <c r="A137" s="39"/>
      <c r="B137" s="40"/>
      <c r="C137" s="270" t="s">
        <v>237</v>
      </c>
      <c r="D137" s="270" t="s">
        <v>259</v>
      </c>
      <c r="E137" s="271" t="s">
        <v>2827</v>
      </c>
      <c r="F137" s="272" t="s">
        <v>2828</v>
      </c>
      <c r="G137" s="273" t="s">
        <v>1124</v>
      </c>
      <c r="H137" s="274">
        <v>4</v>
      </c>
      <c r="I137" s="275"/>
      <c r="J137" s="276">
        <f>ROUND(I137*H137,2)</f>
        <v>0</v>
      </c>
      <c r="K137" s="272" t="s">
        <v>1</v>
      </c>
      <c r="L137" s="277"/>
      <c r="M137" s="278" t="s">
        <v>1</v>
      </c>
      <c r="N137" s="279" t="s">
        <v>41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243</v>
      </c>
      <c r="AT137" s="231" t="s">
        <v>259</v>
      </c>
      <c r="AU137" s="231" t="s">
        <v>84</v>
      </c>
      <c r="AY137" s="18" t="s">
        <v>183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84</v>
      </c>
      <c r="BK137" s="232">
        <f>ROUND(I137*H137,2)</f>
        <v>0</v>
      </c>
      <c r="BL137" s="18" t="s">
        <v>190</v>
      </c>
      <c r="BM137" s="231" t="s">
        <v>299</v>
      </c>
    </row>
    <row r="138" s="2" customFormat="1">
      <c r="A138" s="39"/>
      <c r="B138" s="40"/>
      <c r="C138" s="41"/>
      <c r="D138" s="233" t="s">
        <v>192</v>
      </c>
      <c r="E138" s="41"/>
      <c r="F138" s="234" t="s">
        <v>2828</v>
      </c>
      <c r="G138" s="41"/>
      <c r="H138" s="41"/>
      <c r="I138" s="235"/>
      <c r="J138" s="41"/>
      <c r="K138" s="41"/>
      <c r="L138" s="45"/>
      <c r="M138" s="236"/>
      <c r="N138" s="23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192</v>
      </c>
      <c r="AU138" s="18" t="s">
        <v>84</v>
      </c>
    </row>
    <row r="139" s="2" customFormat="1" ht="24.15" customHeight="1">
      <c r="A139" s="39"/>
      <c r="B139" s="40"/>
      <c r="C139" s="220" t="s">
        <v>243</v>
      </c>
      <c r="D139" s="220" t="s">
        <v>185</v>
      </c>
      <c r="E139" s="221" t="s">
        <v>2829</v>
      </c>
      <c r="F139" s="222" t="s">
        <v>2830</v>
      </c>
      <c r="G139" s="223" t="s">
        <v>1124</v>
      </c>
      <c r="H139" s="224">
        <v>4</v>
      </c>
      <c r="I139" s="225"/>
      <c r="J139" s="226">
        <f>ROUND(I139*H139,2)</f>
        <v>0</v>
      </c>
      <c r="K139" s="222" t="s">
        <v>1</v>
      </c>
      <c r="L139" s="45"/>
      <c r="M139" s="227" t="s">
        <v>1</v>
      </c>
      <c r="N139" s="228" t="s">
        <v>41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190</v>
      </c>
      <c r="AT139" s="231" t="s">
        <v>185</v>
      </c>
      <c r="AU139" s="231" t="s">
        <v>84</v>
      </c>
      <c r="AY139" s="18" t="s">
        <v>183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84</v>
      </c>
      <c r="BK139" s="232">
        <f>ROUND(I139*H139,2)</f>
        <v>0</v>
      </c>
      <c r="BL139" s="18" t="s">
        <v>190</v>
      </c>
      <c r="BM139" s="231" t="s">
        <v>319</v>
      </c>
    </row>
    <row r="140" s="2" customFormat="1">
      <c r="A140" s="39"/>
      <c r="B140" s="40"/>
      <c r="C140" s="41"/>
      <c r="D140" s="233" t="s">
        <v>192</v>
      </c>
      <c r="E140" s="41"/>
      <c r="F140" s="234" t="s">
        <v>2830</v>
      </c>
      <c r="G140" s="41"/>
      <c r="H140" s="41"/>
      <c r="I140" s="235"/>
      <c r="J140" s="41"/>
      <c r="K140" s="41"/>
      <c r="L140" s="45"/>
      <c r="M140" s="236"/>
      <c r="N140" s="23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192</v>
      </c>
      <c r="AU140" s="18" t="s">
        <v>84</v>
      </c>
    </row>
    <row r="141" s="2" customFormat="1" ht="24.15" customHeight="1">
      <c r="A141" s="39"/>
      <c r="B141" s="40"/>
      <c r="C141" s="270" t="s">
        <v>249</v>
      </c>
      <c r="D141" s="270" t="s">
        <v>259</v>
      </c>
      <c r="E141" s="271" t="s">
        <v>2831</v>
      </c>
      <c r="F141" s="272" t="s">
        <v>2832</v>
      </c>
      <c r="G141" s="273" t="s">
        <v>1124</v>
      </c>
      <c r="H141" s="274">
        <v>1</v>
      </c>
      <c r="I141" s="275"/>
      <c r="J141" s="276">
        <f>ROUND(I141*H141,2)</f>
        <v>0</v>
      </c>
      <c r="K141" s="272" t="s">
        <v>1</v>
      </c>
      <c r="L141" s="277"/>
      <c r="M141" s="278" t="s">
        <v>1</v>
      </c>
      <c r="N141" s="279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243</v>
      </c>
      <c r="AT141" s="231" t="s">
        <v>259</v>
      </c>
      <c r="AU141" s="231" t="s">
        <v>84</v>
      </c>
      <c r="AY141" s="18" t="s">
        <v>183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84</v>
      </c>
      <c r="BK141" s="232">
        <f>ROUND(I141*H141,2)</f>
        <v>0</v>
      </c>
      <c r="BL141" s="18" t="s">
        <v>190</v>
      </c>
      <c r="BM141" s="231" t="s">
        <v>332</v>
      </c>
    </row>
    <row r="142" s="2" customFormat="1">
      <c r="A142" s="39"/>
      <c r="B142" s="40"/>
      <c r="C142" s="41"/>
      <c r="D142" s="233" t="s">
        <v>192</v>
      </c>
      <c r="E142" s="41"/>
      <c r="F142" s="234" t="s">
        <v>2832</v>
      </c>
      <c r="G142" s="41"/>
      <c r="H142" s="41"/>
      <c r="I142" s="235"/>
      <c r="J142" s="41"/>
      <c r="K142" s="41"/>
      <c r="L142" s="45"/>
      <c r="M142" s="236"/>
      <c r="N142" s="237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192</v>
      </c>
      <c r="AU142" s="18" t="s">
        <v>84</v>
      </c>
    </row>
    <row r="143" s="2" customFormat="1" ht="24.15" customHeight="1">
      <c r="A143" s="39"/>
      <c r="B143" s="40"/>
      <c r="C143" s="220" t="s">
        <v>258</v>
      </c>
      <c r="D143" s="220" t="s">
        <v>185</v>
      </c>
      <c r="E143" s="221" t="s">
        <v>2833</v>
      </c>
      <c r="F143" s="222" t="s">
        <v>2834</v>
      </c>
      <c r="G143" s="223" t="s">
        <v>1124</v>
      </c>
      <c r="H143" s="224">
        <v>1</v>
      </c>
      <c r="I143" s="225"/>
      <c r="J143" s="226">
        <f>ROUND(I143*H143,2)</f>
        <v>0</v>
      </c>
      <c r="K143" s="222" t="s">
        <v>1</v>
      </c>
      <c r="L143" s="45"/>
      <c r="M143" s="227" t="s">
        <v>1</v>
      </c>
      <c r="N143" s="228" t="s">
        <v>41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190</v>
      </c>
      <c r="AT143" s="231" t="s">
        <v>185</v>
      </c>
      <c r="AU143" s="231" t="s">
        <v>84</v>
      </c>
      <c r="AY143" s="18" t="s">
        <v>183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84</v>
      </c>
      <c r="BK143" s="232">
        <f>ROUND(I143*H143,2)</f>
        <v>0</v>
      </c>
      <c r="BL143" s="18" t="s">
        <v>190</v>
      </c>
      <c r="BM143" s="231" t="s">
        <v>347</v>
      </c>
    </row>
    <row r="144" s="2" customFormat="1">
      <c r="A144" s="39"/>
      <c r="B144" s="40"/>
      <c r="C144" s="41"/>
      <c r="D144" s="233" t="s">
        <v>192</v>
      </c>
      <c r="E144" s="41"/>
      <c r="F144" s="234" t="s">
        <v>2834</v>
      </c>
      <c r="G144" s="41"/>
      <c r="H144" s="41"/>
      <c r="I144" s="235"/>
      <c r="J144" s="41"/>
      <c r="K144" s="41"/>
      <c r="L144" s="45"/>
      <c r="M144" s="236"/>
      <c r="N144" s="23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192</v>
      </c>
      <c r="AU144" s="18" t="s">
        <v>84</v>
      </c>
    </row>
    <row r="145" s="2" customFormat="1" ht="24.15" customHeight="1">
      <c r="A145" s="39"/>
      <c r="B145" s="40"/>
      <c r="C145" s="270" t="s">
        <v>268</v>
      </c>
      <c r="D145" s="270" t="s">
        <v>259</v>
      </c>
      <c r="E145" s="271" t="s">
        <v>2835</v>
      </c>
      <c r="F145" s="272" t="s">
        <v>2836</v>
      </c>
      <c r="G145" s="273" t="s">
        <v>1124</v>
      </c>
      <c r="H145" s="274">
        <v>1</v>
      </c>
      <c r="I145" s="275"/>
      <c r="J145" s="276">
        <f>ROUND(I145*H145,2)</f>
        <v>0</v>
      </c>
      <c r="K145" s="272" t="s">
        <v>1</v>
      </c>
      <c r="L145" s="277"/>
      <c r="M145" s="278" t="s">
        <v>1</v>
      </c>
      <c r="N145" s="279" t="s">
        <v>41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243</v>
      </c>
      <c r="AT145" s="231" t="s">
        <v>259</v>
      </c>
      <c r="AU145" s="231" t="s">
        <v>84</v>
      </c>
      <c r="AY145" s="18" t="s">
        <v>183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84</v>
      </c>
      <c r="BK145" s="232">
        <f>ROUND(I145*H145,2)</f>
        <v>0</v>
      </c>
      <c r="BL145" s="18" t="s">
        <v>190</v>
      </c>
      <c r="BM145" s="231" t="s">
        <v>356</v>
      </c>
    </row>
    <row r="146" s="2" customFormat="1">
      <c r="A146" s="39"/>
      <c r="B146" s="40"/>
      <c r="C146" s="41"/>
      <c r="D146" s="233" t="s">
        <v>192</v>
      </c>
      <c r="E146" s="41"/>
      <c r="F146" s="234" t="s">
        <v>2836</v>
      </c>
      <c r="G146" s="41"/>
      <c r="H146" s="41"/>
      <c r="I146" s="235"/>
      <c r="J146" s="41"/>
      <c r="K146" s="41"/>
      <c r="L146" s="45"/>
      <c r="M146" s="236"/>
      <c r="N146" s="237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192</v>
      </c>
      <c r="AU146" s="18" t="s">
        <v>84</v>
      </c>
    </row>
    <row r="147" s="2" customFormat="1" ht="21.75" customHeight="1">
      <c r="A147" s="39"/>
      <c r="B147" s="40"/>
      <c r="C147" s="220" t="s">
        <v>14</v>
      </c>
      <c r="D147" s="220" t="s">
        <v>185</v>
      </c>
      <c r="E147" s="221" t="s">
        <v>2837</v>
      </c>
      <c r="F147" s="222" t="s">
        <v>2838</v>
      </c>
      <c r="G147" s="223" t="s">
        <v>1124</v>
      </c>
      <c r="H147" s="224">
        <v>1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190</v>
      </c>
      <c r="AT147" s="231" t="s">
        <v>185</v>
      </c>
      <c r="AU147" s="231" t="s">
        <v>84</v>
      </c>
      <c r="AY147" s="18" t="s">
        <v>183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84</v>
      </c>
      <c r="BK147" s="232">
        <f>ROUND(I147*H147,2)</f>
        <v>0</v>
      </c>
      <c r="BL147" s="18" t="s">
        <v>190</v>
      </c>
      <c r="BM147" s="231" t="s">
        <v>370</v>
      </c>
    </row>
    <row r="148" s="2" customFormat="1">
      <c r="A148" s="39"/>
      <c r="B148" s="40"/>
      <c r="C148" s="41"/>
      <c r="D148" s="233" t="s">
        <v>192</v>
      </c>
      <c r="E148" s="41"/>
      <c r="F148" s="234" t="s">
        <v>2838</v>
      </c>
      <c r="G148" s="41"/>
      <c r="H148" s="41"/>
      <c r="I148" s="235"/>
      <c r="J148" s="41"/>
      <c r="K148" s="41"/>
      <c r="L148" s="45"/>
      <c r="M148" s="236"/>
      <c r="N148" s="23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192</v>
      </c>
      <c r="AU148" s="18" t="s">
        <v>84</v>
      </c>
    </row>
    <row r="149" s="2" customFormat="1" ht="16.5" customHeight="1">
      <c r="A149" s="39"/>
      <c r="B149" s="40"/>
      <c r="C149" s="270" t="s">
        <v>293</v>
      </c>
      <c r="D149" s="270" t="s">
        <v>259</v>
      </c>
      <c r="E149" s="271" t="s">
        <v>2839</v>
      </c>
      <c r="F149" s="272" t="s">
        <v>2840</v>
      </c>
      <c r="G149" s="273" t="s">
        <v>1124</v>
      </c>
      <c r="H149" s="274">
        <v>1</v>
      </c>
      <c r="I149" s="275"/>
      <c r="J149" s="276">
        <f>ROUND(I149*H149,2)</f>
        <v>0</v>
      </c>
      <c r="K149" s="272" t="s">
        <v>1</v>
      </c>
      <c r="L149" s="277"/>
      <c r="M149" s="278" t="s">
        <v>1</v>
      </c>
      <c r="N149" s="279" t="s">
        <v>41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243</v>
      </c>
      <c r="AT149" s="231" t="s">
        <v>259</v>
      </c>
      <c r="AU149" s="231" t="s">
        <v>84</v>
      </c>
      <c r="AY149" s="18" t="s">
        <v>183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84</v>
      </c>
      <c r="BK149" s="232">
        <f>ROUND(I149*H149,2)</f>
        <v>0</v>
      </c>
      <c r="BL149" s="18" t="s">
        <v>190</v>
      </c>
      <c r="BM149" s="231" t="s">
        <v>383</v>
      </c>
    </row>
    <row r="150" s="2" customFormat="1">
      <c r="A150" s="39"/>
      <c r="B150" s="40"/>
      <c r="C150" s="41"/>
      <c r="D150" s="233" t="s">
        <v>192</v>
      </c>
      <c r="E150" s="41"/>
      <c r="F150" s="234" t="s">
        <v>2840</v>
      </c>
      <c r="G150" s="41"/>
      <c r="H150" s="41"/>
      <c r="I150" s="235"/>
      <c r="J150" s="41"/>
      <c r="K150" s="41"/>
      <c r="L150" s="45"/>
      <c r="M150" s="236"/>
      <c r="N150" s="23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192</v>
      </c>
      <c r="AU150" s="18" t="s">
        <v>84</v>
      </c>
    </row>
    <row r="151" s="2" customFormat="1" ht="16.5" customHeight="1">
      <c r="A151" s="39"/>
      <c r="B151" s="40"/>
      <c r="C151" s="220" t="s">
        <v>299</v>
      </c>
      <c r="D151" s="220" t="s">
        <v>185</v>
      </c>
      <c r="E151" s="221" t="s">
        <v>2841</v>
      </c>
      <c r="F151" s="222" t="s">
        <v>2842</v>
      </c>
      <c r="G151" s="223" t="s">
        <v>1124</v>
      </c>
      <c r="H151" s="224">
        <v>1</v>
      </c>
      <c r="I151" s="225"/>
      <c r="J151" s="226">
        <f>ROUND(I151*H151,2)</f>
        <v>0</v>
      </c>
      <c r="K151" s="222" t="s">
        <v>1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190</v>
      </c>
      <c r="AT151" s="231" t="s">
        <v>185</v>
      </c>
      <c r="AU151" s="231" t="s">
        <v>84</v>
      </c>
      <c r="AY151" s="18" t="s">
        <v>183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84</v>
      </c>
      <c r="BK151" s="232">
        <f>ROUND(I151*H151,2)</f>
        <v>0</v>
      </c>
      <c r="BL151" s="18" t="s">
        <v>190</v>
      </c>
      <c r="BM151" s="231" t="s">
        <v>398</v>
      </c>
    </row>
    <row r="152" s="2" customFormat="1">
      <c r="A152" s="39"/>
      <c r="B152" s="40"/>
      <c r="C152" s="41"/>
      <c r="D152" s="233" t="s">
        <v>192</v>
      </c>
      <c r="E152" s="41"/>
      <c r="F152" s="234" t="s">
        <v>2842</v>
      </c>
      <c r="G152" s="41"/>
      <c r="H152" s="41"/>
      <c r="I152" s="235"/>
      <c r="J152" s="41"/>
      <c r="K152" s="41"/>
      <c r="L152" s="45"/>
      <c r="M152" s="236"/>
      <c r="N152" s="23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192</v>
      </c>
      <c r="AU152" s="18" t="s">
        <v>84</v>
      </c>
    </row>
    <row r="153" s="2" customFormat="1" ht="24.15" customHeight="1">
      <c r="A153" s="39"/>
      <c r="B153" s="40"/>
      <c r="C153" s="270" t="s">
        <v>8</v>
      </c>
      <c r="D153" s="270" t="s">
        <v>259</v>
      </c>
      <c r="E153" s="271" t="s">
        <v>2843</v>
      </c>
      <c r="F153" s="272" t="s">
        <v>2844</v>
      </c>
      <c r="G153" s="273" t="s">
        <v>1124</v>
      </c>
      <c r="H153" s="274">
        <v>1</v>
      </c>
      <c r="I153" s="275"/>
      <c r="J153" s="276">
        <f>ROUND(I153*H153,2)</f>
        <v>0</v>
      </c>
      <c r="K153" s="272" t="s">
        <v>1</v>
      </c>
      <c r="L153" s="277"/>
      <c r="M153" s="278" t="s">
        <v>1</v>
      </c>
      <c r="N153" s="279" t="s">
        <v>41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243</v>
      </c>
      <c r="AT153" s="231" t="s">
        <v>259</v>
      </c>
      <c r="AU153" s="231" t="s">
        <v>84</v>
      </c>
      <c r="AY153" s="18" t="s">
        <v>183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84</v>
      </c>
      <c r="BK153" s="232">
        <f>ROUND(I153*H153,2)</f>
        <v>0</v>
      </c>
      <c r="BL153" s="18" t="s">
        <v>190</v>
      </c>
      <c r="BM153" s="231" t="s">
        <v>408</v>
      </c>
    </row>
    <row r="154" s="2" customFormat="1">
      <c r="A154" s="39"/>
      <c r="B154" s="40"/>
      <c r="C154" s="41"/>
      <c r="D154" s="233" t="s">
        <v>192</v>
      </c>
      <c r="E154" s="41"/>
      <c r="F154" s="234" t="s">
        <v>2844</v>
      </c>
      <c r="G154" s="41"/>
      <c r="H154" s="41"/>
      <c r="I154" s="235"/>
      <c r="J154" s="41"/>
      <c r="K154" s="41"/>
      <c r="L154" s="45"/>
      <c r="M154" s="236"/>
      <c r="N154" s="23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192</v>
      </c>
      <c r="AU154" s="18" t="s">
        <v>84</v>
      </c>
    </row>
    <row r="155" s="2" customFormat="1" ht="24.15" customHeight="1">
      <c r="A155" s="39"/>
      <c r="B155" s="40"/>
      <c r="C155" s="220" t="s">
        <v>319</v>
      </c>
      <c r="D155" s="220" t="s">
        <v>185</v>
      </c>
      <c r="E155" s="221" t="s">
        <v>2845</v>
      </c>
      <c r="F155" s="222" t="s">
        <v>2846</v>
      </c>
      <c r="G155" s="223" t="s">
        <v>1124</v>
      </c>
      <c r="H155" s="224">
        <v>1</v>
      </c>
      <c r="I155" s="225"/>
      <c r="J155" s="226">
        <f>ROUND(I155*H155,2)</f>
        <v>0</v>
      </c>
      <c r="K155" s="222" t="s">
        <v>1</v>
      </c>
      <c r="L155" s="45"/>
      <c r="M155" s="227" t="s">
        <v>1</v>
      </c>
      <c r="N155" s="228" t="s">
        <v>41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190</v>
      </c>
      <c r="AT155" s="231" t="s">
        <v>185</v>
      </c>
      <c r="AU155" s="231" t="s">
        <v>84</v>
      </c>
      <c r="AY155" s="18" t="s">
        <v>183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84</v>
      </c>
      <c r="BK155" s="232">
        <f>ROUND(I155*H155,2)</f>
        <v>0</v>
      </c>
      <c r="BL155" s="18" t="s">
        <v>190</v>
      </c>
      <c r="BM155" s="231" t="s">
        <v>436</v>
      </c>
    </row>
    <row r="156" s="2" customFormat="1">
      <c r="A156" s="39"/>
      <c r="B156" s="40"/>
      <c r="C156" s="41"/>
      <c r="D156" s="233" t="s">
        <v>192</v>
      </c>
      <c r="E156" s="41"/>
      <c r="F156" s="234" t="s">
        <v>2846</v>
      </c>
      <c r="G156" s="41"/>
      <c r="H156" s="41"/>
      <c r="I156" s="235"/>
      <c r="J156" s="41"/>
      <c r="K156" s="41"/>
      <c r="L156" s="45"/>
      <c r="M156" s="236"/>
      <c r="N156" s="23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192</v>
      </c>
      <c r="AU156" s="18" t="s">
        <v>84</v>
      </c>
    </row>
    <row r="157" s="2" customFormat="1" ht="21.75" customHeight="1">
      <c r="A157" s="39"/>
      <c r="B157" s="40"/>
      <c r="C157" s="270" t="s">
        <v>326</v>
      </c>
      <c r="D157" s="270" t="s">
        <v>259</v>
      </c>
      <c r="E157" s="271" t="s">
        <v>2847</v>
      </c>
      <c r="F157" s="272" t="s">
        <v>2848</v>
      </c>
      <c r="G157" s="273" t="s">
        <v>1124</v>
      </c>
      <c r="H157" s="274">
        <v>1</v>
      </c>
      <c r="I157" s="275"/>
      <c r="J157" s="276">
        <f>ROUND(I157*H157,2)</f>
        <v>0</v>
      </c>
      <c r="K157" s="272" t="s">
        <v>1</v>
      </c>
      <c r="L157" s="277"/>
      <c r="M157" s="278" t="s">
        <v>1</v>
      </c>
      <c r="N157" s="279" t="s">
        <v>41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243</v>
      </c>
      <c r="AT157" s="231" t="s">
        <v>259</v>
      </c>
      <c r="AU157" s="231" t="s">
        <v>84</v>
      </c>
      <c r="AY157" s="18" t="s">
        <v>183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84</v>
      </c>
      <c r="BK157" s="232">
        <f>ROUND(I157*H157,2)</f>
        <v>0</v>
      </c>
      <c r="BL157" s="18" t="s">
        <v>190</v>
      </c>
      <c r="BM157" s="231" t="s">
        <v>446</v>
      </c>
    </row>
    <row r="158" s="2" customFormat="1">
      <c r="A158" s="39"/>
      <c r="B158" s="40"/>
      <c r="C158" s="41"/>
      <c r="D158" s="233" t="s">
        <v>192</v>
      </c>
      <c r="E158" s="41"/>
      <c r="F158" s="234" t="s">
        <v>2848</v>
      </c>
      <c r="G158" s="41"/>
      <c r="H158" s="41"/>
      <c r="I158" s="235"/>
      <c r="J158" s="41"/>
      <c r="K158" s="41"/>
      <c r="L158" s="45"/>
      <c r="M158" s="236"/>
      <c r="N158" s="237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192</v>
      </c>
      <c r="AU158" s="18" t="s">
        <v>84</v>
      </c>
    </row>
    <row r="159" s="2" customFormat="1" ht="24.15" customHeight="1">
      <c r="A159" s="39"/>
      <c r="B159" s="40"/>
      <c r="C159" s="220" t="s">
        <v>332</v>
      </c>
      <c r="D159" s="220" t="s">
        <v>185</v>
      </c>
      <c r="E159" s="221" t="s">
        <v>2849</v>
      </c>
      <c r="F159" s="222" t="s">
        <v>2850</v>
      </c>
      <c r="G159" s="223" t="s">
        <v>1124</v>
      </c>
      <c r="H159" s="224">
        <v>1</v>
      </c>
      <c r="I159" s="225"/>
      <c r="J159" s="226">
        <f>ROUND(I159*H159,2)</f>
        <v>0</v>
      </c>
      <c r="K159" s="222" t="s">
        <v>1</v>
      </c>
      <c r="L159" s="45"/>
      <c r="M159" s="227" t="s">
        <v>1</v>
      </c>
      <c r="N159" s="228" t="s">
        <v>41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190</v>
      </c>
      <c r="AT159" s="231" t="s">
        <v>185</v>
      </c>
      <c r="AU159" s="231" t="s">
        <v>84</v>
      </c>
      <c r="AY159" s="18" t="s">
        <v>183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84</v>
      </c>
      <c r="BK159" s="232">
        <f>ROUND(I159*H159,2)</f>
        <v>0</v>
      </c>
      <c r="BL159" s="18" t="s">
        <v>190</v>
      </c>
      <c r="BM159" s="231" t="s">
        <v>456</v>
      </c>
    </row>
    <row r="160" s="2" customFormat="1">
      <c r="A160" s="39"/>
      <c r="B160" s="40"/>
      <c r="C160" s="41"/>
      <c r="D160" s="233" t="s">
        <v>192</v>
      </c>
      <c r="E160" s="41"/>
      <c r="F160" s="234" t="s">
        <v>2850</v>
      </c>
      <c r="G160" s="41"/>
      <c r="H160" s="41"/>
      <c r="I160" s="235"/>
      <c r="J160" s="41"/>
      <c r="K160" s="41"/>
      <c r="L160" s="45"/>
      <c r="M160" s="236"/>
      <c r="N160" s="237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192</v>
      </c>
      <c r="AU160" s="18" t="s">
        <v>84</v>
      </c>
    </row>
    <row r="161" s="12" customFormat="1" ht="25.92" customHeight="1">
      <c r="A161" s="12"/>
      <c r="B161" s="204"/>
      <c r="C161" s="205"/>
      <c r="D161" s="206" t="s">
        <v>75</v>
      </c>
      <c r="E161" s="207" t="s">
        <v>2436</v>
      </c>
      <c r="F161" s="207" t="s">
        <v>2851</v>
      </c>
      <c r="G161" s="205"/>
      <c r="H161" s="205"/>
      <c r="I161" s="208"/>
      <c r="J161" s="209">
        <f>BK161</f>
        <v>0</v>
      </c>
      <c r="K161" s="205"/>
      <c r="L161" s="210"/>
      <c r="M161" s="211"/>
      <c r="N161" s="212"/>
      <c r="O161" s="212"/>
      <c r="P161" s="213">
        <f>SUM(P162:P183)</f>
        <v>0</v>
      </c>
      <c r="Q161" s="212"/>
      <c r="R161" s="213">
        <f>SUM(R162:R183)</f>
        <v>0</v>
      </c>
      <c r="S161" s="212"/>
      <c r="T161" s="214">
        <f>SUM(T162:T183)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5" t="s">
        <v>84</v>
      </c>
      <c r="AT161" s="216" t="s">
        <v>75</v>
      </c>
      <c r="AU161" s="216" t="s">
        <v>76</v>
      </c>
      <c r="AY161" s="215" t="s">
        <v>183</v>
      </c>
      <c r="BK161" s="217">
        <f>SUM(BK162:BK183)</f>
        <v>0</v>
      </c>
    </row>
    <row r="162" s="2" customFormat="1" ht="78" customHeight="1">
      <c r="A162" s="39"/>
      <c r="B162" s="40"/>
      <c r="C162" s="270" t="s">
        <v>339</v>
      </c>
      <c r="D162" s="270" t="s">
        <v>259</v>
      </c>
      <c r="E162" s="271" t="s">
        <v>2852</v>
      </c>
      <c r="F162" s="272" t="s">
        <v>2853</v>
      </c>
      <c r="G162" s="273" t="s">
        <v>1783</v>
      </c>
      <c r="H162" s="274">
        <v>1</v>
      </c>
      <c r="I162" s="275"/>
      <c r="J162" s="276">
        <f>ROUND(I162*H162,2)</f>
        <v>0</v>
      </c>
      <c r="K162" s="272" t="s">
        <v>1</v>
      </c>
      <c r="L162" s="277"/>
      <c r="M162" s="278" t="s">
        <v>1</v>
      </c>
      <c r="N162" s="279" t="s">
        <v>41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243</v>
      </c>
      <c r="AT162" s="231" t="s">
        <v>259</v>
      </c>
      <c r="AU162" s="231" t="s">
        <v>84</v>
      </c>
      <c r="AY162" s="18" t="s">
        <v>183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84</v>
      </c>
      <c r="BK162" s="232">
        <f>ROUND(I162*H162,2)</f>
        <v>0</v>
      </c>
      <c r="BL162" s="18" t="s">
        <v>190</v>
      </c>
      <c r="BM162" s="231" t="s">
        <v>466</v>
      </c>
    </row>
    <row r="163" s="2" customFormat="1">
      <c r="A163" s="39"/>
      <c r="B163" s="40"/>
      <c r="C163" s="41"/>
      <c r="D163" s="233" t="s">
        <v>192</v>
      </c>
      <c r="E163" s="41"/>
      <c r="F163" s="234" t="s">
        <v>2854</v>
      </c>
      <c r="G163" s="41"/>
      <c r="H163" s="41"/>
      <c r="I163" s="235"/>
      <c r="J163" s="41"/>
      <c r="K163" s="41"/>
      <c r="L163" s="45"/>
      <c r="M163" s="236"/>
      <c r="N163" s="237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192</v>
      </c>
      <c r="AU163" s="18" t="s">
        <v>84</v>
      </c>
    </row>
    <row r="164" s="2" customFormat="1" ht="78" customHeight="1">
      <c r="A164" s="39"/>
      <c r="B164" s="40"/>
      <c r="C164" s="220" t="s">
        <v>347</v>
      </c>
      <c r="D164" s="220" t="s">
        <v>185</v>
      </c>
      <c r="E164" s="221" t="s">
        <v>2855</v>
      </c>
      <c r="F164" s="222" t="s">
        <v>2853</v>
      </c>
      <c r="G164" s="223" t="s">
        <v>1783</v>
      </c>
      <c r="H164" s="224">
        <v>1</v>
      </c>
      <c r="I164" s="225"/>
      <c r="J164" s="226">
        <f>ROUND(I164*H164,2)</f>
        <v>0</v>
      </c>
      <c r="K164" s="222" t="s">
        <v>1</v>
      </c>
      <c r="L164" s="45"/>
      <c r="M164" s="227" t="s">
        <v>1</v>
      </c>
      <c r="N164" s="228" t="s">
        <v>41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190</v>
      </c>
      <c r="AT164" s="231" t="s">
        <v>185</v>
      </c>
      <c r="AU164" s="231" t="s">
        <v>84</v>
      </c>
      <c r="AY164" s="18" t="s">
        <v>183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84</v>
      </c>
      <c r="BK164" s="232">
        <f>ROUND(I164*H164,2)</f>
        <v>0</v>
      </c>
      <c r="BL164" s="18" t="s">
        <v>190</v>
      </c>
      <c r="BM164" s="231" t="s">
        <v>485</v>
      </c>
    </row>
    <row r="165" s="2" customFormat="1">
      <c r="A165" s="39"/>
      <c r="B165" s="40"/>
      <c r="C165" s="41"/>
      <c r="D165" s="233" t="s">
        <v>192</v>
      </c>
      <c r="E165" s="41"/>
      <c r="F165" s="234" t="s">
        <v>2856</v>
      </c>
      <c r="G165" s="41"/>
      <c r="H165" s="41"/>
      <c r="I165" s="235"/>
      <c r="J165" s="41"/>
      <c r="K165" s="41"/>
      <c r="L165" s="45"/>
      <c r="M165" s="236"/>
      <c r="N165" s="237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192</v>
      </c>
      <c r="AU165" s="18" t="s">
        <v>84</v>
      </c>
    </row>
    <row r="166" s="2" customFormat="1" ht="21.75" customHeight="1">
      <c r="A166" s="39"/>
      <c r="B166" s="40"/>
      <c r="C166" s="270" t="s">
        <v>7</v>
      </c>
      <c r="D166" s="270" t="s">
        <v>259</v>
      </c>
      <c r="E166" s="271" t="s">
        <v>2857</v>
      </c>
      <c r="F166" s="272" t="s">
        <v>2858</v>
      </c>
      <c r="G166" s="273" t="s">
        <v>1124</v>
      </c>
      <c r="H166" s="274">
        <v>1</v>
      </c>
      <c r="I166" s="275"/>
      <c r="J166" s="276">
        <f>ROUND(I166*H166,2)</f>
        <v>0</v>
      </c>
      <c r="K166" s="272" t="s">
        <v>1</v>
      </c>
      <c r="L166" s="277"/>
      <c r="M166" s="278" t="s">
        <v>1</v>
      </c>
      <c r="N166" s="279" t="s">
        <v>41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243</v>
      </c>
      <c r="AT166" s="231" t="s">
        <v>259</v>
      </c>
      <c r="AU166" s="231" t="s">
        <v>84</v>
      </c>
      <c r="AY166" s="18" t="s">
        <v>183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84</v>
      </c>
      <c r="BK166" s="232">
        <f>ROUND(I166*H166,2)</f>
        <v>0</v>
      </c>
      <c r="BL166" s="18" t="s">
        <v>190</v>
      </c>
      <c r="BM166" s="231" t="s">
        <v>496</v>
      </c>
    </row>
    <row r="167" s="2" customFormat="1">
      <c r="A167" s="39"/>
      <c r="B167" s="40"/>
      <c r="C167" s="41"/>
      <c r="D167" s="233" t="s">
        <v>192</v>
      </c>
      <c r="E167" s="41"/>
      <c r="F167" s="234" t="s">
        <v>2858</v>
      </c>
      <c r="G167" s="41"/>
      <c r="H167" s="41"/>
      <c r="I167" s="235"/>
      <c r="J167" s="41"/>
      <c r="K167" s="41"/>
      <c r="L167" s="45"/>
      <c r="M167" s="236"/>
      <c r="N167" s="237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192</v>
      </c>
      <c r="AU167" s="18" t="s">
        <v>84</v>
      </c>
    </row>
    <row r="168" s="2" customFormat="1" ht="21.75" customHeight="1">
      <c r="A168" s="39"/>
      <c r="B168" s="40"/>
      <c r="C168" s="220" t="s">
        <v>356</v>
      </c>
      <c r="D168" s="220" t="s">
        <v>185</v>
      </c>
      <c r="E168" s="221" t="s">
        <v>2859</v>
      </c>
      <c r="F168" s="222" t="s">
        <v>2860</v>
      </c>
      <c r="G168" s="223" t="s">
        <v>1124</v>
      </c>
      <c r="H168" s="224">
        <v>1</v>
      </c>
      <c r="I168" s="225"/>
      <c r="J168" s="226">
        <f>ROUND(I168*H168,2)</f>
        <v>0</v>
      </c>
      <c r="K168" s="222" t="s">
        <v>1</v>
      </c>
      <c r="L168" s="45"/>
      <c r="M168" s="227" t="s">
        <v>1</v>
      </c>
      <c r="N168" s="228" t="s">
        <v>41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190</v>
      </c>
      <c r="AT168" s="231" t="s">
        <v>185</v>
      </c>
      <c r="AU168" s="231" t="s">
        <v>84</v>
      </c>
      <c r="AY168" s="18" t="s">
        <v>183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84</v>
      </c>
      <c r="BK168" s="232">
        <f>ROUND(I168*H168,2)</f>
        <v>0</v>
      </c>
      <c r="BL168" s="18" t="s">
        <v>190</v>
      </c>
      <c r="BM168" s="231" t="s">
        <v>508</v>
      </c>
    </row>
    <row r="169" s="2" customFormat="1">
      <c r="A169" s="39"/>
      <c r="B169" s="40"/>
      <c r="C169" s="41"/>
      <c r="D169" s="233" t="s">
        <v>192</v>
      </c>
      <c r="E169" s="41"/>
      <c r="F169" s="234" t="s">
        <v>2860</v>
      </c>
      <c r="G169" s="41"/>
      <c r="H169" s="41"/>
      <c r="I169" s="235"/>
      <c r="J169" s="41"/>
      <c r="K169" s="41"/>
      <c r="L169" s="45"/>
      <c r="M169" s="236"/>
      <c r="N169" s="237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192</v>
      </c>
      <c r="AU169" s="18" t="s">
        <v>84</v>
      </c>
    </row>
    <row r="170" s="2" customFormat="1" ht="24.15" customHeight="1">
      <c r="A170" s="39"/>
      <c r="B170" s="40"/>
      <c r="C170" s="270" t="s">
        <v>365</v>
      </c>
      <c r="D170" s="270" t="s">
        <v>259</v>
      </c>
      <c r="E170" s="271" t="s">
        <v>2861</v>
      </c>
      <c r="F170" s="272" t="s">
        <v>2862</v>
      </c>
      <c r="G170" s="273" t="s">
        <v>1124</v>
      </c>
      <c r="H170" s="274">
        <v>1</v>
      </c>
      <c r="I170" s="275"/>
      <c r="J170" s="276">
        <f>ROUND(I170*H170,2)</f>
        <v>0</v>
      </c>
      <c r="K170" s="272" t="s">
        <v>1</v>
      </c>
      <c r="L170" s="277"/>
      <c r="M170" s="278" t="s">
        <v>1</v>
      </c>
      <c r="N170" s="279" t="s">
        <v>41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243</v>
      </c>
      <c r="AT170" s="231" t="s">
        <v>259</v>
      </c>
      <c r="AU170" s="231" t="s">
        <v>84</v>
      </c>
      <c r="AY170" s="18" t="s">
        <v>183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84</v>
      </c>
      <c r="BK170" s="232">
        <f>ROUND(I170*H170,2)</f>
        <v>0</v>
      </c>
      <c r="BL170" s="18" t="s">
        <v>190</v>
      </c>
      <c r="BM170" s="231" t="s">
        <v>522</v>
      </c>
    </row>
    <row r="171" s="2" customFormat="1">
      <c r="A171" s="39"/>
      <c r="B171" s="40"/>
      <c r="C171" s="41"/>
      <c r="D171" s="233" t="s">
        <v>192</v>
      </c>
      <c r="E171" s="41"/>
      <c r="F171" s="234" t="s">
        <v>2862</v>
      </c>
      <c r="G171" s="41"/>
      <c r="H171" s="41"/>
      <c r="I171" s="235"/>
      <c r="J171" s="41"/>
      <c r="K171" s="41"/>
      <c r="L171" s="45"/>
      <c r="M171" s="236"/>
      <c r="N171" s="237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192</v>
      </c>
      <c r="AU171" s="18" t="s">
        <v>84</v>
      </c>
    </row>
    <row r="172" s="2" customFormat="1" ht="24.15" customHeight="1">
      <c r="A172" s="39"/>
      <c r="B172" s="40"/>
      <c r="C172" s="220" t="s">
        <v>370</v>
      </c>
      <c r="D172" s="220" t="s">
        <v>185</v>
      </c>
      <c r="E172" s="221" t="s">
        <v>2863</v>
      </c>
      <c r="F172" s="222" t="s">
        <v>2864</v>
      </c>
      <c r="G172" s="223" t="s">
        <v>1124</v>
      </c>
      <c r="H172" s="224">
        <v>1</v>
      </c>
      <c r="I172" s="225"/>
      <c r="J172" s="226">
        <f>ROUND(I172*H172,2)</f>
        <v>0</v>
      </c>
      <c r="K172" s="222" t="s">
        <v>1</v>
      </c>
      <c r="L172" s="45"/>
      <c r="M172" s="227" t="s">
        <v>1</v>
      </c>
      <c r="N172" s="228" t="s">
        <v>41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190</v>
      </c>
      <c r="AT172" s="231" t="s">
        <v>185</v>
      </c>
      <c r="AU172" s="231" t="s">
        <v>84</v>
      </c>
      <c r="AY172" s="18" t="s">
        <v>183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84</v>
      </c>
      <c r="BK172" s="232">
        <f>ROUND(I172*H172,2)</f>
        <v>0</v>
      </c>
      <c r="BL172" s="18" t="s">
        <v>190</v>
      </c>
      <c r="BM172" s="231" t="s">
        <v>533</v>
      </c>
    </row>
    <row r="173" s="2" customFormat="1">
      <c r="A173" s="39"/>
      <c r="B173" s="40"/>
      <c r="C173" s="41"/>
      <c r="D173" s="233" t="s">
        <v>192</v>
      </c>
      <c r="E173" s="41"/>
      <c r="F173" s="234" t="s">
        <v>2864</v>
      </c>
      <c r="G173" s="41"/>
      <c r="H173" s="41"/>
      <c r="I173" s="235"/>
      <c r="J173" s="41"/>
      <c r="K173" s="41"/>
      <c r="L173" s="45"/>
      <c r="M173" s="236"/>
      <c r="N173" s="237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192</v>
      </c>
      <c r="AU173" s="18" t="s">
        <v>84</v>
      </c>
    </row>
    <row r="174" s="2" customFormat="1" ht="44.25" customHeight="1">
      <c r="A174" s="39"/>
      <c r="B174" s="40"/>
      <c r="C174" s="270" t="s">
        <v>378</v>
      </c>
      <c r="D174" s="270" t="s">
        <v>259</v>
      </c>
      <c r="E174" s="271" t="s">
        <v>2865</v>
      </c>
      <c r="F174" s="272" t="s">
        <v>2866</v>
      </c>
      <c r="G174" s="273" t="s">
        <v>1124</v>
      </c>
      <c r="H174" s="274">
        <v>1</v>
      </c>
      <c r="I174" s="275"/>
      <c r="J174" s="276">
        <f>ROUND(I174*H174,2)</f>
        <v>0</v>
      </c>
      <c r="K174" s="272" t="s">
        <v>1</v>
      </c>
      <c r="L174" s="277"/>
      <c r="M174" s="278" t="s">
        <v>1</v>
      </c>
      <c r="N174" s="279" t="s">
        <v>41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243</v>
      </c>
      <c r="AT174" s="231" t="s">
        <v>259</v>
      </c>
      <c r="AU174" s="231" t="s">
        <v>84</v>
      </c>
      <c r="AY174" s="18" t="s">
        <v>183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84</v>
      </c>
      <c r="BK174" s="232">
        <f>ROUND(I174*H174,2)</f>
        <v>0</v>
      </c>
      <c r="BL174" s="18" t="s">
        <v>190</v>
      </c>
      <c r="BM174" s="231" t="s">
        <v>547</v>
      </c>
    </row>
    <row r="175" s="2" customFormat="1">
      <c r="A175" s="39"/>
      <c r="B175" s="40"/>
      <c r="C175" s="41"/>
      <c r="D175" s="233" t="s">
        <v>192</v>
      </c>
      <c r="E175" s="41"/>
      <c r="F175" s="234" t="s">
        <v>2866</v>
      </c>
      <c r="G175" s="41"/>
      <c r="H175" s="41"/>
      <c r="I175" s="235"/>
      <c r="J175" s="41"/>
      <c r="K175" s="41"/>
      <c r="L175" s="45"/>
      <c r="M175" s="236"/>
      <c r="N175" s="237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192</v>
      </c>
      <c r="AU175" s="18" t="s">
        <v>84</v>
      </c>
    </row>
    <row r="176" s="2" customFormat="1" ht="44.25" customHeight="1">
      <c r="A176" s="39"/>
      <c r="B176" s="40"/>
      <c r="C176" s="220" t="s">
        <v>383</v>
      </c>
      <c r="D176" s="220" t="s">
        <v>185</v>
      </c>
      <c r="E176" s="221" t="s">
        <v>2867</v>
      </c>
      <c r="F176" s="222" t="s">
        <v>2868</v>
      </c>
      <c r="G176" s="223" t="s">
        <v>1124</v>
      </c>
      <c r="H176" s="224">
        <v>1</v>
      </c>
      <c r="I176" s="225"/>
      <c r="J176" s="226">
        <f>ROUND(I176*H176,2)</f>
        <v>0</v>
      </c>
      <c r="K176" s="222" t="s">
        <v>1</v>
      </c>
      <c r="L176" s="45"/>
      <c r="M176" s="227" t="s">
        <v>1</v>
      </c>
      <c r="N176" s="228" t="s">
        <v>41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190</v>
      </c>
      <c r="AT176" s="231" t="s">
        <v>185</v>
      </c>
      <c r="AU176" s="231" t="s">
        <v>84</v>
      </c>
      <c r="AY176" s="18" t="s">
        <v>183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84</v>
      </c>
      <c r="BK176" s="232">
        <f>ROUND(I176*H176,2)</f>
        <v>0</v>
      </c>
      <c r="BL176" s="18" t="s">
        <v>190</v>
      </c>
      <c r="BM176" s="231" t="s">
        <v>575</v>
      </c>
    </row>
    <row r="177" s="2" customFormat="1">
      <c r="A177" s="39"/>
      <c r="B177" s="40"/>
      <c r="C177" s="41"/>
      <c r="D177" s="233" t="s">
        <v>192</v>
      </c>
      <c r="E177" s="41"/>
      <c r="F177" s="234" t="s">
        <v>2868</v>
      </c>
      <c r="G177" s="41"/>
      <c r="H177" s="41"/>
      <c r="I177" s="235"/>
      <c r="J177" s="41"/>
      <c r="K177" s="41"/>
      <c r="L177" s="45"/>
      <c r="M177" s="236"/>
      <c r="N177" s="237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192</v>
      </c>
      <c r="AU177" s="18" t="s">
        <v>84</v>
      </c>
    </row>
    <row r="178" s="2" customFormat="1" ht="16.5" customHeight="1">
      <c r="A178" s="39"/>
      <c r="B178" s="40"/>
      <c r="C178" s="270" t="s">
        <v>393</v>
      </c>
      <c r="D178" s="270" t="s">
        <v>259</v>
      </c>
      <c r="E178" s="271" t="s">
        <v>2869</v>
      </c>
      <c r="F178" s="272" t="s">
        <v>2870</v>
      </c>
      <c r="G178" s="273" t="s">
        <v>1783</v>
      </c>
      <c r="H178" s="274">
        <v>1</v>
      </c>
      <c r="I178" s="275"/>
      <c r="J178" s="276">
        <f>ROUND(I178*H178,2)</f>
        <v>0</v>
      </c>
      <c r="K178" s="272" t="s">
        <v>1</v>
      </c>
      <c r="L178" s="277"/>
      <c r="M178" s="278" t="s">
        <v>1</v>
      </c>
      <c r="N178" s="279" t="s">
        <v>41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243</v>
      </c>
      <c r="AT178" s="231" t="s">
        <v>259</v>
      </c>
      <c r="AU178" s="231" t="s">
        <v>84</v>
      </c>
      <c r="AY178" s="18" t="s">
        <v>183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84</v>
      </c>
      <c r="BK178" s="232">
        <f>ROUND(I178*H178,2)</f>
        <v>0</v>
      </c>
      <c r="BL178" s="18" t="s">
        <v>190</v>
      </c>
      <c r="BM178" s="231" t="s">
        <v>589</v>
      </c>
    </row>
    <row r="179" s="2" customFormat="1">
      <c r="A179" s="39"/>
      <c r="B179" s="40"/>
      <c r="C179" s="41"/>
      <c r="D179" s="233" t="s">
        <v>192</v>
      </c>
      <c r="E179" s="41"/>
      <c r="F179" s="234" t="s">
        <v>2870</v>
      </c>
      <c r="G179" s="41"/>
      <c r="H179" s="41"/>
      <c r="I179" s="235"/>
      <c r="J179" s="41"/>
      <c r="K179" s="41"/>
      <c r="L179" s="45"/>
      <c r="M179" s="236"/>
      <c r="N179" s="237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192</v>
      </c>
      <c r="AU179" s="18" t="s">
        <v>84</v>
      </c>
    </row>
    <row r="180" s="2" customFormat="1" ht="16.5" customHeight="1">
      <c r="A180" s="39"/>
      <c r="B180" s="40"/>
      <c r="C180" s="270" t="s">
        <v>398</v>
      </c>
      <c r="D180" s="270" t="s">
        <v>259</v>
      </c>
      <c r="E180" s="271" t="s">
        <v>2871</v>
      </c>
      <c r="F180" s="272" t="s">
        <v>2872</v>
      </c>
      <c r="G180" s="273" t="s">
        <v>1783</v>
      </c>
      <c r="H180" s="274">
        <v>1</v>
      </c>
      <c r="I180" s="275"/>
      <c r="J180" s="276">
        <f>ROUND(I180*H180,2)</f>
        <v>0</v>
      </c>
      <c r="K180" s="272" t="s">
        <v>1</v>
      </c>
      <c r="L180" s="277"/>
      <c r="M180" s="278" t="s">
        <v>1</v>
      </c>
      <c r="N180" s="279" t="s">
        <v>41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243</v>
      </c>
      <c r="AT180" s="231" t="s">
        <v>259</v>
      </c>
      <c r="AU180" s="231" t="s">
        <v>84</v>
      </c>
      <c r="AY180" s="18" t="s">
        <v>183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84</v>
      </c>
      <c r="BK180" s="232">
        <f>ROUND(I180*H180,2)</f>
        <v>0</v>
      </c>
      <c r="BL180" s="18" t="s">
        <v>190</v>
      </c>
      <c r="BM180" s="231" t="s">
        <v>606</v>
      </c>
    </row>
    <row r="181" s="2" customFormat="1">
      <c r="A181" s="39"/>
      <c r="B181" s="40"/>
      <c r="C181" s="41"/>
      <c r="D181" s="233" t="s">
        <v>192</v>
      </c>
      <c r="E181" s="41"/>
      <c r="F181" s="234" t="s">
        <v>2872</v>
      </c>
      <c r="G181" s="41"/>
      <c r="H181" s="41"/>
      <c r="I181" s="235"/>
      <c r="J181" s="41"/>
      <c r="K181" s="41"/>
      <c r="L181" s="45"/>
      <c r="M181" s="236"/>
      <c r="N181" s="237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192</v>
      </c>
      <c r="AU181" s="18" t="s">
        <v>84</v>
      </c>
    </row>
    <row r="182" s="2" customFormat="1" ht="16.5" customHeight="1">
      <c r="A182" s="39"/>
      <c r="B182" s="40"/>
      <c r="C182" s="270" t="s">
        <v>402</v>
      </c>
      <c r="D182" s="270" t="s">
        <v>259</v>
      </c>
      <c r="E182" s="271" t="s">
        <v>2873</v>
      </c>
      <c r="F182" s="272" t="s">
        <v>2874</v>
      </c>
      <c r="G182" s="273" t="s">
        <v>1783</v>
      </c>
      <c r="H182" s="274">
        <v>1</v>
      </c>
      <c r="I182" s="275"/>
      <c r="J182" s="276">
        <f>ROUND(I182*H182,2)</f>
        <v>0</v>
      </c>
      <c r="K182" s="272" t="s">
        <v>1</v>
      </c>
      <c r="L182" s="277"/>
      <c r="M182" s="278" t="s">
        <v>1</v>
      </c>
      <c r="N182" s="279" t="s">
        <v>41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243</v>
      </c>
      <c r="AT182" s="231" t="s">
        <v>259</v>
      </c>
      <c r="AU182" s="231" t="s">
        <v>84</v>
      </c>
      <c r="AY182" s="18" t="s">
        <v>183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84</v>
      </c>
      <c r="BK182" s="232">
        <f>ROUND(I182*H182,2)</f>
        <v>0</v>
      </c>
      <c r="BL182" s="18" t="s">
        <v>190</v>
      </c>
      <c r="BM182" s="231" t="s">
        <v>619</v>
      </c>
    </row>
    <row r="183" s="2" customFormat="1">
      <c r="A183" s="39"/>
      <c r="B183" s="40"/>
      <c r="C183" s="41"/>
      <c r="D183" s="233" t="s">
        <v>192</v>
      </c>
      <c r="E183" s="41"/>
      <c r="F183" s="234" t="s">
        <v>2874</v>
      </c>
      <c r="G183" s="41"/>
      <c r="H183" s="41"/>
      <c r="I183" s="235"/>
      <c r="J183" s="41"/>
      <c r="K183" s="41"/>
      <c r="L183" s="45"/>
      <c r="M183" s="236"/>
      <c r="N183" s="237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192</v>
      </c>
      <c r="AU183" s="18" t="s">
        <v>84</v>
      </c>
    </row>
    <row r="184" s="12" customFormat="1" ht="25.92" customHeight="1">
      <c r="A184" s="12"/>
      <c r="B184" s="204"/>
      <c r="C184" s="205"/>
      <c r="D184" s="206" t="s">
        <v>75</v>
      </c>
      <c r="E184" s="207" t="s">
        <v>2462</v>
      </c>
      <c r="F184" s="207" t="s">
        <v>2875</v>
      </c>
      <c r="G184" s="205"/>
      <c r="H184" s="205"/>
      <c r="I184" s="208"/>
      <c r="J184" s="209">
        <f>BK184</f>
        <v>0</v>
      </c>
      <c r="K184" s="205"/>
      <c r="L184" s="210"/>
      <c r="M184" s="211"/>
      <c r="N184" s="212"/>
      <c r="O184" s="212"/>
      <c r="P184" s="213">
        <f>SUM(P185:P188)</f>
        <v>0</v>
      </c>
      <c r="Q184" s="212"/>
      <c r="R184" s="213">
        <f>SUM(R185:R188)</f>
        <v>0</v>
      </c>
      <c r="S184" s="212"/>
      <c r="T184" s="214">
        <f>SUM(T185:T188)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5" t="s">
        <v>84</v>
      </c>
      <c r="AT184" s="216" t="s">
        <v>75</v>
      </c>
      <c r="AU184" s="216" t="s">
        <v>76</v>
      </c>
      <c r="AY184" s="215" t="s">
        <v>183</v>
      </c>
      <c r="BK184" s="217">
        <f>SUM(BK185:BK188)</f>
        <v>0</v>
      </c>
    </row>
    <row r="185" s="2" customFormat="1" ht="16.5" customHeight="1">
      <c r="A185" s="39"/>
      <c r="B185" s="40"/>
      <c r="C185" s="270" t="s">
        <v>408</v>
      </c>
      <c r="D185" s="270" t="s">
        <v>259</v>
      </c>
      <c r="E185" s="271" t="s">
        <v>2876</v>
      </c>
      <c r="F185" s="272" t="s">
        <v>2877</v>
      </c>
      <c r="G185" s="273" t="s">
        <v>1783</v>
      </c>
      <c r="H185" s="274">
        <v>1</v>
      </c>
      <c r="I185" s="275"/>
      <c r="J185" s="276">
        <f>ROUND(I185*H185,2)</f>
        <v>0</v>
      </c>
      <c r="K185" s="272" t="s">
        <v>1</v>
      </c>
      <c r="L185" s="277"/>
      <c r="M185" s="278" t="s">
        <v>1</v>
      </c>
      <c r="N185" s="279" t="s">
        <v>41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243</v>
      </c>
      <c r="AT185" s="231" t="s">
        <v>259</v>
      </c>
      <c r="AU185" s="231" t="s">
        <v>84</v>
      </c>
      <c r="AY185" s="18" t="s">
        <v>183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84</v>
      </c>
      <c r="BK185" s="232">
        <f>ROUND(I185*H185,2)</f>
        <v>0</v>
      </c>
      <c r="BL185" s="18" t="s">
        <v>190</v>
      </c>
      <c r="BM185" s="231" t="s">
        <v>640</v>
      </c>
    </row>
    <row r="186" s="2" customFormat="1">
      <c r="A186" s="39"/>
      <c r="B186" s="40"/>
      <c r="C186" s="41"/>
      <c r="D186" s="233" t="s">
        <v>192</v>
      </c>
      <c r="E186" s="41"/>
      <c r="F186" s="234" t="s">
        <v>2877</v>
      </c>
      <c r="G186" s="41"/>
      <c r="H186" s="41"/>
      <c r="I186" s="235"/>
      <c r="J186" s="41"/>
      <c r="K186" s="41"/>
      <c r="L186" s="45"/>
      <c r="M186" s="236"/>
      <c r="N186" s="237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192</v>
      </c>
      <c r="AU186" s="18" t="s">
        <v>84</v>
      </c>
    </row>
    <row r="187" s="2" customFormat="1" ht="37.8" customHeight="1">
      <c r="A187" s="39"/>
      <c r="B187" s="40"/>
      <c r="C187" s="220" t="s">
        <v>413</v>
      </c>
      <c r="D187" s="220" t="s">
        <v>185</v>
      </c>
      <c r="E187" s="221" t="s">
        <v>2878</v>
      </c>
      <c r="F187" s="222" t="s">
        <v>2879</v>
      </c>
      <c r="G187" s="223" t="s">
        <v>1783</v>
      </c>
      <c r="H187" s="224">
        <v>1</v>
      </c>
      <c r="I187" s="225"/>
      <c r="J187" s="226">
        <f>ROUND(I187*H187,2)</f>
        <v>0</v>
      </c>
      <c r="K187" s="222" t="s">
        <v>1</v>
      </c>
      <c r="L187" s="45"/>
      <c r="M187" s="227" t="s">
        <v>1</v>
      </c>
      <c r="N187" s="228" t="s">
        <v>41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190</v>
      </c>
      <c r="AT187" s="231" t="s">
        <v>185</v>
      </c>
      <c r="AU187" s="231" t="s">
        <v>84</v>
      </c>
      <c r="AY187" s="18" t="s">
        <v>183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84</v>
      </c>
      <c r="BK187" s="232">
        <f>ROUND(I187*H187,2)</f>
        <v>0</v>
      </c>
      <c r="BL187" s="18" t="s">
        <v>190</v>
      </c>
      <c r="BM187" s="231" t="s">
        <v>652</v>
      </c>
    </row>
    <row r="188" s="2" customFormat="1">
      <c r="A188" s="39"/>
      <c r="B188" s="40"/>
      <c r="C188" s="41"/>
      <c r="D188" s="233" t="s">
        <v>192</v>
      </c>
      <c r="E188" s="41"/>
      <c r="F188" s="234" t="s">
        <v>2879</v>
      </c>
      <c r="G188" s="41"/>
      <c r="H188" s="41"/>
      <c r="I188" s="235"/>
      <c r="J188" s="41"/>
      <c r="K188" s="41"/>
      <c r="L188" s="45"/>
      <c r="M188" s="236"/>
      <c r="N188" s="237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192</v>
      </c>
      <c r="AU188" s="18" t="s">
        <v>84</v>
      </c>
    </row>
    <row r="189" s="12" customFormat="1" ht="25.92" customHeight="1">
      <c r="A189" s="12"/>
      <c r="B189" s="204"/>
      <c r="C189" s="205"/>
      <c r="D189" s="206" t="s">
        <v>75</v>
      </c>
      <c r="E189" s="207" t="s">
        <v>2496</v>
      </c>
      <c r="F189" s="207" t="s">
        <v>2531</v>
      </c>
      <c r="G189" s="205"/>
      <c r="H189" s="205"/>
      <c r="I189" s="208"/>
      <c r="J189" s="209">
        <f>BK189</f>
        <v>0</v>
      </c>
      <c r="K189" s="205"/>
      <c r="L189" s="210"/>
      <c r="M189" s="211"/>
      <c r="N189" s="212"/>
      <c r="O189" s="212"/>
      <c r="P189" s="213">
        <f>SUM(P190:P229)</f>
        <v>0</v>
      </c>
      <c r="Q189" s="212"/>
      <c r="R189" s="213">
        <f>SUM(R190:R229)</f>
        <v>0</v>
      </c>
      <c r="S189" s="212"/>
      <c r="T189" s="214">
        <f>SUM(T190:T229)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5" t="s">
        <v>84</v>
      </c>
      <c r="AT189" s="216" t="s">
        <v>75</v>
      </c>
      <c r="AU189" s="216" t="s">
        <v>76</v>
      </c>
      <c r="AY189" s="215" t="s">
        <v>183</v>
      </c>
      <c r="BK189" s="217">
        <f>SUM(BK190:BK229)</f>
        <v>0</v>
      </c>
    </row>
    <row r="190" s="2" customFormat="1" ht="16.5" customHeight="1">
      <c r="A190" s="39"/>
      <c r="B190" s="40"/>
      <c r="C190" s="270" t="s">
        <v>436</v>
      </c>
      <c r="D190" s="270" t="s">
        <v>259</v>
      </c>
      <c r="E190" s="271" t="s">
        <v>2532</v>
      </c>
      <c r="F190" s="272" t="s">
        <v>2533</v>
      </c>
      <c r="G190" s="273" t="s">
        <v>252</v>
      </c>
      <c r="H190" s="274">
        <v>25</v>
      </c>
      <c r="I190" s="275"/>
      <c r="J190" s="276">
        <f>ROUND(I190*H190,2)</f>
        <v>0</v>
      </c>
      <c r="K190" s="272" t="s">
        <v>1</v>
      </c>
      <c r="L190" s="277"/>
      <c r="M190" s="278" t="s">
        <v>1</v>
      </c>
      <c r="N190" s="279" t="s">
        <v>41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243</v>
      </c>
      <c r="AT190" s="231" t="s">
        <v>259</v>
      </c>
      <c r="AU190" s="231" t="s">
        <v>84</v>
      </c>
      <c r="AY190" s="18" t="s">
        <v>183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84</v>
      </c>
      <c r="BK190" s="232">
        <f>ROUND(I190*H190,2)</f>
        <v>0</v>
      </c>
      <c r="BL190" s="18" t="s">
        <v>190</v>
      </c>
      <c r="BM190" s="231" t="s">
        <v>662</v>
      </c>
    </row>
    <row r="191" s="2" customFormat="1">
      <c r="A191" s="39"/>
      <c r="B191" s="40"/>
      <c r="C191" s="41"/>
      <c r="D191" s="233" t="s">
        <v>192</v>
      </c>
      <c r="E191" s="41"/>
      <c r="F191" s="234" t="s">
        <v>2533</v>
      </c>
      <c r="G191" s="41"/>
      <c r="H191" s="41"/>
      <c r="I191" s="235"/>
      <c r="J191" s="41"/>
      <c r="K191" s="41"/>
      <c r="L191" s="45"/>
      <c r="M191" s="236"/>
      <c r="N191" s="237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192</v>
      </c>
      <c r="AU191" s="18" t="s">
        <v>84</v>
      </c>
    </row>
    <row r="192" s="2" customFormat="1" ht="16.5" customHeight="1">
      <c r="A192" s="39"/>
      <c r="B192" s="40"/>
      <c r="C192" s="220" t="s">
        <v>441</v>
      </c>
      <c r="D192" s="220" t="s">
        <v>185</v>
      </c>
      <c r="E192" s="221" t="s">
        <v>2880</v>
      </c>
      <c r="F192" s="222" t="s">
        <v>2535</v>
      </c>
      <c r="G192" s="223" t="s">
        <v>252</v>
      </c>
      <c r="H192" s="224">
        <v>25</v>
      </c>
      <c r="I192" s="225"/>
      <c r="J192" s="226">
        <f>ROUND(I192*H192,2)</f>
        <v>0</v>
      </c>
      <c r="K192" s="222" t="s">
        <v>1</v>
      </c>
      <c r="L192" s="45"/>
      <c r="M192" s="227" t="s">
        <v>1</v>
      </c>
      <c r="N192" s="228" t="s">
        <v>41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190</v>
      </c>
      <c r="AT192" s="231" t="s">
        <v>185</v>
      </c>
      <c r="AU192" s="231" t="s">
        <v>84</v>
      </c>
      <c r="AY192" s="18" t="s">
        <v>183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84</v>
      </c>
      <c r="BK192" s="232">
        <f>ROUND(I192*H192,2)</f>
        <v>0</v>
      </c>
      <c r="BL192" s="18" t="s">
        <v>190</v>
      </c>
      <c r="BM192" s="231" t="s">
        <v>676</v>
      </c>
    </row>
    <row r="193" s="2" customFormat="1">
      <c r="A193" s="39"/>
      <c r="B193" s="40"/>
      <c r="C193" s="41"/>
      <c r="D193" s="233" t="s">
        <v>192</v>
      </c>
      <c r="E193" s="41"/>
      <c r="F193" s="234" t="s">
        <v>2535</v>
      </c>
      <c r="G193" s="41"/>
      <c r="H193" s="41"/>
      <c r="I193" s="235"/>
      <c r="J193" s="41"/>
      <c r="K193" s="41"/>
      <c r="L193" s="45"/>
      <c r="M193" s="236"/>
      <c r="N193" s="237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192</v>
      </c>
      <c r="AU193" s="18" t="s">
        <v>84</v>
      </c>
    </row>
    <row r="194" s="2" customFormat="1" ht="16.5" customHeight="1">
      <c r="A194" s="39"/>
      <c r="B194" s="40"/>
      <c r="C194" s="270" t="s">
        <v>446</v>
      </c>
      <c r="D194" s="270" t="s">
        <v>259</v>
      </c>
      <c r="E194" s="271" t="s">
        <v>2881</v>
      </c>
      <c r="F194" s="272" t="s">
        <v>2545</v>
      </c>
      <c r="G194" s="273" t="s">
        <v>252</v>
      </c>
      <c r="H194" s="274">
        <v>80</v>
      </c>
      <c r="I194" s="275"/>
      <c r="J194" s="276">
        <f>ROUND(I194*H194,2)</f>
        <v>0</v>
      </c>
      <c r="K194" s="272" t="s">
        <v>1</v>
      </c>
      <c r="L194" s="277"/>
      <c r="M194" s="278" t="s">
        <v>1</v>
      </c>
      <c r="N194" s="279" t="s">
        <v>41</v>
      </c>
      <c r="O194" s="92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243</v>
      </c>
      <c r="AT194" s="231" t="s">
        <v>259</v>
      </c>
      <c r="AU194" s="231" t="s">
        <v>84</v>
      </c>
      <c r="AY194" s="18" t="s">
        <v>183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84</v>
      </c>
      <c r="BK194" s="232">
        <f>ROUND(I194*H194,2)</f>
        <v>0</v>
      </c>
      <c r="BL194" s="18" t="s">
        <v>190</v>
      </c>
      <c r="BM194" s="231" t="s">
        <v>688</v>
      </c>
    </row>
    <row r="195" s="2" customFormat="1">
      <c r="A195" s="39"/>
      <c r="B195" s="40"/>
      <c r="C195" s="41"/>
      <c r="D195" s="233" t="s">
        <v>192</v>
      </c>
      <c r="E195" s="41"/>
      <c r="F195" s="234" t="s">
        <v>2545</v>
      </c>
      <c r="G195" s="41"/>
      <c r="H195" s="41"/>
      <c r="I195" s="235"/>
      <c r="J195" s="41"/>
      <c r="K195" s="41"/>
      <c r="L195" s="45"/>
      <c r="M195" s="236"/>
      <c r="N195" s="237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192</v>
      </c>
      <c r="AU195" s="18" t="s">
        <v>84</v>
      </c>
    </row>
    <row r="196" s="2" customFormat="1" ht="16.5" customHeight="1">
      <c r="A196" s="39"/>
      <c r="B196" s="40"/>
      <c r="C196" s="220" t="s">
        <v>451</v>
      </c>
      <c r="D196" s="220" t="s">
        <v>185</v>
      </c>
      <c r="E196" s="221" t="s">
        <v>2546</v>
      </c>
      <c r="F196" s="222" t="s">
        <v>2547</v>
      </c>
      <c r="G196" s="223" t="s">
        <v>252</v>
      </c>
      <c r="H196" s="224">
        <v>80</v>
      </c>
      <c r="I196" s="225"/>
      <c r="J196" s="226">
        <f>ROUND(I196*H196,2)</f>
        <v>0</v>
      </c>
      <c r="K196" s="222" t="s">
        <v>1</v>
      </c>
      <c r="L196" s="45"/>
      <c r="M196" s="227" t="s">
        <v>1</v>
      </c>
      <c r="N196" s="228" t="s">
        <v>41</v>
      </c>
      <c r="O196" s="92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190</v>
      </c>
      <c r="AT196" s="231" t="s">
        <v>185</v>
      </c>
      <c r="AU196" s="231" t="s">
        <v>84</v>
      </c>
      <c r="AY196" s="18" t="s">
        <v>183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84</v>
      </c>
      <c r="BK196" s="232">
        <f>ROUND(I196*H196,2)</f>
        <v>0</v>
      </c>
      <c r="BL196" s="18" t="s">
        <v>190</v>
      </c>
      <c r="BM196" s="231" t="s">
        <v>699</v>
      </c>
    </row>
    <row r="197" s="2" customFormat="1">
      <c r="A197" s="39"/>
      <c r="B197" s="40"/>
      <c r="C197" s="41"/>
      <c r="D197" s="233" t="s">
        <v>192</v>
      </c>
      <c r="E197" s="41"/>
      <c r="F197" s="234" t="s">
        <v>2547</v>
      </c>
      <c r="G197" s="41"/>
      <c r="H197" s="41"/>
      <c r="I197" s="235"/>
      <c r="J197" s="41"/>
      <c r="K197" s="41"/>
      <c r="L197" s="45"/>
      <c r="M197" s="236"/>
      <c r="N197" s="237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192</v>
      </c>
      <c r="AU197" s="18" t="s">
        <v>84</v>
      </c>
    </row>
    <row r="198" s="2" customFormat="1" ht="16.5" customHeight="1">
      <c r="A198" s="39"/>
      <c r="B198" s="40"/>
      <c r="C198" s="270" t="s">
        <v>456</v>
      </c>
      <c r="D198" s="270" t="s">
        <v>259</v>
      </c>
      <c r="E198" s="271" t="s">
        <v>2882</v>
      </c>
      <c r="F198" s="272" t="s">
        <v>2883</v>
      </c>
      <c r="G198" s="273" t="s">
        <v>252</v>
      </c>
      <c r="H198" s="274">
        <v>70</v>
      </c>
      <c r="I198" s="275"/>
      <c r="J198" s="276">
        <f>ROUND(I198*H198,2)</f>
        <v>0</v>
      </c>
      <c r="K198" s="272" t="s">
        <v>1</v>
      </c>
      <c r="L198" s="277"/>
      <c r="M198" s="278" t="s">
        <v>1</v>
      </c>
      <c r="N198" s="279" t="s">
        <v>41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243</v>
      </c>
      <c r="AT198" s="231" t="s">
        <v>259</v>
      </c>
      <c r="AU198" s="231" t="s">
        <v>84</v>
      </c>
      <c r="AY198" s="18" t="s">
        <v>183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84</v>
      </c>
      <c r="BK198" s="232">
        <f>ROUND(I198*H198,2)</f>
        <v>0</v>
      </c>
      <c r="BL198" s="18" t="s">
        <v>190</v>
      </c>
      <c r="BM198" s="231" t="s">
        <v>709</v>
      </c>
    </row>
    <row r="199" s="2" customFormat="1">
      <c r="A199" s="39"/>
      <c r="B199" s="40"/>
      <c r="C199" s="41"/>
      <c r="D199" s="233" t="s">
        <v>192</v>
      </c>
      <c r="E199" s="41"/>
      <c r="F199" s="234" t="s">
        <v>2883</v>
      </c>
      <c r="G199" s="41"/>
      <c r="H199" s="41"/>
      <c r="I199" s="235"/>
      <c r="J199" s="41"/>
      <c r="K199" s="41"/>
      <c r="L199" s="45"/>
      <c r="M199" s="236"/>
      <c r="N199" s="237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192</v>
      </c>
      <c r="AU199" s="18" t="s">
        <v>84</v>
      </c>
    </row>
    <row r="200" s="2" customFormat="1" ht="16.5" customHeight="1">
      <c r="A200" s="39"/>
      <c r="B200" s="40"/>
      <c r="C200" s="220" t="s">
        <v>460</v>
      </c>
      <c r="D200" s="220" t="s">
        <v>185</v>
      </c>
      <c r="E200" s="221" t="s">
        <v>2884</v>
      </c>
      <c r="F200" s="222" t="s">
        <v>2885</v>
      </c>
      <c r="G200" s="223" t="s">
        <v>252</v>
      </c>
      <c r="H200" s="224">
        <v>70</v>
      </c>
      <c r="I200" s="225"/>
      <c r="J200" s="226">
        <f>ROUND(I200*H200,2)</f>
        <v>0</v>
      </c>
      <c r="K200" s="222" t="s">
        <v>1</v>
      </c>
      <c r="L200" s="45"/>
      <c r="M200" s="227" t="s">
        <v>1</v>
      </c>
      <c r="N200" s="228" t="s">
        <v>41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190</v>
      </c>
      <c r="AT200" s="231" t="s">
        <v>185</v>
      </c>
      <c r="AU200" s="231" t="s">
        <v>84</v>
      </c>
      <c r="AY200" s="18" t="s">
        <v>183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84</v>
      </c>
      <c r="BK200" s="232">
        <f>ROUND(I200*H200,2)</f>
        <v>0</v>
      </c>
      <c r="BL200" s="18" t="s">
        <v>190</v>
      </c>
      <c r="BM200" s="231" t="s">
        <v>720</v>
      </c>
    </row>
    <row r="201" s="2" customFormat="1">
      <c r="A201" s="39"/>
      <c r="B201" s="40"/>
      <c r="C201" s="41"/>
      <c r="D201" s="233" t="s">
        <v>192</v>
      </c>
      <c r="E201" s="41"/>
      <c r="F201" s="234" t="s">
        <v>2885</v>
      </c>
      <c r="G201" s="41"/>
      <c r="H201" s="41"/>
      <c r="I201" s="235"/>
      <c r="J201" s="41"/>
      <c r="K201" s="41"/>
      <c r="L201" s="45"/>
      <c r="M201" s="236"/>
      <c r="N201" s="23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192</v>
      </c>
      <c r="AU201" s="18" t="s">
        <v>84</v>
      </c>
    </row>
    <row r="202" s="2" customFormat="1" ht="16.5" customHeight="1">
      <c r="A202" s="39"/>
      <c r="B202" s="40"/>
      <c r="C202" s="270" t="s">
        <v>466</v>
      </c>
      <c r="D202" s="270" t="s">
        <v>259</v>
      </c>
      <c r="E202" s="271" t="s">
        <v>2886</v>
      </c>
      <c r="F202" s="272" t="s">
        <v>2887</v>
      </c>
      <c r="G202" s="273" t="s">
        <v>252</v>
      </c>
      <c r="H202" s="274">
        <v>30</v>
      </c>
      <c r="I202" s="275"/>
      <c r="J202" s="276">
        <f>ROUND(I202*H202,2)</f>
        <v>0</v>
      </c>
      <c r="K202" s="272" t="s">
        <v>1</v>
      </c>
      <c r="L202" s="277"/>
      <c r="M202" s="278" t="s">
        <v>1</v>
      </c>
      <c r="N202" s="279" t="s">
        <v>41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243</v>
      </c>
      <c r="AT202" s="231" t="s">
        <v>259</v>
      </c>
      <c r="AU202" s="231" t="s">
        <v>84</v>
      </c>
      <c r="AY202" s="18" t="s">
        <v>183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84</v>
      </c>
      <c r="BK202" s="232">
        <f>ROUND(I202*H202,2)</f>
        <v>0</v>
      </c>
      <c r="BL202" s="18" t="s">
        <v>190</v>
      </c>
      <c r="BM202" s="231" t="s">
        <v>730</v>
      </c>
    </row>
    <row r="203" s="2" customFormat="1">
      <c r="A203" s="39"/>
      <c r="B203" s="40"/>
      <c r="C203" s="41"/>
      <c r="D203" s="233" t="s">
        <v>192</v>
      </c>
      <c r="E203" s="41"/>
      <c r="F203" s="234" t="s">
        <v>2887</v>
      </c>
      <c r="G203" s="41"/>
      <c r="H203" s="41"/>
      <c r="I203" s="235"/>
      <c r="J203" s="41"/>
      <c r="K203" s="41"/>
      <c r="L203" s="45"/>
      <c r="M203" s="236"/>
      <c r="N203" s="237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192</v>
      </c>
      <c r="AU203" s="18" t="s">
        <v>84</v>
      </c>
    </row>
    <row r="204" s="2" customFormat="1" ht="16.5" customHeight="1">
      <c r="A204" s="39"/>
      <c r="B204" s="40"/>
      <c r="C204" s="220" t="s">
        <v>475</v>
      </c>
      <c r="D204" s="220" t="s">
        <v>185</v>
      </c>
      <c r="E204" s="221" t="s">
        <v>2888</v>
      </c>
      <c r="F204" s="222" t="s">
        <v>2889</v>
      </c>
      <c r="G204" s="223" t="s">
        <v>252</v>
      </c>
      <c r="H204" s="224">
        <v>30</v>
      </c>
      <c r="I204" s="225"/>
      <c r="J204" s="226">
        <f>ROUND(I204*H204,2)</f>
        <v>0</v>
      </c>
      <c r="K204" s="222" t="s">
        <v>1</v>
      </c>
      <c r="L204" s="45"/>
      <c r="M204" s="227" t="s">
        <v>1</v>
      </c>
      <c r="N204" s="228" t="s">
        <v>41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190</v>
      </c>
      <c r="AT204" s="231" t="s">
        <v>185</v>
      </c>
      <c r="AU204" s="231" t="s">
        <v>84</v>
      </c>
      <c r="AY204" s="18" t="s">
        <v>183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84</v>
      </c>
      <c r="BK204" s="232">
        <f>ROUND(I204*H204,2)</f>
        <v>0</v>
      </c>
      <c r="BL204" s="18" t="s">
        <v>190</v>
      </c>
      <c r="BM204" s="231" t="s">
        <v>740</v>
      </c>
    </row>
    <row r="205" s="2" customFormat="1">
      <c r="A205" s="39"/>
      <c r="B205" s="40"/>
      <c r="C205" s="41"/>
      <c r="D205" s="233" t="s">
        <v>192</v>
      </c>
      <c r="E205" s="41"/>
      <c r="F205" s="234" t="s">
        <v>2889</v>
      </c>
      <c r="G205" s="41"/>
      <c r="H205" s="41"/>
      <c r="I205" s="235"/>
      <c r="J205" s="41"/>
      <c r="K205" s="41"/>
      <c r="L205" s="45"/>
      <c r="M205" s="236"/>
      <c r="N205" s="237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192</v>
      </c>
      <c r="AU205" s="18" t="s">
        <v>84</v>
      </c>
    </row>
    <row r="206" s="2" customFormat="1" ht="16.5" customHeight="1">
      <c r="A206" s="39"/>
      <c r="B206" s="40"/>
      <c r="C206" s="270" t="s">
        <v>485</v>
      </c>
      <c r="D206" s="270" t="s">
        <v>259</v>
      </c>
      <c r="E206" s="271" t="s">
        <v>2890</v>
      </c>
      <c r="F206" s="272" t="s">
        <v>2891</v>
      </c>
      <c r="G206" s="273" t="s">
        <v>252</v>
      </c>
      <c r="H206" s="274">
        <v>219</v>
      </c>
      <c r="I206" s="275"/>
      <c r="J206" s="276">
        <f>ROUND(I206*H206,2)</f>
        <v>0</v>
      </c>
      <c r="K206" s="272" t="s">
        <v>1</v>
      </c>
      <c r="L206" s="277"/>
      <c r="M206" s="278" t="s">
        <v>1</v>
      </c>
      <c r="N206" s="279" t="s">
        <v>41</v>
      </c>
      <c r="O206" s="92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243</v>
      </c>
      <c r="AT206" s="231" t="s">
        <v>259</v>
      </c>
      <c r="AU206" s="231" t="s">
        <v>84</v>
      </c>
      <c r="AY206" s="18" t="s">
        <v>183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84</v>
      </c>
      <c r="BK206" s="232">
        <f>ROUND(I206*H206,2)</f>
        <v>0</v>
      </c>
      <c r="BL206" s="18" t="s">
        <v>190</v>
      </c>
      <c r="BM206" s="231" t="s">
        <v>750</v>
      </c>
    </row>
    <row r="207" s="2" customFormat="1">
      <c r="A207" s="39"/>
      <c r="B207" s="40"/>
      <c r="C207" s="41"/>
      <c r="D207" s="233" t="s">
        <v>192</v>
      </c>
      <c r="E207" s="41"/>
      <c r="F207" s="234" t="s">
        <v>2891</v>
      </c>
      <c r="G207" s="41"/>
      <c r="H207" s="41"/>
      <c r="I207" s="235"/>
      <c r="J207" s="41"/>
      <c r="K207" s="41"/>
      <c r="L207" s="45"/>
      <c r="M207" s="236"/>
      <c r="N207" s="237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192</v>
      </c>
      <c r="AU207" s="18" t="s">
        <v>84</v>
      </c>
    </row>
    <row r="208" s="2" customFormat="1" ht="16.5" customHeight="1">
      <c r="A208" s="39"/>
      <c r="B208" s="40"/>
      <c r="C208" s="220" t="s">
        <v>490</v>
      </c>
      <c r="D208" s="220" t="s">
        <v>185</v>
      </c>
      <c r="E208" s="221" t="s">
        <v>2892</v>
      </c>
      <c r="F208" s="222" t="s">
        <v>2893</v>
      </c>
      <c r="G208" s="223" t="s">
        <v>252</v>
      </c>
      <c r="H208" s="224">
        <v>219</v>
      </c>
      <c r="I208" s="225"/>
      <c r="J208" s="226">
        <f>ROUND(I208*H208,2)</f>
        <v>0</v>
      </c>
      <c r="K208" s="222" t="s">
        <v>1</v>
      </c>
      <c r="L208" s="45"/>
      <c r="M208" s="227" t="s">
        <v>1</v>
      </c>
      <c r="N208" s="228" t="s">
        <v>41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190</v>
      </c>
      <c r="AT208" s="231" t="s">
        <v>185</v>
      </c>
      <c r="AU208" s="231" t="s">
        <v>84</v>
      </c>
      <c r="AY208" s="18" t="s">
        <v>183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84</v>
      </c>
      <c r="BK208" s="232">
        <f>ROUND(I208*H208,2)</f>
        <v>0</v>
      </c>
      <c r="BL208" s="18" t="s">
        <v>190</v>
      </c>
      <c r="BM208" s="231" t="s">
        <v>760</v>
      </c>
    </row>
    <row r="209" s="2" customFormat="1">
      <c r="A209" s="39"/>
      <c r="B209" s="40"/>
      <c r="C209" s="41"/>
      <c r="D209" s="233" t="s">
        <v>192</v>
      </c>
      <c r="E209" s="41"/>
      <c r="F209" s="234" t="s">
        <v>2893</v>
      </c>
      <c r="G209" s="41"/>
      <c r="H209" s="41"/>
      <c r="I209" s="235"/>
      <c r="J209" s="41"/>
      <c r="K209" s="41"/>
      <c r="L209" s="45"/>
      <c r="M209" s="236"/>
      <c r="N209" s="237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192</v>
      </c>
      <c r="AU209" s="18" t="s">
        <v>84</v>
      </c>
    </row>
    <row r="210" s="2" customFormat="1" ht="16.5" customHeight="1">
      <c r="A210" s="39"/>
      <c r="B210" s="40"/>
      <c r="C210" s="270" t="s">
        <v>496</v>
      </c>
      <c r="D210" s="270" t="s">
        <v>259</v>
      </c>
      <c r="E210" s="271" t="s">
        <v>2894</v>
      </c>
      <c r="F210" s="272" t="s">
        <v>2895</v>
      </c>
      <c r="G210" s="273" t="s">
        <v>252</v>
      </c>
      <c r="H210" s="274">
        <v>80</v>
      </c>
      <c r="I210" s="275"/>
      <c r="J210" s="276">
        <f>ROUND(I210*H210,2)</f>
        <v>0</v>
      </c>
      <c r="K210" s="272" t="s">
        <v>1</v>
      </c>
      <c r="L210" s="277"/>
      <c r="M210" s="278" t="s">
        <v>1</v>
      </c>
      <c r="N210" s="279" t="s">
        <v>41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243</v>
      </c>
      <c r="AT210" s="231" t="s">
        <v>259</v>
      </c>
      <c r="AU210" s="231" t="s">
        <v>84</v>
      </c>
      <c r="AY210" s="18" t="s">
        <v>183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84</v>
      </c>
      <c r="BK210" s="232">
        <f>ROUND(I210*H210,2)</f>
        <v>0</v>
      </c>
      <c r="BL210" s="18" t="s">
        <v>190</v>
      </c>
      <c r="BM210" s="231" t="s">
        <v>775</v>
      </c>
    </row>
    <row r="211" s="2" customFormat="1">
      <c r="A211" s="39"/>
      <c r="B211" s="40"/>
      <c r="C211" s="41"/>
      <c r="D211" s="233" t="s">
        <v>192</v>
      </c>
      <c r="E211" s="41"/>
      <c r="F211" s="234" t="s">
        <v>2895</v>
      </c>
      <c r="G211" s="41"/>
      <c r="H211" s="41"/>
      <c r="I211" s="235"/>
      <c r="J211" s="41"/>
      <c r="K211" s="41"/>
      <c r="L211" s="45"/>
      <c r="M211" s="236"/>
      <c r="N211" s="237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192</v>
      </c>
      <c r="AU211" s="18" t="s">
        <v>84</v>
      </c>
    </row>
    <row r="212" s="2" customFormat="1" ht="16.5" customHeight="1">
      <c r="A212" s="39"/>
      <c r="B212" s="40"/>
      <c r="C212" s="220" t="s">
        <v>502</v>
      </c>
      <c r="D212" s="220" t="s">
        <v>185</v>
      </c>
      <c r="E212" s="221" t="s">
        <v>2896</v>
      </c>
      <c r="F212" s="222" t="s">
        <v>2897</v>
      </c>
      <c r="G212" s="223" t="s">
        <v>252</v>
      </c>
      <c r="H212" s="224">
        <v>80</v>
      </c>
      <c r="I212" s="225"/>
      <c r="J212" s="226">
        <f>ROUND(I212*H212,2)</f>
        <v>0</v>
      </c>
      <c r="K212" s="222" t="s">
        <v>1</v>
      </c>
      <c r="L212" s="45"/>
      <c r="M212" s="227" t="s">
        <v>1</v>
      </c>
      <c r="N212" s="228" t="s">
        <v>41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190</v>
      </c>
      <c r="AT212" s="231" t="s">
        <v>185</v>
      </c>
      <c r="AU212" s="231" t="s">
        <v>84</v>
      </c>
      <c r="AY212" s="18" t="s">
        <v>183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84</v>
      </c>
      <c r="BK212" s="232">
        <f>ROUND(I212*H212,2)</f>
        <v>0</v>
      </c>
      <c r="BL212" s="18" t="s">
        <v>190</v>
      </c>
      <c r="BM212" s="231" t="s">
        <v>790</v>
      </c>
    </row>
    <row r="213" s="2" customFormat="1">
      <c r="A213" s="39"/>
      <c r="B213" s="40"/>
      <c r="C213" s="41"/>
      <c r="D213" s="233" t="s">
        <v>192</v>
      </c>
      <c r="E213" s="41"/>
      <c r="F213" s="234" t="s">
        <v>2897</v>
      </c>
      <c r="G213" s="41"/>
      <c r="H213" s="41"/>
      <c r="I213" s="235"/>
      <c r="J213" s="41"/>
      <c r="K213" s="41"/>
      <c r="L213" s="45"/>
      <c r="M213" s="236"/>
      <c r="N213" s="23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192</v>
      </c>
      <c r="AU213" s="18" t="s">
        <v>84</v>
      </c>
    </row>
    <row r="214" s="2" customFormat="1" ht="16.5" customHeight="1">
      <c r="A214" s="39"/>
      <c r="B214" s="40"/>
      <c r="C214" s="270" t="s">
        <v>508</v>
      </c>
      <c r="D214" s="270" t="s">
        <v>259</v>
      </c>
      <c r="E214" s="271" t="s">
        <v>2898</v>
      </c>
      <c r="F214" s="272" t="s">
        <v>2899</v>
      </c>
      <c r="G214" s="273" t="s">
        <v>252</v>
      </c>
      <c r="H214" s="274">
        <v>343</v>
      </c>
      <c r="I214" s="275"/>
      <c r="J214" s="276">
        <f>ROUND(I214*H214,2)</f>
        <v>0</v>
      </c>
      <c r="K214" s="272" t="s">
        <v>1</v>
      </c>
      <c r="L214" s="277"/>
      <c r="M214" s="278" t="s">
        <v>1</v>
      </c>
      <c r="N214" s="279" t="s">
        <v>41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243</v>
      </c>
      <c r="AT214" s="231" t="s">
        <v>259</v>
      </c>
      <c r="AU214" s="231" t="s">
        <v>84</v>
      </c>
      <c r="AY214" s="18" t="s">
        <v>183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84</v>
      </c>
      <c r="BK214" s="232">
        <f>ROUND(I214*H214,2)</f>
        <v>0</v>
      </c>
      <c r="BL214" s="18" t="s">
        <v>190</v>
      </c>
      <c r="BM214" s="231" t="s">
        <v>802</v>
      </c>
    </row>
    <row r="215" s="2" customFormat="1">
      <c r="A215" s="39"/>
      <c r="B215" s="40"/>
      <c r="C215" s="41"/>
      <c r="D215" s="233" t="s">
        <v>192</v>
      </c>
      <c r="E215" s="41"/>
      <c r="F215" s="234" t="s">
        <v>2899</v>
      </c>
      <c r="G215" s="41"/>
      <c r="H215" s="41"/>
      <c r="I215" s="235"/>
      <c r="J215" s="41"/>
      <c r="K215" s="41"/>
      <c r="L215" s="45"/>
      <c r="M215" s="236"/>
      <c r="N215" s="237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192</v>
      </c>
      <c r="AU215" s="18" t="s">
        <v>84</v>
      </c>
    </row>
    <row r="216" s="2" customFormat="1" ht="21.75" customHeight="1">
      <c r="A216" s="39"/>
      <c r="B216" s="40"/>
      <c r="C216" s="220" t="s">
        <v>516</v>
      </c>
      <c r="D216" s="220" t="s">
        <v>185</v>
      </c>
      <c r="E216" s="221" t="s">
        <v>2900</v>
      </c>
      <c r="F216" s="222" t="s">
        <v>2901</v>
      </c>
      <c r="G216" s="223" t="s">
        <v>252</v>
      </c>
      <c r="H216" s="224">
        <v>343</v>
      </c>
      <c r="I216" s="225"/>
      <c r="J216" s="226">
        <f>ROUND(I216*H216,2)</f>
        <v>0</v>
      </c>
      <c r="K216" s="222" t="s">
        <v>1</v>
      </c>
      <c r="L216" s="45"/>
      <c r="M216" s="227" t="s">
        <v>1</v>
      </c>
      <c r="N216" s="228" t="s">
        <v>41</v>
      </c>
      <c r="O216" s="92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190</v>
      </c>
      <c r="AT216" s="231" t="s">
        <v>185</v>
      </c>
      <c r="AU216" s="231" t="s">
        <v>84</v>
      </c>
      <c r="AY216" s="18" t="s">
        <v>183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84</v>
      </c>
      <c r="BK216" s="232">
        <f>ROUND(I216*H216,2)</f>
        <v>0</v>
      </c>
      <c r="BL216" s="18" t="s">
        <v>190</v>
      </c>
      <c r="BM216" s="231" t="s">
        <v>811</v>
      </c>
    </row>
    <row r="217" s="2" customFormat="1">
      <c r="A217" s="39"/>
      <c r="B217" s="40"/>
      <c r="C217" s="41"/>
      <c r="D217" s="233" t="s">
        <v>192</v>
      </c>
      <c r="E217" s="41"/>
      <c r="F217" s="234" t="s">
        <v>2901</v>
      </c>
      <c r="G217" s="41"/>
      <c r="H217" s="41"/>
      <c r="I217" s="235"/>
      <c r="J217" s="41"/>
      <c r="K217" s="41"/>
      <c r="L217" s="45"/>
      <c r="M217" s="236"/>
      <c r="N217" s="237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192</v>
      </c>
      <c r="AU217" s="18" t="s">
        <v>84</v>
      </c>
    </row>
    <row r="218" s="2" customFormat="1" ht="16.5" customHeight="1">
      <c r="A218" s="39"/>
      <c r="B218" s="40"/>
      <c r="C218" s="270" t="s">
        <v>522</v>
      </c>
      <c r="D218" s="270" t="s">
        <v>259</v>
      </c>
      <c r="E218" s="271" t="s">
        <v>2902</v>
      </c>
      <c r="F218" s="272" t="s">
        <v>2903</v>
      </c>
      <c r="G218" s="273" t="s">
        <v>252</v>
      </c>
      <c r="H218" s="274">
        <v>198</v>
      </c>
      <c r="I218" s="275"/>
      <c r="J218" s="276">
        <f>ROUND(I218*H218,2)</f>
        <v>0</v>
      </c>
      <c r="K218" s="272" t="s">
        <v>1</v>
      </c>
      <c r="L218" s="277"/>
      <c r="M218" s="278" t="s">
        <v>1</v>
      </c>
      <c r="N218" s="279" t="s">
        <v>41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243</v>
      </c>
      <c r="AT218" s="231" t="s">
        <v>259</v>
      </c>
      <c r="AU218" s="231" t="s">
        <v>84</v>
      </c>
      <c r="AY218" s="18" t="s">
        <v>183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84</v>
      </c>
      <c r="BK218" s="232">
        <f>ROUND(I218*H218,2)</f>
        <v>0</v>
      </c>
      <c r="BL218" s="18" t="s">
        <v>190</v>
      </c>
      <c r="BM218" s="231" t="s">
        <v>821</v>
      </c>
    </row>
    <row r="219" s="2" customFormat="1">
      <c r="A219" s="39"/>
      <c r="B219" s="40"/>
      <c r="C219" s="41"/>
      <c r="D219" s="233" t="s">
        <v>192</v>
      </c>
      <c r="E219" s="41"/>
      <c r="F219" s="234" t="s">
        <v>2903</v>
      </c>
      <c r="G219" s="41"/>
      <c r="H219" s="41"/>
      <c r="I219" s="235"/>
      <c r="J219" s="41"/>
      <c r="K219" s="41"/>
      <c r="L219" s="45"/>
      <c r="M219" s="236"/>
      <c r="N219" s="23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192</v>
      </c>
      <c r="AU219" s="18" t="s">
        <v>84</v>
      </c>
    </row>
    <row r="220" s="2" customFormat="1" ht="21.75" customHeight="1">
      <c r="A220" s="39"/>
      <c r="B220" s="40"/>
      <c r="C220" s="220" t="s">
        <v>528</v>
      </c>
      <c r="D220" s="220" t="s">
        <v>185</v>
      </c>
      <c r="E220" s="221" t="s">
        <v>2904</v>
      </c>
      <c r="F220" s="222" t="s">
        <v>2905</v>
      </c>
      <c r="G220" s="223" t="s">
        <v>252</v>
      </c>
      <c r="H220" s="224">
        <v>198</v>
      </c>
      <c r="I220" s="225"/>
      <c r="J220" s="226">
        <f>ROUND(I220*H220,2)</f>
        <v>0</v>
      </c>
      <c r="K220" s="222" t="s">
        <v>1</v>
      </c>
      <c r="L220" s="45"/>
      <c r="M220" s="227" t="s">
        <v>1</v>
      </c>
      <c r="N220" s="228" t="s">
        <v>41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190</v>
      </c>
      <c r="AT220" s="231" t="s">
        <v>185</v>
      </c>
      <c r="AU220" s="231" t="s">
        <v>84</v>
      </c>
      <c r="AY220" s="18" t="s">
        <v>183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84</v>
      </c>
      <c r="BK220" s="232">
        <f>ROUND(I220*H220,2)</f>
        <v>0</v>
      </c>
      <c r="BL220" s="18" t="s">
        <v>190</v>
      </c>
      <c r="BM220" s="231" t="s">
        <v>830</v>
      </c>
    </row>
    <row r="221" s="2" customFormat="1">
      <c r="A221" s="39"/>
      <c r="B221" s="40"/>
      <c r="C221" s="41"/>
      <c r="D221" s="233" t="s">
        <v>192</v>
      </c>
      <c r="E221" s="41"/>
      <c r="F221" s="234" t="s">
        <v>2905</v>
      </c>
      <c r="G221" s="41"/>
      <c r="H221" s="41"/>
      <c r="I221" s="235"/>
      <c r="J221" s="41"/>
      <c r="K221" s="41"/>
      <c r="L221" s="45"/>
      <c r="M221" s="236"/>
      <c r="N221" s="237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192</v>
      </c>
      <c r="AU221" s="18" t="s">
        <v>84</v>
      </c>
    </row>
    <row r="222" s="2" customFormat="1" ht="16.5" customHeight="1">
      <c r="A222" s="39"/>
      <c r="B222" s="40"/>
      <c r="C222" s="270" t="s">
        <v>533</v>
      </c>
      <c r="D222" s="270" t="s">
        <v>259</v>
      </c>
      <c r="E222" s="271" t="s">
        <v>2906</v>
      </c>
      <c r="F222" s="272" t="s">
        <v>2907</v>
      </c>
      <c r="G222" s="273" t="s">
        <v>252</v>
      </c>
      <c r="H222" s="274">
        <v>30</v>
      </c>
      <c r="I222" s="275"/>
      <c r="J222" s="276">
        <f>ROUND(I222*H222,2)</f>
        <v>0</v>
      </c>
      <c r="K222" s="272" t="s">
        <v>1</v>
      </c>
      <c r="L222" s="277"/>
      <c r="M222" s="278" t="s">
        <v>1</v>
      </c>
      <c r="N222" s="279" t="s">
        <v>41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243</v>
      </c>
      <c r="AT222" s="231" t="s">
        <v>259</v>
      </c>
      <c r="AU222" s="231" t="s">
        <v>84</v>
      </c>
      <c r="AY222" s="18" t="s">
        <v>183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84</v>
      </c>
      <c r="BK222" s="232">
        <f>ROUND(I222*H222,2)</f>
        <v>0</v>
      </c>
      <c r="BL222" s="18" t="s">
        <v>190</v>
      </c>
      <c r="BM222" s="231" t="s">
        <v>839</v>
      </c>
    </row>
    <row r="223" s="2" customFormat="1">
      <c r="A223" s="39"/>
      <c r="B223" s="40"/>
      <c r="C223" s="41"/>
      <c r="D223" s="233" t="s">
        <v>192</v>
      </c>
      <c r="E223" s="41"/>
      <c r="F223" s="234" t="s">
        <v>2907</v>
      </c>
      <c r="G223" s="41"/>
      <c r="H223" s="41"/>
      <c r="I223" s="235"/>
      <c r="J223" s="41"/>
      <c r="K223" s="41"/>
      <c r="L223" s="45"/>
      <c r="M223" s="236"/>
      <c r="N223" s="237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192</v>
      </c>
      <c r="AU223" s="18" t="s">
        <v>84</v>
      </c>
    </row>
    <row r="224" s="2" customFormat="1" ht="21.75" customHeight="1">
      <c r="A224" s="39"/>
      <c r="B224" s="40"/>
      <c r="C224" s="220" t="s">
        <v>540</v>
      </c>
      <c r="D224" s="220" t="s">
        <v>185</v>
      </c>
      <c r="E224" s="221" t="s">
        <v>2908</v>
      </c>
      <c r="F224" s="222" t="s">
        <v>2909</v>
      </c>
      <c r="G224" s="223" t="s">
        <v>252</v>
      </c>
      <c r="H224" s="224">
        <v>30</v>
      </c>
      <c r="I224" s="225"/>
      <c r="J224" s="226">
        <f>ROUND(I224*H224,2)</f>
        <v>0</v>
      </c>
      <c r="K224" s="222" t="s">
        <v>1</v>
      </c>
      <c r="L224" s="45"/>
      <c r="M224" s="227" t="s">
        <v>1</v>
      </c>
      <c r="N224" s="228" t="s">
        <v>41</v>
      </c>
      <c r="O224" s="92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190</v>
      </c>
      <c r="AT224" s="231" t="s">
        <v>185</v>
      </c>
      <c r="AU224" s="231" t="s">
        <v>84</v>
      </c>
      <c r="AY224" s="18" t="s">
        <v>183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84</v>
      </c>
      <c r="BK224" s="232">
        <f>ROUND(I224*H224,2)</f>
        <v>0</v>
      </c>
      <c r="BL224" s="18" t="s">
        <v>190</v>
      </c>
      <c r="BM224" s="231" t="s">
        <v>851</v>
      </c>
    </row>
    <row r="225" s="2" customFormat="1">
      <c r="A225" s="39"/>
      <c r="B225" s="40"/>
      <c r="C225" s="41"/>
      <c r="D225" s="233" t="s">
        <v>192</v>
      </c>
      <c r="E225" s="41"/>
      <c r="F225" s="234" t="s">
        <v>2909</v>
      </c>
      <c r="G225" s="41"/>
      <c r="H225" s="41"/>
      <c r="I225" s="235"/>
      <c r="J225" s="41"/>
      <c r="K225" s="41"/>
      <c r="L225" s="45"/>
      <c r="M225" s="236"/>
      <c r="N225" s="23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192</v>
      </c>
      <c r="AU225" s="18" t="s">
        <v>84</v>
      </c>
    </row>
    <row r="226" s="2" customFormat="1" ht="16.5" customHeight="1">
      <c r="A226" s="39"/>
      <c r="B226" s="40"/>
      <c r="C226" s="270" t="s">
        <v>547</v>
      </c>
      <c r="D226" s="270" t="s">
        <v>259</v>
      </c>
      <c r="E226" s="271" t="s">
        <v>2576</v>
      </c>
      <c r="F226" s="272" t="s">
        <v>2577</v>
      </c>
      <c r="G226" s="273" t="s">
        <v>1124</v>
      </c>
      <c r="H226" s="274">
        <v>1000</v>
      </c>
      <c r="I226" s="275"/>
      <c r="J226" s="276">
        <f>ROUND(I226*H226,2)</f>
        <v>0</v>
      </c>
      <c r="K226" s="272" t="s">
        <v>1</v>
      </c>
      <c r="L226" s="277"/>
      <c r="M226" s="278" t="s">
        <v>1</v>
      </c>
      <c r="N226" s="279" t="s">
        <v>41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243</v>
      </c>
      <c r="AT226" s="231" t="s">
        <v>259</v>
      </c>
      <c r="AU226" s="231" t="s">
        <v>84</v>
      </c>
      <c r="AY226" s="18" t="s">
        <v>183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84</v>
      </c>
      <c r="BK226" s="232">
        <f>ROUND(I226*H226,2)</f>
        <v>0</v>
      </c>
      <c r="BL226" s="18" t="s">
        <v>190</v>
      </c>
      <c r="BM226" s="231" t="s">
        <v>861</v>
      </c>
    </row>
    <row r="227" s="2" customFormat="1">
      <c r="A227" s="39"/>
      <c r="B227" s="40"/>
      <c r="C227" s="41"/>
      <c r="D227" s="233" t="s">
        <v>192</v>
      </c>
      <c r="E227" s="41"/>
      <c r="F227" s="234" t="s">
        <v>2577</v>
      </c>
      <c r="G227" s="41"/>
      <c r="H227" s="41"/>
      <c r="I227" s="235"/>
      <c r="J227" s="41"/>
      <c r="K227" s="41"/>
      <c r="L227" s="45"/>
      <c r="M227" s="236"/>
      <c r="N227" s="237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192</v>
      </c>
      <c r="AU227" s="18" t="s">
        <v>84</v>
      </c>
    </row>
    <row r="228" s="2" customFormat="1" ht="16.5" customHeight="1">
      <c r="A228" s="39"/>
      <c r="B228" s="40"/>
      <c r="C228" s="220" t="s">
        <v>566</v>
      </c>
      <c r="D228" s="220" t="s">
        <v>185</v>
      </c>
      <c r="E228" s="221" t="s">
        <v>2578</v>
      </c>
      <c r="F228" s="222" t="s">
        <v>2579</v>
      </c>
      <c r="G228" s="223" t="s">
        <v>1124</v>
      </c>
      <c r="H228" s="224">
        <v>1000</v>
      </c>
      <c r="I228" s="225"/>
      <c r="J228" s="226">
        <f>ROUND(I228*H228,2)</f>
        <v>0</v>
      </c>
      <c r="K228" s="222" t="s">
        <v>1</v>
      </c>
      <c r="L228" s="45"/>
      <c r="M228" s="227" t="s">
        <v>1</v>
      </c>
      <c r="N228" s="228" t="s">
        <v>41</v>
      </c>
      <c r="O228" s="92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190</v>
      </c>
      <c r="AT228" s="231" t="s">
        <v>185</v>
      </c>
      <c r="AU228" s="231" t="s">
        <v>84</v>
      </c>
      <c r="AY228" s="18" t="s">
        <v>183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84</v>
      </c>
      <c r="BK228" s="232">
        <f>ROUND(I228*H228,2)</f>
        <v>0</v>
      </c>
      <c r="BL228" s="18" t="s">
        <v>190</v>
      </c>
      <c r="BM228" s="231" t="s">
        <v>874</v>
      </c>
    </row>
    <row r="229" s="2" customFormat="1">
      <c r="A229" s="39"/>
      <c r="B229" s="40"/>
      <c r="C229" s="41"/>
      <c r="D229" s="233" t="s">
        <v>192</v>
      </c>
      <c r="E229" s="41"/>
      <c r="F229" s="234" t="s">
        <v>2579</v>
      </c>
      <c r="G229" s="41"/>
      <c r="H229" s="41"/>
      <c r="I229" s="235"/>
      <c r="J229" s="41"/>
      <c r="K229" s="41"/>
      <c r="L229" s="45"/>
      <c r="M229" s="236"/>
      <c r="N229" s="237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192</v>
      </c>
      <c r="AU229" s="18" t="s">
        <v>84</v>
      </c>
    </row>
    <row r="230" s="12" customFormat="1" ht="25.92" customHeight="1">
      <c r="A230" s="12"/>
      <c r="B230" s="204"/>
      <c r="C230" s="205"/>
      <c r="D230" s="206" t="s">
        <v>75</v>
      </c>
      <c r="E230" s="207" t="s">
        <v>2516</v>
      </c>
      <c r="F230" s="207" t="s">
        <v>2581</v>
      </c>
      <c r="G230" s="205"/>
      <c r="H230" s="205"/>
      <c r="I230" s="208"/>
      <c r="J230" s="209">
        <f>BK230</f>
        <v>0</v>
      </c>
      <c r="K230" s="205"/>
      <c r="L230" s="210"/>
      <c r="M230" s="211"/>
      <c r="N230" s="212"/>
      <c r="O230" s="212"/>
      <c r="P230" s="213">
        <f>SUM(P231:P262)</f>
        <v>0</v>
      </c>
      <c r="Q230" s="212"/>
      <c r="R230" s="213">
        <f>SUM(R231:R262)</f>
        <v>0</v>
      </c>
      <c r="S230" s="212"/>
      <c r="T230" s="214">
        <f>SUM(T231:T262)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5" t="s">
        <v>84</v>
      </c>
      <c r="AT230" s="216" t="s">
        <v>75</v>
      </c>
      <c r="AU230" s="216" t="s">
        <v>76</v>
      </c>
      <c r="AY230" s="215" t="s">
        <v>183</v>
      </c>
      <c r="BK230" s="217">
        <f>SUM(BK231:BK262)</f>
        <v>0</v>
      </c>
    </row>
    <row r="231" s="2" customFormat="1" ht="24.15" customHeight="1">
      <c r="A231" s="39"/>
      <c r="B231" s="40"/>
      <c r="C231" s="270" t="s">
        <v>575</v>
      </c>
      <c r="D231" s="270" t="s">
        <v>259</v>
      </c>
      <c r="E231" s="271" t="s">
        <v>2910</v>
      </c>
      <c r="F231" s="272" t="s">
        <v>2911</v>
      </c>
      <c r="G231" s="273" t="s">
        <v>252</v>
      </c>
      <c r="H231" s="274">
        <v>25</v>
      </c>
      <c r="I231" s="275"/>
      <c r="J231" s="276">
        <f>ROUND(I231*H231,2)</f>
        <v>0</v>
      </c>
      <c r="K231" s="272" t="s">
        <v>1</v>
      </c>
      <c r="L231" s="277"/>
      <c r="M231" s="278" t="s">
        <v>1</v>
      </c>
      <c r="N231" s="279" t="s">
        <v>41</v>
      </c>
      <c r="O231" s="92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243</v>
      </c>
      <c r="AT231" s="231" t="s">
        <v>259</v>
      </c>
      <c r="AU231" s="231" t="s">
        <v>84</v>
      </c>
      <c r="AY231" s="18" t="s">
        <v>183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84</v>
      </c>
      <c r="BK231" s="232">
        <f>ROUND(I231*H231,2)</f>
        <v>0</v>
      </c>
      <c r="BL231" s="18" t="s">
        <v>190</v>
      </c>
      <c r="BM231" s="231" t="s">
        <v>886</v>
      </c>
    </row>
    <row r="232" s="2" customFormat="1">
      <c r="A232" s="39"/>
      <c r="B232" s="40"/>
      <c r="C232" s="41"/>
      <c r="D232" s="233" t="s">
        <v>192</v>
      </c>
      <c r="E232" s="41"/>
      <c r="F232" s="234" t="s">
        <v>2911</v>
      </c>
      <c r="G232" s="41"/>
      <c r="H232" s="41"/>
      <c r="I232" s="235"/>
      <c r="J232" s="41"/>
      <c r="K232" s="41"/>
      <c r="L232" s="45"/>
      <c r="M232" s="236"/>
      <c r="N232" s="237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192</v>
      </c>
      <c r="AU232" s="18" t="s">
        <v>84</v>
      </c>
    </row>
    <row r="233" s="2" customFormat="1" ht="24.15" customHeight="1">
      <c r="A233" s="39"/>
      <c r="B233" s="40"/>
      <c r="C233" s="220" t="s">
        <v>580</v>
      </c>
      <c r="D233" s="220" t="s">
        <v>185</v>
      </c>
      <c r="E233" s="221" t="s">
        <v>2912</v>
      </c>
      <c r="F233" s="222" t="s">
        <v>2913</v>
      </c>
      <c r="G233" s="223" t="s">
        <v>252</v>
      </c>
      <c r="H233" s="224">
        <v>25</v>
      </c>
      <c r="I233" s="225"/>
      <c r="J233" s="226">
        <f>ROUND(I233*H233,2)</f>
        <v>0</v>
      </c>
      <c r="K233" s="222" t="s">
        <v>1</v>
      </c>
      <c r="L233" s="45"/>
      <c r="M233" s="227" t="s">
        <v>1</v>
      </c>
      <c r="N233" s="228" t="s">
        <v>41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190</v>
      </c>
      <c r="AT233" s="231" t="s">
        <v>185</v>
      </c>
      <c r="AU233" s="231" t="s">
        <v>84</v>
      </c>
      <c r="AY233" s="18" t="s">
        <v>183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84</v>
      </c>
      <c r="BK233" s="232">
        <f>ROUND(I233*H233,2)</f>
        <v>0</v>
      </c>
      <c r="BL233" s="18" t="s">
        <v>190</v>
      </c>
      <c r="BM233" s="231" t="s">
        <v>904</v>
      </c>
    </row>
    <row r="234" s="2" customFormat="1">
      <c r="A234" s="39"/>
      <c r="B234" s="40"/>
      <c r="C234" s="41"/>
      <c r="D234" s="233" t="s">
        <v>192</v>
      </c>
      <c r="E234" s="41"/>
      <c r="F234" s="234" t="s">
        <v>2913</v>
      </c>
      <c r="G234" s="41"/>
      <c r="H234" s="41"/>
      <c r="I234" s="235"/>
      <c r="J234" s="41"/>
      <c r="K234" s="41"/>
      <c r="L234" s="45"/>
      <c r="M234" s="236"/>
      <c r="N234" s="237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192</v>
      </c>
      <c r="AU234" s="18" t="s">
        <v>84</v>
      </c>
    </row>
    <row r="235" s="2" customFormat="1" ht="24.15" customHeight="1">
      <c r="A235" s="39"/>
      <c r="B235" s="40"/>
      <c r="C235" s="270" t="s">
        <v>589</v>
      </c>
      <c r="D235" s="270" t="s">
        <v>259</v>
      </c>
      <c r="E235" s="271" t="s">
        <v>2914</v>
      </c>
      <c r="F235" s="272" t="s">
        <v>2915</v>
      </c>
      <c r="G235" s="273" t="s">
        <v>252</v>
      </c>
      <c r="H235" s="274">
        <v>10</v>
      </c>
      <c r="I235" s="275"/>
      <c r="J235" s="276">
        <f>ROUND(I235*H235,2)</f>
        <v>0</v>
      </c>
      <c r="K235" s="272" t="s">
        <v>1</v>
      </c>
      <c r="L235" s="277"/>
      <c r="M235" s="278" t="s">
        <v>1</v>
      </c>
      <c r="N235" s="279" t="s">
        <v>41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243</v>
      </c>
      <c r="AT235" s="231" t="s">
        <v>259</v>
      </c>
      <c r="AU235" s="231" t="s">
        <v>84</v>
      </c>
      <c r="AY235" s="18" t="s">
        <v>183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84</v>
      </c>
      <c r="BK235" s="232">
        <f>ROUND(I235*H235,2)</f>
        <v>0</v>
      </c>
      <c r="BL235" s="18" t="s">
        <v>190</v>
      </c>
      <c r="BM235" s="231" t="s">
        <v>618</v>
      </c>
    </row>
    <row r="236" s="2" customFormat="1">
      <c r="A236" s="39"/>
      <c r="B236" s="40"/>
      <c r="C236" s="41"/>
      <c r="D236" s="233" t="s">
        <v>192</v>
      </c>
      <c r="E236" s="41"/>
      <c r="F236" s="234" t="s">
        <v>2915</v>
      </c>
      <c r="G236" s="41"/>
      <c r="H236" s="41"/>
      <c r="I236" s="235"/>
      <c r="J236" s="41"/>
      <c r="K236" s="41"/>
      <c r="L236" s="45"/>
      <c r="M236" s="236"/>
      <c r="N236" s="237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192</v>
      </c>
      <c r="AU236" s="18" t="s">
        <v>84</v>
      </c>
    </row>
    <row r="237" s="2" customFormat="1" ht="24.15" customHeight="1">
      <c r="A237" s="39"/>
      <c r="B237" s="40"/>
      <c r="C237" s="220" t="s">
        <v>599</v>
      </c>
      <c r="D237" s="220" t="s">
        <v>185</v>
      </c>
      <c r="E237" s="221" t="s">
        <v>2916</v>
      </c>
      <c r="F237" s="222" t="s">
        <v>2917</v>
      </c>
      <c r="G237" s="223" t="s">
        <v>252</v>
      </c>
      <c r="H237" s="224">
        <v>10</v>
      </c>
      <c r="I237" s="225"/>
      <c r="J237" s="226">
        <f>ROUND(I237*H237,2)</f>
        <v>0</v>
      </c>
      <c r="K237" s="222" t="s">
        <v>1</v>
      </c>
      <c r="L237" s="45"/>
      <c r="M237" s="227" t="s">
        <v>1</v>
      </c>
      <c r="N237" s="228" t="s">
        <v>41</v>
      </c>
      <c r="O237" s="92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190</v>
      </c>
      <c r="AT237" s="231" t="s">
        <v>185</v>
      </c>
      <c r="AU237" s="231" t="s">
        <v>84</v>
      </c>
      <c r="AY237" s="18" t="s">
        <v>183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84</v>
      </c>
      <c r="BK237" s="232">
        <f>ROUND(I237*H237,2)</f>
        <v>0</v>
      </c>
      <c r="BL237" s="18" t="s">
        <v>190</v>
      </c>
      <c r="BM237" s="231" t="s">
        <v>934</v>
      </c>
    </row>
    <row r="238" s="2" customFormat="1">
      <c r="A238" s="39"/>
      <c r="B238" s="40"/>
      <c r="C238" s="41"/>
      <c r="D238" s="233" t="s">
        <v>192</v>
      </c>
      <c r="E238" s="41"/>
      <c r="F238" s="234" t="s">
        <v>2917</v>
      </c>
      <c r="G238" s="41"/>
      <c r="H238" s="41"/>
      <c r="I238" s="235"/>
      <c r="J238" s="41"/>
      <c r="K238" s="41"/>
      <c r="L238" s="45"/>
      <c r="M238" s="236"/>
      <c r="N238" s="237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192</v>
      </c>
      <c r="AU238" s="18" t="s">
        <v>84</v>
      </c>
    </row>
    <row r="239" s="2" customFormat="1" ht="33" customHeight="1">
      <c r="A239" s="39"/>
      <c r="B239" s="40"/>
      <c r="C239" s="270" t="s">
        <v>606</v>
      </c>
      <c r="D239" s="270" t="s">
        <v>259</v>
      </c>
      <c r="E239" s="271" t="s">
        <v>2918</v>
      </c>
      <c r="F239" s="272" t="s">
        <v>2919</v>
      </c>
      <c r="G239" s="273" t="s">
        <v>252</v>
      </c>
      <c r="H239" s="274">
        <v>350</v>
      </c>
      <c r="I239" s="275"/>
      <c r="J239" s="276">
        <f>ROUND(I239*H239,2)</f>
        <v>0</v>
      </c>
      <c r="K239" s="272" t="s">
        <v>1</v>
      </c>
      <c r="L239" s="277"/>
      <c r="M239" s="278" t="s">
        <v>1</v>
      </c>
      <c r="N239" s="279" t="s">
        <v>41</v>
      </c>
      <c r="O239" s="92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243</v>
      </c>
      <c r="AT239" s="231" t="s">
        <v>259</v>
      </c>
      <c r="AU239" s="231" t="s">
        <v>84</v>
      </c>
      <c r="AY239" s="18" t="s">
        <v>183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84</v>
      </c>
      <c r="BK239" s="232">
        <f>ROUND(I239*H239,2)</f>
        <v>0</v>
      </c>
      <c r="BL239" s="18" t="s">
        <v>190</v>
      </c>
      <c r="BM239" s="231" t="s">
        <v>950</v>
      </c>
    </row>
    <row r="240" s="2" customFormat="1">
      <c r="A240" s="39"/>
      <c r="B240" s="40"/>
      <c r="C240" s="41"/>
      <c r="D240" s="233" t="s">
        <v>192</v>
      </c>
      <c r="E240" s="41"/>
      <c r="F240" s="234" t="s">
        <v>2919</v>
      </c>
      <c r="G240" s="41"/>
      <c r="H240" s="41"/>
      <c r="I240" s="235"/>
      <c r="J240" s="41"/>
      <c r="K240" s="41"/>
      <c r="L240" s="45"/>
      <c r="M240" s="236"/>
      <c r="N240" s="237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192</v>
      </c>
      <c r="AU240" s="18" t="s">
        <v>84</v>
      </c>
    </row>
    <row r="241" s="2" customFormat="1" ht="33" customHeight="1">
      <c r="A241" s="39"/>
      <c r="B241" s="40"/>
      <c r="C241" s="220" t="s">
        <v>612</v>
      </c>
      <c r="D241" s="220" t="s">
        <v>185</v>
      </c>
      <c r="E241" s="221" t="s">
        <v>2920</v>
      </c>
      <c r="F241" s="222" t="s">
        <v>2921</v>
      </c>
      <c r="G241" s="223" t="s">
        <v>252</v>
      </c>
      <c r="H241" s="224">
        <v>350</v>
      </c>
      <c r="I241" s="225"/>
      <c r="J241" s="226">
        <f>ROUND(I241*H241,2)</f>
        <v>0</v>
      </c>
      <c r="K241" s="222" t="s">
        <v>1</v>
      </c>
      <c r="L241" s="45"/>
      <c r="M241" s="227" t="s">
        <v>1</v>
      </c>
      <c r="N241" s="228" t="s">
        <v>41</v>
      </c>
      <c r="O241" s="92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190</v>
      </c>
      <c r="AT241" s="231" t="s">
        <v>185</v>
      </c>
      <c r="AU241" s="231" t="s">
        <v>84</v>
      </c>
      <c r="AY241" s="18" t="s">
        <v>183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84</v>
      </c>
      <c r="BK241" s="232">
        <f>ROUND(I241*H241,2)</f>
        <v>0</v>
      </c>
      <c r="BL241" s="18" t="s">
        <v>190</v>
      </c>
      <c r="BM241" s="231" t="s">
        <v>972</v>
      </c>
    </row>
    <row r="242" s="2" customFormat="1">
      <c r="A242" s="39"/>
      <c r="B242" s="40"/>
      <c r="C242" s="41"/>
      <c r="D242" s="233" t="s">
        <v>192</v>
      </c>
      <c r="E242" s="41"/>
      <c r="F242" s="234" t="s">
        <v>2921</v>
      </c>
      <c r="G242" s="41"/>
      <c r="H242" s="41"/>
      <c r="I242" s="235"/>
      <c r="J242" s="41"/>
      <c r="K242" s="41"/>
      <c r="L242" s="45"/>
      <c r="M242" s="236"/>
      <c r="N242" s="237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192</v>
      </c>
      <c r="AU242" s="18" t="s">
        <v>84</v>
      </c>
    </row>
    <row r="243" s="2" customFormat="1" ht="37.8" customHeight="1">
      <c r="A243" s="39"/>
      <c r="B243" s="40"/>
      <c r="C243" s="270" t="s">
        <v>619</v>
      </c>
      <c r="D243" s="270" t="s">
        <v>259</v>
      </c>
      <c r="E243" s="271" t="s">
        <v>2922</v>
      </c>
      <c r="F243" s="272" t="s">
        <v>2923</v>
      </c>
      <c r="G243" s="273" t="s">
        <v>252</v>
      </c>
      <c r="H243" s="274">
        <v>100</v>
      </c>
      <c r="I243" s="275"/>
      <c r="J243" s="276">
        <f>ROUND(I243*H243,2)</f>
        <v>0</v>
      </c>
      <c r="K243" s="272" t="s">
        <v>1</v>
      </c>
      <c r="L243" s="277"/>
      <c r="M243" s="278" t="s">
        <v>1</v>
      </c>
      <c r="N243" s="279" t="s">
        <v>41</v>
      </c>
      <c r="O243" s="92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243</v>
      </c>
      <c r="AT243" s="231" t="s">
        <v>259</v>
      </c>
      <c r="AU243" s="231" t="s">
        <v>84</v>
      </c>
      <c r="AY243" s="18" t="s">
        <v>183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84</v>
      </c>
      <c r="BK243" s="232">
        <f>ROUND(I243*H243,2)</f>
        <v>0</v>
      </c>
      <c r="BL243" s="18" t="s">
        <v>190</v>
      </c>
      <c r="BM243" s="231" t="s">
        <v>984</v>
      </c>
    </row>
    <row r="244" s="2" customFormat="1">
      <c r="A244" s="39"/>
      <c r="B244" s="40"/>
      <c r="C244" s="41"/>
      <c r="D244" s="233" t="s">
        <v>192</v>
      </c>
      <c r="E244" s="41"/>
      <c r="F244" s="234" t="s">
        <v>2923</v>
      </c>
      <c r="G244" s="41"/>
      <c r="H244" s="41"/>
      <c r="I244" s="235"/>
      <c r="J244" s="41"/>
      <c r="K244" s="41"/>
      <c r="L244" s="45"/>
      <c r="M244" s="236"/>
      <c r="N244" s="237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192</v>
      </c>
      <c r="AU244" s="18" t="s">
        <v>84</v>
      </c>
    </row>
    <row r="245" s="2" customFormat="1" ht="37.8" customHeight="1">
      <c r="A245" s="39"/>
      <c r="B245" s="40"/>
      <c r="C245" s="220" t="s">
        <v>630</v>
      </c>
      <c r="D245" s="220" t="s">
        <v>185</v>
      </c>
      <c r="E245" s="221" t="s">
        <v>2924</v>
      </c>
      <c r="F245" s="222" t="s">
        <v>2925</v>
      </c>
      <c r="G245" s="223" t="s">
        <v>252</v>
      </c>
      <c r="H245" s="224">
        <v>100</v>
      </c>
      <c r="I245" s="225"/>
      <c r="J245" s="226">
        <f>ROUND(I245*H245,2)</f>
        <v>0</v>
      </c>
      <c r="K245" s="222" t="s">
        <v>1</v>
      </c>
      <c r="L245" s="45"/>
      <c r="M245" s="227" t="s">
        <v>1</v>
      </c>
      <c r="N245" s="228" t="s">
        <v>41</v>
      </c>
      <c r="O245" s="92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190</v>
      </c>
      <c r="AT245" s="231" t="s">
        <v>185</v>
      </c>
      <c r="AU245" s="231" t="s">
        <v>84</v>
      </c>
      <c r="AY245" s="18" t="s">
        <v>183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84</v>
      </c>
      <c r="BK245" s="232">
        <f>ROUND(I245*H245,2)</f>
        <v>0</v>
      </c>
      <c r="BL245" s="18" t="s">
        <v>190</v>
      </c>
      <c r="BM245" s="231" t="s">
        <v>1009</v>
      </c>
    </row>
    <row r="246" s="2" customFormat="1">
      <c r="A246" s="39"/>
      <c r="B246" s="40"/>
      <c r="C246" s="41"/>
      <c r="D246" s="233" t="s">
        <v>192</v>
      </c>
      <c r="E246" s="41"/>
      <c r="F246" s="234" t="s">
        <v>2925</v>
      </c>
      <c r="G246" s="41"/>
      <c r="H246" s="41"/>
      <c r="I246" s="235"/>
      <c r="J246" s="41"/>
      <c r="K246" s="41"/>
      <c r="L246" s="45"/>
      <c r="M246" s="236"/>
      <c r="N246" s="237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192</v>
      </c>
      <c r="AU246" s="18" t="s">
        <v>84</v>
      </c>
    </row>
    <row r="247" s="2" customFormat="1" ht="44.25" customHeight="1">
      <c r="A247" s="39"/>
      <c r="B247" s="40"/>
      <c r="C247" s="270" t="s">
        <v>640</v>
      </c>
      <c r="D247" s="270" t="s">
        <v>259</v>
      </c>
      <c r="E247" s="271" t="s">
        <v>2598</v>
      </c>
      <c r="F247" s="272" t="s">
        <v>2599</v>
      </c>
      <c r="G247" s="273" t="s">
        <v>252</v>
      </c>
      <c r="H247" s="274">
        <v>45</v>
      </c>
      <c r="I247" s="275"/>
      <c r="J247" s="276">
        <f>ROUND(I247*H247,2)</f>
        <v>0</v>
      </c>
      <c r="K247" s="272" t="s">
        <v>1</v>
      </c>
      <c r="L247" s="277"/>
      <c r="M247" s="278" t="s">
        <v>1</v>
      </c>
      <c r="N247" s="279" t="s">
        <v>41</v>
      </c>
      <c r="O247" s="92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1" t="s">
        <v>243</v>
      </c>
      <c r="AT247" s="231" t="s">
        <v>259</v>
      </c>
      <c r="AU247" s="231" t="s">
        <v>84</v>
      </c>
      <c r="AY247" s="18" t="s">
        <v>183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8" t="s">
        <v>84</v>
      </c>
      <c r="BK247" s="232">
        <f>ROUND(I247*H247,2)</f>
        <v>0</v>
      </c>
      <c r="BL247" s="18" t="s">
        <v>190</v>
      </c>
      <c r="BM247" s="231" t="s">
        <v>1023</v>
      </c>
    </row>
    <row r="248" s="2" customFormat="1">
      <c r="A248" s="39"/>
      <c r="B248" s="40"/>
      <c r="C248" s="41"/>
      <c r="D248" s="233" t="s">
        <v>192</v>
      </c>
      <c r="E248" s="41"/>
      <c r="F248" s="234" t="s">
        <v>2599</v>
      </c>
      <c r="G248" s="41"/>
      <c r="H248" s="41"/>
      <c r="I248" s="235"/>
      <c r="J248" s="41"/>
      <c r="K248" s="41"/>
      <c r="L248" s="45"/>
      <c r="M248" s="236"/>
      <c r="N248" s="237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192</v>
      </c>
      <c r="AU248" s="18" t="s">
        <v>84</v>
      </c>
    </row>
    <row r="249" s="2" customFormat="1" ht="44.25" customHeight="1">
      <c r="A249" s="39"/>
      <c r="B249" s="40"/>
      <c r="C249" s="220" t="s">
        <v>647</v>
      </c>
      <c r="D249" s="220" t="s">
        <v>185</v>
      </c>
      <c r="E249" s="221" t="s">
        <v>2600</v>
      </c>
      <c r="F249" s="222" t="s">
        <v>2601</v>
      </c>
      <c r="G249" s="223" t="s">
        <v>252</v>
      </c>
      <c r="H249" s="224">
        <v>45</v>
      </c>
      <c r="I249" s="225"/>
      <c r="J249" s="226">
        <f>ROUND(I249*H249,2)</f>
        <v>0</v>
      </c>
      <c r="K249" s="222" t="s">
        <v>1</v>
      </c>
      <c r="L249" s="45"/>
      <c r="M249" s="227" t="s">
        <v>1</v>
      </c>
      <c r="N249" s="228" t="s">
        <v>41</v>
      </c>
      <c r="O249" s="92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190</v>
      </c>
      <c r="AT249" s="231" t="s">
        <v>185</v>
      </c>
      <c r="AU249" s="231" t="s">
        <v>84</v>
      </c>
      <c r="AY249" s="18" t="s">
        <v>183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84</v>
      </c>
      <c r="BK249" s="232">
        <f>ROUND(I249*H249,2)</f>
        <v>0</v>
      </c>
      <c r="BL249" s="18" t="s">
        <v>190</v>
      </c>
      <c r="BM249" s="231" t="s">
        <v>1036</v>
      </c>
    </row>
    <row r="250" s="2" customFormat="1">
      <c r="A250" s="39"/>
      <c r="B250" s="40"/>
      <c r="C250" s="41"/>
      <c r="D250" s="233" t="s">
        <v>192</v>
      </c>
      <c r="E250" s="41"/>
      <c r="F250" s="234" t="s">
        <v>2601</v>
      </c>
      <c r="G250" s="41"/>
      <c r="H250" s="41"/>
      <c r="I250" s="235"/>
      <c r="J250" s="41"/>
      <c r="K250" s="41"/>
      <c r="L250" s="45"/>
      <c r="M250" s="236"/>
      <c r="N250" s="237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192</v>
      </c>
      <c r="AU250" s="18" t="s">
        <v>84</v>
      </c>
    </row>
    <row r="251" s="2" customFormat="1" ht="44.25" customHeight="1">
      <c r="A251" s="39"/>
      <c r="B251" s="40"/>
      <c r="C251" s="270" t="s">
        <v>652</v>
      </c>
      <c r="D251" s="270" t="s">
        <v>259</v>
      </c>
      <c r="E251" s="271" t="s">
        <v>2602</v>
      </c>
      <c r="F251" s="272" t="s">
        <v>2603</v>
      </c>
      <c r="G251" s="273" t="s">
        <v>252</v>
      </c>
      <c r="H251" s="274">
        <v>18</v>
      </c>
      <c r="I251" s="275"/>
      <c r="J251" s="276">
        <f>ROUND(I251*H251,2)</f>
        <v>0</v>
      </c>
      <c r="K251" s="272" t="s">
        <v>1</v>
      </c>
      <c r="L251" s="277"/>
      <c r="M251" s="278" t="s">
        <v>1</v>
      </c>
      <c r="N251" s="279" t="s">
        <v>41</v>
      </c>
      <c r="O251" s="92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243</v>
      </c>
      <c r="AT251" s="231" t="s">
        <v>259</v>
      </c>
      <c r="AU251" s="231" t="s">
        <v>84</v>
      </c>
      <c r="AY251" s="18" t="s">
        <v>183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84</v>
      </c>
      <c r="BK251" s="232">
        <f>ROUND(I251*H251,2)</f>
        <v>0</v>
      </c>
      <c r="BL251" s="18" t="s">
        <v>190</v>
      </c>
      <c r="BM251" s="231" t="s">
        <v>1063</v>
      </c>
    </row>
    <row r="252" s="2" customFormat="1">
      <c r="A252" s="39"/>
      <c r="B252" s="40"/>
      <c r="C252" s="41"/>
      <c r="D252" s="233" t="s">
        <v>192</v>
      </c>
      <c r="E252" s="41"/>
      <c r="F252" s="234" t="s">
        <v>2603</v>
      </c>
      <c r="G252" s="41"/>
      <c r="H252" s="41"/>
      <c r="I252" s="235"/>
      <c r="J252" s="41"/>
      <c r="K252" s="41"/>
      <c r="L252" s="45"/>
      <c r="M252" s="236"/>
      <c r="N252" s="237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192</v>
      </c>
      <c r="AU252" s="18" t="s">
        <v>84</v>
      </c>
    </row>
    <row r="253" s="2" customFormat="1" ht="44.25" customHeight="1">
      <c r="A253" s="39"/>
      <c r="B253" s="40"/>
      <c r="C253" s="220" t="s">
        <v>657</v>
      </c>
      <c r="D253" s="220" t="s">
        <v>185</v>
      </c>
      <c r="E253" s="221" t="s">
        <v>2604</v>
      </c>
      <c r="F253" s="222" t="s">
        <v>2605</v>
      </c>
      <c r="G253" s="223" t="s">
        <v>252</v>
      </c>
      <c r="H253" s="224">
        <v>18</v>
      </c>
      <c r="I253" s="225"/>
      <c r="J253" s="226">
        <f>ROUND(I253*H253,2)</f>
        <v>0</v>
      </c>
      <c r="K253" s="222" t="s">
        <v>1</v>
      </c>
      <c r="L253" s="45"/>
      <c r="M253" s="227" t="s">
        <v>1</v>
      </c>
      <c r="N253" s="228" t="s">
        <v>41</v>
      </c>
      <c r="O253" s="92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190</v>
      </c>
      <c r="AT253" s="231" t="s">
        <v>185</v>
      </c>
      <c r="AU253" s="231" t="s">
        <v>84</v>
      </c>
      <c r="AY253" s="18" t="s">
        <v>183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84</v>
      </c>
      <c r="BK253" s="232">
        <f>ROUND(I253*H253,2)</f>
        <v>0</v>
      </c>
      <c r="BL253" s="18" t="s">
        <v>190</v>
      </c>
      <c r="BM253" s="231" t="s">
        <v>1087</v>
      </c>
    </row>
    <row r="254" s="2" customFormat="1">
      <c r="A254" s="39"/>
      <c r="B254" s="40"/>
      <c r="C254" s="41"/>
      <c r="D254" s="233" t="s">
        <v>192</v>
      </c>
      <c r="E254" s="41"/>
      <c r="F254" s="234" t="s">
        <v>2605</v>
      </c>
      <c r="G254" s="41"/>
      <c r="H254" s="41"/>
      <c r="I254" s="235"/>
      <c r="J254" s="41"/>
      <c r="K254" s="41"/>
      <c r="L254" s="45"/>
      <c r="M254" s="236"/>
      <c r="N254" s="237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192</v>
      </c>
      <c r="AU254" s="18" t="s">
        <v>84</v>
      </c>
    </row>
    <row r="255" s="2" customFormat="1" ht="16.5" customHeight="1">
      <c r="A255" s="39"/>
      <c r="B255" s="40"/>
      <c r="C255" s="270" t="s">
        <v>662</v>
      </c>
      <c r="D255" s="270" t="s">
        <v>259</v>
      </c>
      <c r="E255" s="271" t="s">
        <v>2926</v>
      </c>
      <c r="F255" s="272" t="s">
        <v>2611</v>
      </c>
      <c r="G255" s="273" t="s">
        <v>1783</v>
      </c>
      <c r="H255" s="274">
        <v>1</v>
      </c>
      <c r="I255" s="275"/>
      <c r="J255" s="276">
        <f>ROUND(I255*H255,2)</f>
        <v>0</v>
      </c>
      <c r="K255" s="272" t="s">
        <v>1</v>
      </c>
      <c r="L255" s="277"/>
      <c r="M255" s="278" t="s">
        <v>1</v>
      </c>
      <c r="N255" s="279" t="s">
        <v>41</v>
      </c>
      <c r="O255" s="92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243</v>
      </c>
      <c r="AT255" s="231" t="s">
        <v>259</v>
      </c>
      <c r="AU255" s="231" t="s">
        <v>84</v>
      </c>
      <c r="AY255" s="18" t="s">
        <v>183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84</v>
      </c>
      <c r="BK255" s="232">
        <f>ROUND(I255*H255,2)</f>
        <v>0</v>
      </c>
      <c r="BL255" s="18" t="s">
        <v>190</v>
      </c>
      <c r="BM255" s="231" t="s">
        <v>1100</v>
      </c>
    </row>
    <row r="256" s="2" customFormat="1">
      <c r="A256" s="39"/>
      <c r="B256" s="40"/>
      <c r="C256" s="41"/>
      <c r="D256" s="233" t="s">
        <v>192</v>
      </c>
      <c r="E256" s="41"/>
      <c r="F256" s="234" t="s">
        <v>2611</v>
      </c>
      <c r="G256" s="41"/>
      <c r="H256" s="41"/>
      <c r="I256" s="235"/>
      <c r="J256" s="41"/>
      <c r="K256" s="41"/>
      <c r="L256" s="45"/>
      <c r="M256" s="236"/>
      <c r="N256" s="237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192</v>
      </c>
      <c r="AU256" s="18" t="s">
        <v>84</v>
      </c>
    </row>
    <row r="257" s="2" customFormat="1" ht="16.5" customHeight="1">
      <c r="A257" s="39"/>
      <c r="B257" s="40"/>
      <c r="C257" s="220" t="s">
        <v>669</v>
      </c>
      <c r="D257" s="220" t="s">
        <v>185</v>
      </c>
      <c r="E257" s="221" t="s">
        <v>2927</v>
      </c>
      <c r="F257" s="222" t="s">
        <v>2613</v>
      </c>
      <c r="G257" s="223" t="s">
        <v>1783</v>
      </c>
      <c r="H257" s="224">
        <v>1</v>
      </c>
      <c r="I257" s="225"/>
      <c r="J257" s="226">
        <f>ROUND(I257*H257,2)</f>
        <v>0</v>
      </c>
      <c r="K257" s="222" t="s">
        <v>1</v>
      </c>
      <c r="L257" s="45"/>
      <c r="M257" s="227" t="s">
        <v>1</v>
      </c>
      <c r="N257" s="228" t="s">
        <v>41</v>
      </c>
      <c r="O257" s="92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190</v>
      </c>
      <c r="AT257" s="231" t="s">
        <v>185</v>
      </c>
      <c r="AU257" s="231" t="s">
        <v>84</v>
      </c>
      <c r="AY257" s="18" t="s">
        <v>183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84</v>
      </c>
      <c r="BK257" s="232">
        <f>ROUND(I257*H257,2)</f>
        <v>0</v>
      </c>
      <c r="BL257" s="18" t="s">
        <v>190</v>
      </c>
      <c r="BM257" s="231" t="s">
        <v>1114</v>
      </c>
    </row>
    <row r="258" s="2" customFormat="1">
      <c r="A258" s="39"/>
      <c r="B258" s="40"/>
      <c r="C258" s="41"/>
      <c r="D258" s="233" t="s">
        <v>192</v>
      </c>
      <c r="E258" s="41"/>
      <c r="F258" s="234" t="s">
        <v>2613</v>
      </c>
      <c r="G258" s="41"/>
      <c r="H258" s="41"/>
      <c r="I258" s="235"/>
      <c r="J258" s="41"/>
      <c r="K258" s="41"/>
      <c r="L258" s="45"/>
      <c r="M258" s="236"/>
      <c r="N258" s="237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192</v>
      </c>
      <c r="AU258" s="18" t="s">
        <v>84</v>
      </c>
    </row>
    <row r="259" s="2" customFormat="1" ht="16.5" customHeight="1">
      <c r="A259" s="39"/>
      <c r="B259" s="40"/>
      <c r="C259" s="270" t="s">
        <v>676</v>
      </c>
      <c r="D259" s="270" t="s">
        <v>259</v>
      </c>
      <c r="E259" s="271" t="s">
        <v>2928</v>
      </c>
      <c r="F259" s="272" t="s">
        <v>2615</v>
      </c>
      <c r="G259" s="273" t="s">
        <v>1783</v>
      </c>
      <c r="H259" s="274">
        <v>1</v>
      </c>
      <c r="I259" s="275"/>
      <c r="J259" s="276">
        <f>ROUND(I259*H259,2)</f>
        <v>0</v>
      </c>
      <c r="K259" s="272" t="s">
        <v>1</v>
      </c>
      <c r="L259" s="277"/>
      <c r="M259" s="278" t="s">
        <v>1</v>
      </c>
      <c r="N259" s="279" t="s">
        <v>41</v>
      </c>
      <c r="O259" s="92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243</v>
      </c>
      <c r="AT259" s="231" t="s">
        <v>259</v>
      </c>
      <c r="AU259" s="231" t="s">
        <v>84</v>
      </c>
      <c r="AY259" s="18" t="s">
        <v>183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84</v>
      </c>
      <c r="BK259" s="232">
        <f>ROUND(I259*H259,2)</f>
        <v>0</v>
      </c>
      <c r="BL259" s="18" t="s">
        <v>190</v>
      </c>
      <c r="BM259" s="231" t="s">
        <v>1127</v>
      </c>
    </row>
    <row r="260" s="2" customFormat="1">
      <c r="A260" s="39"/>
      <c r="B260" s="40"/>
      <c r="C260" s="41"/>
      <c r="D260" s="233" t="s">
        <v>192</v>
      </c>
      <c r="E260" s="41"/>
      <c r="F260" s="234" t="s">
        <v>2615</v>
      </c>
      <c r="G260" s="41"/>
      <c r="H260" s="41"/>
      <c r="I260" s="235"/>
      <c r="J260" s="41"/>
      <c r="K260" s="41"/>
      <c r="L260" s="45"/>
      <c r="M260" s="236"/>
      <c r="N260" s="237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192</v>
      </c>
      <c r="AU260" s="18" t="s">
        <v>84</v>
      </c>
    </row>
    <row r="261" s="2" customFormat="1" ht="16.5" customHeight="1">
      <c r="A261" s="39"/>
      <c r="B261" s="40"/>
      <c r="C261" s="220" t="s">
        <v>681</v>
      </c>
      <c r="D261" s="220" t="s">
        <v>185</v>
      </c>
      <c r="E261" s="221" t="s">
        <v>2929</v>
      </c>
      <c r="F261" s="222" t="s">
        <v>2618</v>
      </c>
      <c r="G261" s="223" t="s">
        <v>1783</v>
      </c>
      <c r="H261" s="224">
        <v>1</v>
      </c>
      <c r="I261" s="225"/>
      <c r="J261" s="226">
        <f>ROUND(I261*H261,2)</f>
        <v>0</v>
      </c>
      <c r="K261" s="222" t="s">
        <v>1</v>
      </c>
      <c r="L261" s="45"/>
      <c r="M261" s="227" t="s">
        <v>1</v>
      </c>
      <c r="N261" s="228" t="s">
        <v>41</v>
      </c>
      <c r="O261" s="92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190</v>
      </c>
      <c r="AT261" s="231" t="s">
        <v>185</v>
      </c>
      <c r="AU261" s="231" t="s">
        <v>84</v>
      </c>
      <c r="AY261" s="18" t="s">
        <v>183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84</v>
      </c>
      <c r="BK261" s="232">
        <f>ROUND(I261*H261,2)</f>
        <v>0</v>
      </c>
      <c r="BL261" s="18" t="s">
        <v>190</v>
      </c>
      <c r="BM261" s="231" t="s">
        <v>1135</v>
      </c>
    </row>
    <row r="262" s="2" customFormat="1">
      <c r="A262" s="39"/>
      <c r="B262" s="40"/>
      <c r="C262" s="41"/>
      <c r="D262" s="233" t="s">
        <v>192</v>
      </c>
      <c r="E262" s="41"/>
      <c r="F262" s="234" t="s">
        <v>2618</v>
      </c>
      <c r="G262" s="41"/>
      <c r="H262" s="41"/>
      <c r="I262" s="235"/>
      <c r="J262" s="41"/>
      <c r="K262" s="41"/>
      <c r="L262" s="45"/>
      <c r="M262" s="236"/>
      <c r="N262" s="237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192</v>
      </c>
      <c r="AU262" s="18" t="s">
        <v>84</v>
      </c>
    </row>
    <row r="263" s="12" customFormat="1" ht="25.92" customHeight="1">
      <c r="A263" s="12"/>
      <c r="B263" s="204"/>
      <c r="C263" s="205"/>
      <c r="D263" s="206" t="s">
        <v>75</v>
      </c>
      <c r="E263" s="207" t="s">
        <v>2530</v>
      </c>
      <c r="F263" s="207" t="s">
        <v>2930</v>
      </c>
      <c r="G263" s="205"/>
      <c r="H263" s="205"/>
      <c r="I263" s="208"/>
      <c r="J263" s="209">
        <f>BK263</f>
        <v>0</v>
      </c>
      <c r="K263" s="205"/>
      <c r="L263" s="210"/>
      <c r="M263" s="211"/>
      <c r="N263" s="212"/>
      <c r="O263" s="212"/>
      <c r="P263" s="213">
        <f>SUM(P264:P281)</f>
        <v>0</v>
      </c>
      <c r="Q263" s="212"/>
      <c r="R263" s="213">
        <f>SUM(R264:R281)</f>
        <v>0</v>
      </c>
      <c r="S263" s="212"/>
      <c r="T263" s="214">
        <f>SUM(T264:T281)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5" t="s">
        <v>84</v>
      </c>
      <c r="AT263" s="216" t="s">
        <v>75</v>
      </c>
      <c r="AU263" s="216" t="s">
        <v>76</v>
      </c>
      <c r="AY263" s="215" t="s">
        <v>183</v>
      </c>
      <c r="BK263" s="217">
        <f>SUM(BK264:BK281)</f>
        <v>0</v>
      </c>
    </row>
    <row r="264" s="2" customFormat="1" ht="21.75" customHeight="1">
      <c r="A264" s="39"/>
      <c r="B264" s="40"/>
      <c r="C264" s="270" t="s">
        <v>688</v>
      </c>
      <c r="D264" s="270" t="s">
        <v>259</v>
      </c>
      <c r="E264" s="271" t="s">
        <v>2931</v>
      </c>
      <c r="F264" s="272" t="s">
        <v>2932</v>
      </c>
      <c r="G264" s="273" t="s">
        <v>1124</v>
      </c>
      <c r="H264" s="274">
        <v>2</v>
      </c>
      <c r="I264" s="275"/>
      <c r="J264" s="276">
        <f>ROUND(I264*H264,2)</f>
        <v>0</v>
      </c>
      <c r="K264" s="272" t="s">
        <v>1</v>
      </c>
      <c r="L264" s="277"/>
      <c r="M264" s="278" t="s">
        <v>1</v>
      </c>
      <c r="N264" s="279" t="s">
        <v>41</v>
      </c>
      <c r="O264" s="92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243</v>
      </c>
      <c r="AT264" s="231" t="s">
        <v>259</v>
      </c>
      <c r="AU264" s="231" t="s">
        <v>84</v>
      </c>
      <c r="AY264" s="18" t="s">
        <v>183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84</v>
      </c>
      <c r="BK264" s="232">
        <f>ROUND(I264*H264,2)</f>
        <v>0</v>
      </c>
      <c r="BL264" s="18" t="s">
        <v>190</v>
      </c>
      <c r="BM264" s="231" t="s">
        <v>1143</v>
      </c>
    </row>
    <row r="265" s="2" customFormat="1">
      <c r="A265" s="39"/>
      <c r="B265" s="40"/>
      <c r="C265" s="41"/>
      <c r="D265" s="233" t="s">
        <v>192</v>
      </c>
      <c r="E265" s="41"/>
      <c r="F265" s="234" t="s">
        <v>2932</v>
      </c>
      <c r="G265" s="41"/>
      <c r="H265" s="41"/>
      <c r="I265" s="235"/>
      <c r="J265" s="41"/>
      <c r="K265" s="41"/>
      <c r="L265" s="45"/>
      <c r="M265" s="236"/>
      <c r="N265" s="237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192</v>
      </c>
      <c r="AU265" s="18" t="s">
        <v>84</v>
      </c>
    </row>
    <row r="266" s="2" customFormat="1" ht="16.5" customHeight="1">
      <c r="A266" s="39"/>
      <c r="B266" s="40"/>
      <c r="C266" s="270" t="s">
        <v>692</v>
      </c>
      <c r="D266" s="270" t="s">
        <v>259</v>
      </c>
      <c r="E266" s="271" t="s">
        <v>2933</v>
      </c>
      <c r="F266" s="272" t="s">
        <v>2934</v>
      </c>
      <c r="G266" s="273" t="s">
        <v>1783</v>
      </c>
      <c r="H266" s="274">
        <v>13</v>
      </c>
      <c r="I266" s="275"/>
      <c r="J266" s="276">
        <f>ROUND(I266*H266,2)</f>
        <v>0</v>
      </c>
      <c r="K266" s="272" t="s">
        <v>1</v>
      </c>
      <c r="L266" s="277"/>
      <c r="M266" s="278" t="s">
        <v>1</v>
      </c>
      <c r="N266" s="279" t="s">
        <v>41</v>
      </c>
      <c r="O266" s="92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243</v>
      </c>
      <c r="AT266" s="231" t="s">
        <v>259</v>
      </c>
      <c r="AU266" s="231" t="s">
        <v>84</v>
      </c>
      <c r="AY266" s="18" t="s">
        <v>183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84</v>
      </c>
      <c r="BK266" s="232">
        <f>ROUND(I266*H266,2)</f>
        <v>0</v>
      </c>
      <c r="BL266" s="18" t="s">
        <v>190</v>
      </c>
      <c r="BM266" s="231" t="s">
        <v>1152</v>
      </c>
    </row>
    <row r="267" s="2" customFormat="1">
      <c r="A267" s="39"/>
      <c r="B267" s="40"/>
      <c r="C267" s="41"/>
      <c r="D267" s="233" t="s">
        <v>192</v>
      </c>
      <c r="E267" s="41"/>
      <c r="F267" s="234" t="s">
        <v>2934</v>
      </c>
      <c r="G267" s="41"/>
      <c r="H267" s="41"/>
      <c r="I267" s="235"/>
      <c r="J267" s="41"/>
      <c r="K267" s="41"/>
      <c r="L267" s="45"/>
      <c r="M267" s="236"/>
      <c r="N267" s="237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192</v>
      </c>
      <c r="AU267" s="18" t="s">
        <v>84</v>
      </c>
    </row>
    <row r="268" s="2" customFormat="1" ht="16.5" customHeight="1">
      <c r="A268" s="39"/>
      <c r="B268" s="40"/>
      <c r="C268" s="270" t="s">
        <v>699</v>
      </c>
      <c r="D268" s="270" t="s">
        <v>259</v>
      </c>
      <c r="E268" s="271" t="s">
        <v>2935</v>
      </c>
      <c r="F268" s="272" t="s">
        <v>2936</v>
      </c>
      <c r="G268" s="273" t="s">
        <v>1124</v>
      </c>
      <c r="H268" s="274">
        <v>6</v>
      </c>
      <c r="I268" s="275"/>
      <c r="J268" s="276">
        <f>ROUND(I268*H268,2)</f>
        <v>0</v>
      </c>
      <c r="K268" s="272" t="s">
        <v>1</v>
      </c>
      <c r="L268" s="277"/>
      <c r="M268" s="278" t="s">
        <v>1</v>
      </c>
      <c r="N268" s="279" t="s">
        <v>41</v>
      </c>
      <c r="O268" s="92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243</v>
      </c>
      <c r="AT268" s="231" t="s">
        <v>259</v>
      </c>
      <c r="AU268" s="231" t="s">
        <v>84</v>
      </c>
      <c r="AY268" s="18" t="s">
        <v>183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84</v>
      </c>
      <c r="BK268" s="232">
        <f>ROUND(I268*H268,2)</f>
        <v>0</v>
      </c>
      <c r="BL268" s="18" t="s">
        <v>190</v>
      </c>
      <c r="BM268" s="231" t="s">
        <v>1160</v>
      </c>
    </row>
    <row r="269" s="2" customFormat="1">
      <c r="A269" s="39"/>
      <c r="B269" s="40"/>
      <c r="C269" s="41"/>
      <c r="D269" s="233" t="s">
        <v>192</v>
      </c>
      <c r="E269" s="41"/>
      <c r="F269" s="234" t="s">
        <v>2936</v>
      </c>
      <c r="G269" s="41"/>
      <c r="H269" s="41"/>
      <c r="I269" s="235"/>
      <c r="J269" s="41"/>
      <c r="K269" s="41"/>
      <c r="L269" s="45"/>
      <c r="M269" s="236"/>
      <c r="N269" s="237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192</v>
      </c>
      <c r="AU269" s="18" t="s">
        <v>84</v>
      </c>
    </row>
    <row r="270" s="2" customFormat="1" ht="16.5" customHeight="1">
      <c r="A270" s="39"/>
      <c r="B270" s="40"/>
      <c r="C270" s="270" t="s">
        <v>704</v>
      </c>
      <c r="D270" s="270" t="s">
        <v>259</v>
      </c>
      <c r="E270" s="271" t="s">
        <v>2937</v>
      </c>
      <c r="F270" s="272" t="s">
        <v>2938</v>
      </c>
      <c r="G270" s="273" t="s">
        <v>1124</v>
      </c>
      <c r="H270" s="274">
        <v>2</v>
      </c>
      <c r="I270" s="275"/>
      <c r="J270" s="276">
        <f>ROUND(I270*H270,2)</f>
        <v>0</v>
      </c>
      <c r="K270" s="272" t="s">
        <v>1</v>
      </c>
      <c r="L270" s="277"/>
      <c r="M270" s="278" t="s">
        <v>1</v>
      </c>
      <c r="N270" s="279" t="s">
        <v>41</v>
      </c>
      <c r="O270" s="92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243</v>
      </c>
      <c r="AT270" s="231" t="s">
        <v>259</v>
      </c>
      <c r="AU270" s="231" t="s">
        <v>84</v>
      </c>
      <c r="AY270" s="18" t="s">
        <v>183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84</v>
      </c>
      <c r="BK270" s="232">
        <f>ROUND(I270*H270,2)</f>
        <v>0</v>
      </c>
      <c r="BL270" s="18" t="s">
        <v>190</v>
      </c>
      <c r="BM270" s="231" t="s">
        <v>1168</v>
      </c>
    </row>
    <row r="271" s="2" customFormat="1">
      <c r="A271" s="39"/>
      <c r="B271" s="40"/>
      <c r="C271" s="41"/>
      <c r="D271" s="233" t="s">
        <v>192</v>
      </c>
      <c r="E271" s="41"/>
      <c r="F271" s="234" t="s">
        <v>2938</v>
      </c>
      <c r="G271" s="41"/>
      <c r="H271" s="41"/>
      <c r="I271" s="235"/>
      <c r="J271" s="41"/>
      <c r="K271" s="41"/>
      <c r="L271" s="45"/>
      <c r="M271" s="236"/>
      <c r="N271" s="237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192</v>
      </c>
      <c r="AU271" s="18" t="s">
        <v>84</v>
      </c>
    </row>
    <row r="272" s="2" customFormat="1" ht="16.5" customHeight="1">
      <c r="A272" s="39"/>
      <c r="B272" s="40"/>
      <c r="C272" s="270" t="s">
        <v>709</v>
      </c>
      <c r="D272" s="270" t="s">
        <v>259</v>
      </c>
      <c r="E272" s="271" t="s">
        <v>2939</v>
      </c>
      <c r="F272" s="272" t="s">
        <v>2940</v>
      </c>
      <c r="G272" s="273" t="s">
        <v>1124</v>
      </c>
      <c r="H272" s="274">
        <v>3</v>
      </c>
      <c r="I272" s="275"/>
      <c r="J272" s="276">
        <f>ROUND(I272*H272,2)</f>
        <v>0</v>
      </c>
      <c r="K272" s="272" t="s">
        <v>1</v>
      </c>
      <c r="L272" s="277"/>
      <c r="M272" s="278" t="s">
        <v>1</v>
      </c>
      <c r="N272" s="279" t="s">
        <v>41</v>
      </c>
      <c r="O272" s="92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243</v>
      </c>
      <c r="AT272" s="231" t="s">
        <v>259</v>
      </c>
      <c r="AU272" s="231" t="s">
        <v>84</v>
      </c>
      <c r="AY272" s="18" t="s">
        <v>183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84</v>
      </c>
      <c r="BK272" s="232">
        <f>ROUND(I272*H272,2)</f>
        <v>0</v>
      </c>
      <c r="BL272" s="18" t="s">
        <v>190</v>
      </c>
      <c r="BM272" s="231" t="s">
        <v>1177</v>
      </c>
    </row>
    <row r="273" s="2" customFormat="1">
      <c r="A273" s="39"/>
      <c r="B273" s="40"/>
      <c r="C273" s="41"/>
      <c r="D273" s="233" t="s">
        <v>192</v>
      </c>
      <c r="E273" s="41"/>
      <c r="F273" s="234" t="s">
        <v>2940</v>
      </c>
      <c r="G273" s="41"/>
      <c r="H273" s="41"/>
      <c r="I273" s="235"/>
      <c r="J273" s="41"/>
      <c r="K273" s="41"/>
      <c r="L273" s="45"/>
      <c r="M273" s="236"/>
      <c r="N273" s="237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192</v>
      </c>
      <c r="AU273" s="18" t="s">
        <v>84</v>
      </c>
    </row>
    <row r="274" s="2" customFormat="1" ht="16.5" customHeight="1">
      <c r="A274" s="39"/>
      <c r="B274" s="40"/>
      <c r="C274" s="270" t="s">
        <v>715</v>
      </c>
      <c r="D274" s="270" t="s">
        <v>259</v>
      </c>
      <c r="E274" s="271" t="s">
        <v>2941</v>
      </c>
      <c r="F274" s="272" t="s">
        <v>2942</v>
      </c>
      <c r="G274" s="273" t="s">
        <v>1124</v>
      </c>
      <c r="H274" s="274">
        <v>2</v>
      </c>
      <c r="I274" s="275"/>
      <c r="J274" s="276">
        <f>ROUND(I274*H274,2)</f>
        <v>0</v>
      </c>
      <c r="K274" s="272" t="s">
        <v>1</v>
      </c>
      <c r="L274" s="277"/>
      <c r="M274" s="278" t="s">
        <v>1</v>
      </c>
      <c r="N274" s="279" t="s">
        <v>41</v>
      </c>
      <c r="O274" s="92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243</v>
      </c>
      <c r="AT274" s="231" t="s">
        <v>259</v>
      </c>
      <c r="AU274" s="231" t="s">
        <v>84</v>
      </c>
      <c r="AY274" s="18" t="s">
        <v>183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84</v>
      </c>
      <c r="BK274" s="232">
        <f>ROUND(I274*H274,2)</f>
        <v>0</v>
      </c>
      <c r="BL274" s="18" t="s">
        <v>190</v>
      </c>
      <c r="BM274" s="231" t="s">
        <v>1191</v>
      </c>
    </row>
    <row r="275" s="2" customFormat="1">
      <c r="A275" s="39"/>
      <c r="B275" s="40"/>
      <c r="C275" s="41"/>
      <c r="D275" s="233" t="s">
        <v>192</v>
      </c>
      <c r="E275" s="41"/>
      <c r="F275" s="234" t="s">
        <v>2942</v>
      </c>
      <c r="G275" s="41"/>
      <c r="H275" s="41"/>
      <c r="I275" s="235"/>
      <c r="J275" s="41"/>
      <c r="K275" s="41"/>
      <c r="L275" s="45"/>
      <c r="M275" s="236"/>
      <c r="N275" s="237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192</v>
      </c>
      <c r="AU275" s="18" t="s">
        <v>84</v>
      </c>
    </row>
    <row r="276" s="2" customFormat="1" ht="21.75" customHeight="1">
      <c r="A276" s="39"/>
      <c r="B276" s="40"/>
      <c r="C276" s="270" t="s">
        <v>720</v>
      </c>
      <c r="D276" s="270" t="s">
        <v>259</v>
      </c>
      <c r="E276" s="271" t="s">
        <v>2943</v>
      </c>
      <c r="F276" s="272" t="s">
        <v>2944</v>
      </c>
      <c r="G276" s="273" t="s">
        <v>1124</v>
      </c>
      <c r="H276" s="274">
        <v>1</v>
      </c>
      <c r="I276" s="275"/>
      <c r="J276" s="276">
        <f>ROUND(I276*H276,2)</f>
        <v>0</v>
      </c>
      <c r="K276" s="272" t="s">
        <v>1</v>
      </c>
      <c r="L276" s="277"/>
      <c r="M276" s="278" t="s">
        <v>1</v>
      </c>
      <c r="N276" s="279" t="s">
        <v>41</v>
      </c>
      <c r="O276" s="92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243</v>
      </c>
      <c r="AT276" s="231" t="s">
        <v>259</v>
      </c>
      <c r="AU276" s="231" t="s">
        <v>84</v>
      </c>
      <c r="AY276" s="18" t="s">
        <v>183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84</v>
      </c>
      <c r="BK276" s="232">
        <f>ROUND(I276*H276,2)</f>
        <v>0</v>
      </c>
      <c r="BL276" s="18" t="s">
        <v>190</v>
      </c>
      <c r="BM276" s="231" t="s">
        <v>1208</v>
      </c>
    </row>
    <row r="277" s="2" customFormat="1">
      <c r="A277" s="39"/>
      <c r="B277" s="40"/>
      <c r="C277" s="41"/>
      <c r="D277" s="233" t="s">
        <v>192</v>
      </c>
      <c r="E277" s="41"/>
      <c r="F277" s="234" t="s">
        <v>2944</v>
      </c>
      <c r="G277" s="41"/>
      <c r="H277" s="41"/>
      <c r="I277" s="235"/>
      <c r="J277" s="41"/>
      <c r="K277" s="41"/>
      <c r="L277" s="45"/>
      <c r="M277" s="236"/>
      <c r="N277" s="237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192</v>
      </c>
      <c r="AU277" s="18" t="s">
        <v>84</v>
      </c>
    </row>
    <row r="278" s="2" customFormat="1" ht="16.5" customHeight="1">
      <c r="A278" s="39"/>
      <c r="B278" s="40"/>
      <c r="C278" s="270" t="s">
        <v>725</v>
      </c>
      <c r="D278" s="270" t="s">
        <v>259</v>
      </c>
      <c r="E278" s="271" t="s">
        <v>2945</v>
      </c>
      <c r="F278" s="272" t="s">
        <v>2946</v>
      </c>
      <c r="G278" s="273" t="s">
        <v>1124</v>
      </c>
      <c r="H278" s="274">
        <v>3</v>
      </c>
      <c r="I278" s="275"/>
      <c r="J278" s="276">
        <f>ROUND(I278*H278,2)</f>
        <v>0</v>
      </c>
      <c r="K278" s="272" t="s">
        <v>1</v>
      </c>
      <c r="L278" s="277"/>
      <c r="M278" s="278" t="s">
        <v>1</v>
      </c>
      <c r="N278" s="279" t="s">
        <v>41</v>
      </c>
      <c r="O278" s="92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243</v>
      </c>
      <c r="AT278" s="231" t="s">
        <v>259</v>
      </c>
      <c r="AU278" s="231" t="s">
        <v>84</v>
      </c>
      <c r="AY278" s="18" t="s">
        <v>183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84</v>
      </c>
      <c r="BK278" s="232">
        <f>ROUND(I278*H278,2)</f>
        <v>0</v>
      </c>
      <c r="BL278" s="18" t="s">
        <v>190</v>
      </c>
      <c r="BM278" s="231" t="s">
        <v>1221</v>
      </c>
    </row>
    <row r="279" s="2" customFormat="1">
      <c r="A279" s="39"/>
      <c r="B279" s="40"/>
      <c r="C279" s="41"/>
      <c r="D279" s="233" t="s">
        <v>192</v>
      </c>
      <c r="E279" s="41"/>
      <c r="F279" s="234" t="s">
        <v>2946</v>
      </c>
      <c r="G279" s="41"/>
      <c r="H279" s="41"/>
      <c r="I279" s="235"/>
      <c r="J279" s="41"/>
      <c r="K279" s="41"/>
      <c r="L279" s="45"/>
      <c r="M279" s="236"/>
      <c r="N279" s="237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192</v>
      </c>
      <c r="AU279" s="18" t="s">
        <v>84</v>
      </c>
    </row>
    <row r="280" s="2" customFormat="1" ht="16.5" customHeight="1">
      <c r="A280" s="39"/>
      <c r="B280" s="40"/>
      <c r="C280" s="270" t="s">
        <v>730</v>
      </c>
      <c r="D280" s="270" t="s">
        <v>259</v>
      </c>
      <c r="E280" s="271" t="s">
        <v>2947</v>
      </c>
      <c r="F280" s="272" t="s">
        <v>2948</v>
      </c>
      <c r="G280" s="273" t="s">
        <v>1783</v>
      </c>
      <c r="H280" s="274">
        <v>1</v>
      </c>
      <c r="I280" s="275"/>
      <c r="J280" s="276">
        <f>ROUND(I280*H280,2)</f>
        <v>0</v>
      </c>
      <c r="K280" s="272" t="s">
        <v>1</v>
      </c>
      <c r="L280" s="277"/>
      <c r="M280" s="278" t="s">
        <v>1</v>
      </c>
      <c r="N280" s="279" t="s">
        <v>41</v>
      </c>
      <c r="O280" s="92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1" t="s">
        <v>243</v>
      </c>
      <c r="AT280" s="231" t="s">
        <v>259</v>
      </c>
      <c r="AU280" s="231" t="s">
        <v>84</v>
      </c>
      <c r="AY280" s="18" t="s">
        <v>183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84</v>
      </c>
      <c r="BK280" s="232">
        <f>ROUND(I280*H280,2)</f>
        <v>0</v>
      </c>
      <c r="BL280" s="18" t="s">
        <v>190</v>
      </c>
      <c r="BM280" s="231" t="s">
        <v>1233</v>
      </c>
    </row>
    <row r="281" s="2" customFormat="1">
      <c r="A281" s="39"/>
      <c r="B281" s="40"/>
      <c r="C281" s="41"/>
      <c r="D281" s="233" t="s">
        <v>192</v>
      </c>
      <c r="E281" s="41"/>
      <c r="F281" s="234" t="s">
        <v>2948</v>
      </c>
      <c r="G281" s="41"/>
      <c r="H281" s="41"/>
      <c r="I281" s="235"/>
      <c r="J281" s="41"/>
      <c r="K281" s="41"/>
      <c r="L281" s="45"/>
      <c r="M281" s="236"/>
      <c r="N281" s="237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192</v>
      </c>
      <c r="AU281" s="18" t="s">
        <v>84</v>
      </c>
    </row>
    <row r="282" s="12" customFormat="1" ht="25.92" customHeight="1">
      <c r="A282" s="12"/>
      <c r="B282" s="204"/>
      <c r="C282" s="205"/>
      <c r="D282" s="206" t="s">
        <v>75</v>
      </c>
      <c r="E282" s="207" t="s">
        <v>2580</v>
      </c>
      <c r="F282" s="207" t="s">
        <v>1763</v>
      </c>
      <c r="G282" s="205"/>
      <c r="H282" s="205"/>
      <c r="I282" s="208"/>
      <c r="J282" s="209">
        <f>BK282</f>
        <v>0</v>
      </c>
      <c r="K282" s="205"/>
      <c r="L282" s="210"/>
      <c r="M282" s="211"/>
      <c r="N282" s="212"/>
      <c r="O282" s="212"/>
      <c r="P282" s="213">
        <f>SUM(P283:P300)</f>
        <v>0</v>
      </c>
      <c r="Q282" s="212"/>
      <c r="R282" s="213">
        <f>SUM(R283:R300)</f>
        <v>0</v>
      </c>
      <c r="S282" s="212"/>
      <c r="T282" s="214">
        <f>SUM(T283:T300)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5" t="s">
        <v>84</v>
      </c>
      <c r="AT282" s="216" t="s">
        <v>75</v>
      </c>
      <c r="AU282" s="216" t="s">
        <v>76</v>
      </c>
      <c r="AY282" s="215" t="s">
        <v>183</v>
      </c>
      <c r="BK282" s="217">
        <f>SUM(BK283:BK300)</f>
        <v>0</v>
      </c>
    </row>
    <row r="283" s="2" customFormat="1" ht="16.5" customHeight="1">
      <c r="A283" s="39"/>
      <c r="B283" s="40"/>
      <c r="C283" s="270" t="s">
        <v>735</v>
      </c>
      <c r="D283" s="270" t="s">
        <v>259</v>
      </c>
      <c r="E283" s="271" t="s">
        <v>2949</v>
      </c>
      <c r="F283" s="272" t="s">
        <v>2621</v>
      </c>
      <c r="G283" s="273" t="s">
        <v>1783</v>
      </c>
      <c r="H283" s="274">
        <v>1</v>
      </c>
      <c r="I283" s="275"/>
      <c r="J283" s="276">
        <f>ROUND(I283*H283,2)</f>
        <v>0</v>
      </c>
      <c r="K283" s="272" t="s">
        <v>1</v>
      </c>
      <c r="L283" s="277"/>
      <c r="M283" s="278" t="s">
        <v>1</v>
      </c>
      <c r="N283" s="279" t="s">
        <v>41</v>
      </c>
      <c r="O283" s="92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243</v>
      </c>
      <c r="AT283" s="231" t="s">
        <v>259</v>
      </c>
      <c r="AU283" s="231" t="s">
        <v>84</v>
      </c>
      <c r="AY283" s="18" t="s">
        <v>183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84</v>
      </c>
      <c r="BK283" s="232">
        <f>ROUND(I283*H283,2)</f>
        <v>0</v>
      </c>
      <c r="BL283" s="18" t="s">
        <v>190</v>
      </c>
      <c r="BM283" s="231" t="s">
        <v>1242</v>
      </c>
    </row>
    <row r="284" s="2" customFormat="1">
      <c r="A284" s="39"/>
      <c r="B284" s="40"/>
      <c r="C284" s="41"/>
      <c r="D284" s="233" t="s">
        <v>192</v>
      </c>
      <c r="E284" s="41"/>
      <c r="F284" s="234" t="s">
        <v>2621</v>
      </c>
      <c r="G284" s="41"/>
      <c r="H284" s="41"/>
      <c r="I284" s="235"/>
      <c r="J284" s="41"/>
      <c r="K284" s="41"/>
      <c r="L284" s="45"/>
      <c r="M284" s="236"/>
      <c r="N284" s="237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192</v>
      </c>
      <c r="AU284" s="18" t="s">
        <v>84</v>
      </c>
    </row>
    <row r="285" s="2" customFormat="1" ht="16.5" customHeight="1">
      <c r="A285" s="39"/>
      <c r="B285" s="40"/>
      <c r="C285" s="270" t="s">
        <v>740</v>
      </c>
      <c r="D285" s="270" t="s">
        <v>259</v>
      </c>
      <c r="E285" s="271" t="s">
        <v>2950</v>
      </c>
      <c r="F285" s="272" t="s">
        <v>2624</v>
      </c>
      <c r="G285" s="273" t="s">
        <v>1783</v>
      </c>
      <c r="H285" s="274">
        <v>1</v>
      </c>
      <c r="I285" s="275"/>
      <c r="J285" s="276">
        <f>ROUND(I285*H285,2)</f>
        <v>0</v>
      </c>
      <c r="K285" s="272" t="s">
        <v>1</v>
      </c>
      <c r="L285" s="277"/>
      <c r="M285" s="278" t="s">
        <v>1</v>
      </c>
      <c r="N285" s="279" t="s">
        <v>41</v>
      </c>
      <c r="O285" s="92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243</v>
      </c>
      <c r="AT285" s="231" t="s">
        <v>259</v>
      </c>
      <c r="AU285" s="231" t="s">
        <v>84</v>
      </c>
      <c r="AY285" s="18" t="s">
        <v>183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84</v>
      </c>
      <c r="BK285" s="232">
        <f>ROUND(I285*H285,2)</f>
        <v>0</v>
      </c>
      <c r="BL285" s="18" t="s">
        <v>190</v>
      </c>
      <c r="BM285" s="231" t="s">
        <v>1255</v>
      </c>
    </row>
    <row r="286" s="2" customFormat="1">
      <c r="A286" s="39"/>
      <c r="B286" s="40"/>
      <c r="C286" s="41"/>
      <c r="D286" s="233" t="s">
        <v>192</v>
      </c>
      <c r="E286" s="41"/>
      <c r="F286" s="234" t="s">
        <v>2624</v>
      </c>
      <c r="G286" s="41"/>
      <c r="H286" s="41"/>
      <c r="I286" s="235"/>
      <c r="J286" s="41"/>
      <c r="K286" s="41"/>
      <c r="L286" s="45"/>
      <c r="M286" s="236"/>
      <c r="N286" s="237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192</v>
      </c>
      <c r="AU286" s="18" t="s">
        <v>84</v>
      </c>
    </row>
    <row r="287" s="2" customFormat="1" ht="24.15" customHeight="1">
      <c r="A287" s="39"/>
      <c r="B287" s="40"/>
      <c r="C287" s="270" t="s">
        <v>745</v>
      </c>
      <c r="D287" s="270" t="s">
        <v>259</v>
      </c>
      <c r="E287" s="271" t="s">
        <v>2951</v>
      </c>
      <c r="F287" s="272" t="s">
        <v>2627</v>
      </c>
      <c r="G287" s="273" t="s">
        <v>1783</v>
      </c>
      <c r="H287" s="274">
        <v>1</v>
      </c>
      <c r="I287" s="275"/>
      <c r="J287" s="276">
        <f>ROUND(I287*H287,2)</f>
        <v>0</v>
      </c>
      <c r="K287" s="272" t="s">
        <v>1</v>
      </c>
      <c r="L287" s="277"/>
      <c r="M287" s="278" t="s">
        <v>1</v>
      </c>
      <c r="N287" s="279" t="s">
        <v>41</v>
      </c>
      <c r="O287" s="92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1" t="s">
        <v>243</v>
      </c>
      <c r="AT287" s="231" t="s">
        <v>259</v>
      </c>
      <c r="AU287" s="231" t="s">
        <v>84</v>
      </c>
      <c r="AY287" s="18" t="s">
        <v>183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84</v>
      </c>
      <c r="BK287" s="232">
        <f>ROUND(I287*H287,2)</f>
        <v>0</v>
      </c>
      <c r="BL287" s="18" t="s">
        <v>190</v>
      </c>
      <c r="BM287" s="231" t="s">
        <v>1268</v>
      </c>
    </row>
    <row r="288" s="2" customFormat="1">
      <c r="A288" s="39"/>
      <c r="B288" s="40"/>
      <c r="C288" s="41"/>
      <c r="D288" s="233" t="s">
        <v>192</v>
      </c>
      <c r="E288" s="41"/>
      <c r="F288" s="234" t="s">
        <v>2627</v>
      </c>
      <c r="G288" s="41"/>
      <c r="H288" s="41"/>
      <c r="I288" s="235"/>
      <c r="J288" s="41"/>
      <c r="K288" s="41"/>
      <c r="L288" s="45"/>
      <c r="M288" s="236"/>
      <c r="N288" s="237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192</v>
      </c>
      <c r="AU288" s="18" t="s">
        <v>84</v>
      </c>
    </row>
    <row r="289" s="2" customFormat="1" ht="16.5" customHeight="1">
      <c r="A289" s="39"/>
      <c r="B289" s="40"/>
      <c r="C289" s="270" t="s">
        <v>750</v>
      </c>
      <c r="D289" s="270" t="s">
        <v>259</v>
      </c>
      <c r="E289" s="271" t="s">
        <v>2952</v>
      </c>
      <c r="F289" s="272" t="s">
        <v>2630</v>
      </c>
      <c r="G289" s="273" t="s">
        <v>1783</v>
      </c>
      <c r="H289" s="274">
        <v>1</v>
      </c>
      <c r="I289" s="275"/>
      <c r="J289" s="276">
        <f>ROUND(I289*H289,2)</f>
        <v>0</v>
      </c>
      <c r="K289" s="272" t="s">
        <v>1</v>
      </c>
      <c r="L289" s="277"/>
      <c r="M289" s="278" t="s">
        <v>1</v>
      </c>
      <c r="N289" s="279" t="s">
        <v>41</v>
      </c>
      <c r="O289" s="92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1" t="s">
        <v>243</v>
      </c>
      <c r="AT289" s="231" t="s">
        <v>259</v>
      </c>
      <c r="AU289" s="231" t="s">
        <v>84</v>
      </c>
      <c r="AY289" s="18" t="s">
        <v>183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84</v>
      </c>
      <c r="BK289" s="232">
        <f>ROUND(I289*H289,2)</f>
        <v>0</v>
      </c>
      <c r="BL289" s="18" t="s">
        <v>190</v>
      </c>
      <c r="BM289" s="231" t="s">
        <v>1277</v>
      </c>
    </row>
    <row r="290" s="2" customFormat="1">
      <c r="A290" s="39"/>
      <c r="B290" s="40"/>
      <c r="C290" s="41"/>
      <c r="D290" s="233" t="s">
        <v>192</v>
      </c>
      <c r="E290" s="41"/>
      <c r="F290" s="234" t="s">
        <v>2630</v>
      </c>
      <c r="G290" s="41"/>
      <c r="H290" s="41"/>
      <c r="I290" s="235"/>
      <c r="J290" s="41"/>
      <c r="K290" s="41"/>
      <c r="L290" s="45"/>
      <c r="M290" s="236"/>
      <c r="N290" s="237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192</v>
      </c>
      <c r="AU290" s="18" t="s">
        <v>84</v>
      </c>
    </row>
    <row r="291" s="2" customFormat="1" ht="16.5" customHeight="1">
      <c r="A291" s="39"/>
      <c r="B291" s="40"/>
      <c r="C291" s="270" t="s">
        <v>755</v>
      </c>
      <c r="D291" s="270" t="s">
        <v>259</v>
      </c>
      <c r="E291" s="271" t="s">
        <v>2953</v>
      </c>
      <c r="F291" s="272" t="s">
        <v>2954</v>
      </c>
      <c r="G291" s="273" t="s">
        <v>1783</v>
      </c>
      <c r="H291" s="274">
        <v>1</v>
      </c>
      <c r="I291" s="275"/>
      <c r="J291" s="276">
        <f>ROUND(I291*H291,2)</f>
        <v>0</v>
      </c>
      <c r="K291" s="272" t="s">
        <v>1</v>
      </c>
      <c r="L291" s="277"/>
      <c r="M291" s="278" t="s">
        <v>1</v>
      </c>
      <c r="N291" s="279" t="s">
        <v>41</v>
      </c>
      <c r="O291" s="92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243</v>
      </c>
      <c r="AT291" s="231" t="s">
        <v>259</v>
      </c>
      <c r="AU291" s="231" t="s">
        <v>84</v>
      </c>
      <c r="AY291" s="18" t="s">
        <v>183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84</v>
      </c>
      <c r="BK291" s="232">
        <f>ROUND(I291*H291,2)</f>
        <v>0</v>
      </c>
      <c r="BL291" s="18" t="s">
        <v>190</v>
      </c>
      <c r="BM291" s="231" t="s">
        <v>1287</v>
      </c>
    </row>
    <row r="292" s="2" customFormat="1">
      <c r="A292" s="39"/>
      <c r="B292" s="40"/>
      <c r="C292" s="41"/>
      <c r="D292" s="233" t="s">
        <v>192</v>
      </c>
      <c r="E292" s="41"/>
      <c r="F292" s="234" t="s">
        <v>2954</v>
      </c>
      <c r="G292" s="41"/>
      <c r="H292" s="41"/>
      <c r="I292" s="235"/>
      <c r="J292" s="41"/>
      <c r="K292" s="41"/>
      <c r="L292" s="45"/>
      <c r="M292" s="236"/>
      <c r="N292" s="237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192</v>
      </c>
      <c r="AU292" s="18" t="s">
        <v>84</v>
      </c>
    </row>
    <row r="293" s="2" customFormat="1" ht="16.5" customHeight="1">
      <c r="A293" s="39"/>
      <c r="B293" s="40"/>
      <c r="C293" s="270" t="s">
        <v>760</v>
      </c>
      <c r="D293" s="270" t="s">
        <v>259</v>
      </c>
      <c r="E293" s="271" t="s">
        <v>2955</v>
      </c>
      <c r="F293" s="272" t="s">
        <v>2633</v>
      </c>
      <c r="G293" s="273" t="s">
        <v>1783</v>
      </c>
      <c r="H293" s="274">
        <v>1</v>
      </c>
      <c r="I293" s="275"/>
      <c r="J293" s="276">
        <f>ROUND(I293*H293,2)</f>
        <v>0</v>
      </c>
      <c r="K293" s="272" t="s">
        <v>1</v>
      </c>
      <c r="L293" s="277"/>
      <c r="M293" s="278" t="s">
        <v>1</v>
      </c>
      <c r="N293" s="279" t="s">
        <v>41</v>
      </c>
      <c r="O293" s="92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243</v>
      </c>
      <c r="AT293" s="231" t="s">
        <v>259</v>
      </c>
      <c r="AU293" s="231" t="s">
        <v>84</v>
      </c>
      <c r="AY293" s="18" t="s">
        <v>183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84</v>
      </c>
      <c r="BK293" s="232">
        <f>ROUND(I293*H293,2)</f>
        <v>0</v>
      </c>
      <c r="BL293" s="18" t="s">
        <v>190</v>
      </c>
      <c r="BM293" s="231" t="s">
        <v>1299</v>
      </c>
    </row>
    <row r="294" s="2" customFormat="1">
      <c r="A294" s="39"/>
      <c r="B294" s="40"/>
      <c r="C294" s="41"/>
      <c r="D294" s="233" t="s">
        <v>192</v>
      </c>
      <c r="E294" s="41"/>
      <c r="F294" s="234" t="s">
        <v>2633</v>
      </c>
      <c r="G294" s="41"/>
      <c r="H294" s="41"/>
      <c r="I294" s="235"/>
      <c r="J294" s="41"/>
      <c r="K294" s="41"/>
      <c r="L294" s="45"/>
      <c r="M294" s="236"/>
      <c r="N294" s="237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192</v>
      </c>
      <c r="AU294" s="18" t="s">
        <v>84</v>
      </c>
    </row>
    <row r="295" s="2" customFormat="1" ht="16.5" customHeight="1">
      <c r="A295" s="39"/>
      <c r="B295" s="40"/>
      <c r="C295" s="270" t="s">
        <v>766</v>
      </c>
      <c r="D295" s="270" t="s">
        <v>259</v>
      </c>
      <c r="E295" s="271" t="s">
        <v>2956</v>
      </c>
      <c r="F295" s="272" t="s">
        <v>2636</v>
      </c>
      <c r="G295" s="273" t="s">
        <v>1783</v>
      </c>
      <c r="H295" s="274">
        <v>1</v>
      </c>
      <c r="I295" s="275"/>
      <c r="J295" s="276">
        <f>ROUND(I295*H295,2)</f>
        <v>0</v>
      </c>
      <c r="K295" s="272" t="s">
        <v>1</v>
      </c>
      <c r="L295" s="277"/>
      <c r="M295" s="278" t="s">
        <v>1</v>
      </c>
      <c r="N295" s="279" t="s">
        <v>41</v>
      </c>
      <c r="O295" s="92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243</v>
      </c>
      <c r="AT295" s="231" t="s">
        <v>259</v>
      </c>
      <c r="AU295" s="231" t="s">
        <v>84</v>
      </c>
      <c r="AY295" s="18" t="s">
        <v>183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84</v>
      </c>
      <c r="BK295" s="232">
        <f>ROUND(I295*H295,2)</f>
        <v>0</v>
      </c>
      <c r="BL295" s="18" t="s">
        <v>190</v>
      </c>
      <c r="BM295" s="231" t="s">
        <v>1310</v>
      </c>
    </row>
    <row r="296" s="2" customFormat="1">
      <c r="A296" s="39"/>
      <c r="B296" s="40"/>
      <c r="C296" s="41"/>
      <c r="D296" s="233" t="s">
        <v>192</v>
      </c>
      <c r="E296" s="41"/>
      <c r="F296" s="234" t="s">
        <v>2636</v>
      </c>
      <c r="G296" s="41"/>
      <c r="H296" s="41"/>
      <c r="I296" s="235"/>
      <c r="J296" s="41"/>
      <c r="K296" s="41"/>
      <c r="L296" s="45"/>
      <c r="M296" s="236"/>
      <c r="N296" s="237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192</v>
      </c>
      <c r="AU296" s="18" t="s">
        <v>84</v>
      </c>
    </row>
    <row r="297" s="2" customFormat="1" ht="16.5" customHeight="1">
      <c r="A297" s="39"/>
      <c r="B297" s="40"/>
      <c r="C297" s="270" t="s">
        <v>775</v>
      </c>
      <c r="D297" s="270" t="s">
        <v>259</v>
      </c>
      <c r="E297" s="271" t="s">
        <v>2957</v>
      </c>
      <c r="F297" s="272" t="s">
        <v>2639</v>
      </c>
      <c r="G297" s="273" t="s">
        <v>1783</v>
      </c>
      <c r="H297" s="274">
        <v>1</v>
      </c>
      <c r="I297" s="275"/>
      <c r="J297" s="276">
        <f>ROUND(I297*H297,2)</f>
        <v>0</v>
      </c>
      <c r="K297" s="272" t="s">
        <v>1</v>
      </c>
      <c r="L297" s="277"/>
      <c r="M297" s="278" t="s">
        <v>1</v>
      </c>
      <c r="N297" s="279" t="s">
        <v>41</v>
      </c>
      <c r="O297" s="92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243</v>
      </c>
      <c r="AT297" s="231" t="s">
        <v>259</v>
      </c>
      <c r="AU297" s="231" t="s">
        <v>84</v>
      </c>
      <c r="AY297" s="18" t="s">
        <v>183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84</v>
      </c>
      <c r="BK297" s="232">
        <f>ROUND(I297*H297,2)</f>
        <v>0</v>
      </c>
      <c r="BL297" s="18" t="s">
        <v>190</v>
      </c>
      <c r="BM297" s="231" t="s">
        <v>1320</v>
      </c>
    </row>
    <row r="298" s="2" customFormat="1">
      <c r="A298" s="39"/>
      <c r="B298" s="40"/>
      <c r="C298" s="41"/>
      <c r="D298" s="233" t="s">
        <v>192</v>
      </c>
      <c r="E298" s="41"/>
      <c r="F298" s="234" t="s">
        <v>2639</v>
      </c>
      <c r="G298" s="41"/>
      <c r="H298" s="41"/>
      <c r="I298" s="235"/>
      <c r="J298" s="41"/>
      <c r="K298" s="41"/>
      <c r="L298" s="45"/>
      <c r="M298" s="236"/>
      <c r="N298" s="237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192</v>
      </c>
      <c r="AU298" s="18" t="s">
        <v>84</v>
      </c>
    </row>
    <row r="299" s="2" customFormat="1" ht="16.5" customHeight="1">
      <c r="A299" s="39"/>
      <c r="B299" s="40"/>
      <c r="C299" s="270" t="s">
        <v>782</v>
      </c>
      <c r="D299" s="270" t="s">
        <v>259</v>
      </c>
      <c r="E299" s="271" t="s">
        <v>2958</v>
      </c>
      <c r="F299" s="272" t="s">
        <v>2642</v>
      </c>
      <c r="G299" s="273" t="s">
        <v>1783</v>
      </c>
      <c r="H299" s="274">
        <v>1</v>
      </c>
      <c r="I299" s="275"/>
      <c r="J299" s="276">
        <f>ROUND(I299*H299,2)</f>
        <v>0</v>
      </c>
      <c r="K299" s="272" t="s">
        <v>1</v>
      </c>
      <c r="L299" s="277"/>
      <c r="M299" s="278" t="s">
        <v>1</v>
      </c>
      <c r="N299" s="279" t="s">
        <v>41</v>
      </c>
      <c r="O299" s="92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1" t="s">
        <v>243</v>
      </c>
      <c r="AT299" s="231" t="s">
        <v>259</v>
      </c>
      <c r="AU299" s="231" t="s">
        <v>84</v>
      </c>
      <c r="AY299" s="18" t="s">
        <v>183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84</v>
      </c>
      <c r="BK299" s="232">
        <f>ROUND(I299*H299,2)</f>
        <v>0</v>
      </c>
      <c r="BL299" s="18" t="s">
        <v>190</v>
      </c>
      <c r="BM299" s="231" t="s">
        <v>1330</v>
      </c>
    </row>
    <row r="300" s="2" customFormat="1">
      <c r="A300" s="39"/>
      <c r="B300" s="40"/>
      <c r="C300" s="41"/>
      <c r="D300" s="233" t="s">
        <v>192</v>
      </c>
      <c r="E300" s="41"/>
      <c r="F300" s="234" t="s">
        <v>2642</v>
      </c>
      <c r="G300" s="41"/>
      <c r="H300" s="41"/>
      <c r="I300" s="235"/>
      <c r="J300" s="41"/>
      <c r="K300" s="41"/>
      <c r="L300" s="45"/>
      <c r="M300" s="296"/>
      <c r="N300" s="297"/>
      <c r="O300" s="298"/>
      <c r="P300" s="298"/>
      <c r="Q300" s="298"/>
      <c r="R300" s="298"/>
      <c r="S300" s="298"/>
      <c r="T300" s="29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192</v>
      </c>
      <c r="AU300" s="18" t="s">
        <v>84</v>
      </c>
    </row>
    <row r="301" s="2" customFormat="1" ht="6.96" customHeight="1">
      <c r="A301" s="39"/>
      <c r="B301" s="67"/>
      <c r="C301" s="68"/>
      <c r="D301" s="68"/>
      <c r="E301" s="68"/>
      <c r="F301" s="68"/>
      <c r="G301" s="68"/>
      <c r="H301" s="68"/>
      <c r="I301" s="68"/>
      <c r="J301" s="68"/>
      <c r="K301" s="68"/>
      <c r="L301" s="45"/>
      <c r="M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</row>
  </sheetData>
  <sheetProtection sheet="1" autoFilter="0" formatColumns="0" formatRows="0" objects="1" scenarios="1" spinCount="100000" saltValue="zn/5WF9vdZutxi9hSsc1jkGZbc2Cli+b5DNpuJ59Smjm5NBNrrZQp2s5lzJbQBwFCNF2D+gtRsyYh+ZUOZzobA==" hashValue="LIlk9s3qTi1Cc3z98u6lV/e5VpaTH9ltJ6ptO4QnYgIbyqZPOpb95I0RJpPLKorGYVoOaVtlLlJtJ/Wts5EXdQ==" algorithmName="SHA-512" password="CC35"/>
  <autoFilter ref="C122:K30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Digitronic18</dc:creator>
  <cp:lastModifiedBy>Digitronic18</cp:lastModifiedBy>
  <dcterms:created xsi:type="dcterms:W3CDTF">2024-02-12T08:53:41Z</dcterms:created>
  <dcterms:modified xsi:type="dcterms:W3CDTF">2024-02-12T08:54:11Z</dcterms:modified>
</cp:coreProperties>
</file>